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O:\REIMBURSEMENTS\HOSPITALS\Xerox Hospital Projects\WEB PORTAL\APR-DRG\Calculators\FY18\"/>
    </mc:Choice>
  </mc:AlternateContent>
  <bookViews>
    <workbookView xWindow="0" yWindow="0" windowWidth="21570" windowHeight="6555" activeTab="3"/>
  </bookViews>
  <sheets>
    <sheet name="1-Cover" sheetId="11" r:id="rId1"/>
    <sheet name="2-Calculator" sheetId="10" r:id="rId2"/>
    <sheet name="3-DRG Base Rate Addons" sheetId="12" r:id="rId3"/>
    <sheet name="4-FY18 DRG Table " sheetId="13" r:id="rId4"/>
  </sheets>
  <definedNames>
    <definedName name="_xlnm._FilterDatabase" localSheetId="1" hidden="1">'2-Calculator'!#REF!</definedName>
    <definedName name="_xlnm._FilterDatabase" localSheetId="3" hidden="1">'4-FY18 DRG Table '!$B$13:$L$1272</definedName>
    <definedName name="_PRIVIA_COMMENT_DF2A9CCF_274F_46E8_85B6_" localSheetId="1">'2-Calculator'!$E$45</definedName>
    <definedName name="Disch_stat">'2-Calculator'!$E$10</definedName>
    <definedName name="DRG_Base_Pay">'2-Calculator'!$E$42</definedName>
    <definedName name="NICU">'2-Calculator'!$K$18:$K$29</definedName>
    <definedName name="_xlnm.Print_Area" localSheetId="1">'2-Calculator'!$B$1:$G$70</definedName>
    <definedName name="_xlnm.Print_Area" localSheetId="2">'3-DRG Base Rate Addons'!$B$2:$J$11</definedName>
    <definedName name="_xlnm.Print_Titles" localSheetId="3">'4-FY18 DRG Table '!$12:$13</definedName>
    <definedName name="Total_chg">'2-Calculator'!$E$7</definedName>
    <definedName name="Total_chrg">'2-Calculator'!$E$7</definedName>
  </definedNames>
  <calcPr calcId="171027"/>
</workbook>
</file>

<file path=xl/calcChain.xml><?xml version="1.0" encoding="utf-8"?>
<calcChain xmlns="http://schemas.openxmlformats.org/spreadsheetml/2006/main">
  <c r="E35" i="10" l="1"/>
  <c r="E32" i="10"/>
  <c r="E30" i="10"/>
  <c r="F1272" i="13" l="1"/>
  <c r="F1271" i="13"/>
  <c r="F1270" i="13"/>
  <c r="F1269" i="13"/>
  <c r="H1269" i="13" s="1"/>
  <c r="J1269" i="13" s="1"/>
  <c r="F1268" i="13"/>
  <c r="H1268" i="13" s="1"/>
  <c r="J1268" i="13" s="1"/>
  <c r="F1267" i="13"/>
  <c r="H1267" i="13" s="1"/>
  <c r="J1267" i="13" s="1"/>
  <c r="F1266" i="13"/>
  <c r="H1266" i="13" s="1"/>
  <c r="J1266" i="13" s="1"/>
  <c r="F1265" i="13"/>
  <c r="H1265" i="13" s="1"/>
  <c r="J1265" i="13" s="1"/>
  <c r="F1264" i="13"/>
  <c r="H1264" i="13" s="1"/>
  <c r="J1264" i="13" s="1"/>
  <c r="F1263" i="13"/>
  <c r="H1263" i="13" s="1"/>
  <c r="J1263" i="13" s="1"/>
  <c r="F1262" i="13"/>
  <c r="H1262" i="13" s="1"/>
  <c r="J1262" i="13" s="1"/>
  <c r="F1261" i="13"/>
  <c r="H1261" i="13" s="1"/>
  <c r="J1261" i="13" s="1"/>
  <c r="F1260" i="13"/>
  <c r="H1260" i="13" s="1"/>
  <c r="J1260" i="13" s="1"/>
  <c r="F1259" i="13"/>
  <c r="H1259" i="13" s="1"/>
  <c r="J1259" i="13" s="1"/>
  <c r="F1258" i="13"/>
  <c r="H1258" i="13" s="1"/>
  <c r="J1258" i="13" s="1"/>
  <c r="F1257" i="13"/>
  <c r="H1257" i="13" s="1"/>
  <c r="J1257" i="13" s="1"/>
  <c r="F1256" i="13"/>
  <c r="H1256" i="13" s="1"/>
  <c r="J1256" i="13" s="1"/>
  <c r="F1255" i="13"/>
  <c r="H1255" i="13" s="1"/>
  <c r="J1255" i="13" s="1"/>
  <c r="F1254" i="13"/>
  <c r="H1254" i="13" s="1"/>
  <c r="J1254" i="13" s="1"/>
  <c r="F1253" i="13"/>
  <c r="H1253" i="13" s="1"/>
  <c r="J1253" i="13" s="1"/>
  <c r="F1252" i="13"/>
  <c r="H1252" i="13" s="1"/>
  <c r="J1252" i="13" s="1"/>
  <c r="F1251" i="13"/>
  <c r="H1251" i="13" s="1"/>
  <c r="J1251" i="13" s="1"/>
  <c r="F1250" i="13"/>
  <c r="H1250" i="13" s="1"/>
  <c r="J1250" i="13" s="1"/>
  <c r="F1249" i="13"/>
  <c r="H1249" i="13" s="1"/>
  <c r="J1249" i="13" s="1"/>
  <c r="F1248" i="13"/>
  <c r="H1248" i="13" s="1"/>
  <c r="J1248" i="13" s="1"/>
  <c r="F1247" i="13"/>
  <c r="H1247" i="13" s="1"/>
  <c r="J1247" i="13" s="1"/>
  <c r="F1246" i="13"/>
  <c r="H1246" i="13" s="1"/>
  <c r="J1246" i="13" s="1"/>
  <c r="F1245" i="13"/>
  <c r="H1245" i="13" s="1"/>
  <c r="J1245" i="13" s="1"/>
  <c r="F1244" i="13"/>
  <c r="H1244" i="13" s="1"/>
  <c r="J1244" i="13" s="1"/>
  <c r="F1243" i="13"/>
  <c r="H1243" i="13" s="1"/>
  <c r="J1243" i="13" s="1"/>
  <c r="F1242" i="13"/>
  <c r="H1242" i="13" s="1"/>
  <c r="J1242" i="13" s="1"/>
  <c r="F1241" i="13"/>
  <c r="H1241" i="13" s="1"/>
  <c r="J1241" i="13" s="1"/>
  <c r="F1240" i="13"/>
  <c r="H1240" i="13" s="1"/>
  <c r="J1240" i="13" s="1"/>
  <c r="F1239" i="13"/>
  <c r="H1239" i="13" s="1"/>
  <c r="J1239" i="13" s="1"/>
  <c r="F1238" i="13"/>
  <c r="H1238" i="13" s="1"/>
  <c r="J1238" i="13" s="1"/>
  <c r="F1237" i="13"/>
  <c r="H1237" i="13" s="1"/>
  <c r="J1237" i="13" s="1"/>
  <c r="F1236" i="13"/>
  <c r="H1236" i="13" s="1"/>
  <c r="J1236" i="13" s="1"/>
  <c r="F1235" i="13"/>
  <c r="H1235" i="13" s="1"/>
  <c r="J1235" i="13" s="1"/>
  <c r="F1234" i="13"/>
  <c r="H1234" i="13" s="1"/>
  <c r="J1234" i="13" s="1"/>
  <c r="F1233" i="13"/>
  <c r="H1233" i="13" s="1"/>
  <c r="J1233" i="13" s="1"/>
  <c r="F1232" i="13"/>
  <c r="H1232" i="13" s="1"/>
  <c r="J1232" i="13" s="1"/>
  <c r="F1231" i="13"/>
  <c r="H1231" i="13" s="1"/>
  <c r="J1231" i="13" s="1"/>
  <c r="F1230" i="13"/>
  <c r="H1230" i="13" s="1"/>
  <c r="J1230" i="13" s="1"/>
  <c r="F1229" i="13"/>
  <c r="H1229" i="13" s="1"/>
  <c r="J1229" i="13" s="1"/>
  <c r="F1228" i="13"/>
  <c r="H1228" i="13" s="1"/>
  <c r="J1228" i="13" s="1"/>
  <c r="F1227" i="13"/>
  <c r="H1227" i="13" s="1"/>
  <c r="J1227" i="13" s="1"/>
  <c r="F1226" i="13"/>
  <c r="H1226" i="13" s="1"/>
  <c r="J1226" i="13" s="1"/>
  <c r="F1225" i="13"/>
  <c r="H1225" i="13" s="1"/>
  <c r="J1225" i="13" s="1"/>
  <c r="F1224" i="13"/>
  <c r="H1224" i="13" s="1"/>
  <c r="J1224" i="13" s="1"/>
  <c r="F1223" i="13"/>
  <c r="H1223" i="13" s="1"/>
  <c r="J1223" i="13" s="1"/>
  <c r="F1222" i="13"/>
  <c r="H1222" i="13" s="1"/>
  <c r="J1222" i="13" s="1"/>
  <c r="F1221" i="13"/>
  <c r="H1221" i="13" s="1"/>
  <c r="J1221" i="13" s="1"/>
  <c r="F1220" i="13"/>
  <c r="H1220" i="13" s="1"/>
  <c r="J1220" i="13" s="1"/>
  <c r="F1219" i="13"/>
  <c r="H1219" i="13" s="1"/>
  <c r="J1219" i="13" s="1"/>
  <c r="F1218" i="13"/>
  <c r="H1218" i="13" s="1"/>
  <c r="J1218" i="13" s="1"/>
  <c r="F1217" i="13"/>
  <c r="H1217" i="13" s="1"/>
  <c r="J1217" i="13" s="1"/>
  <c r="F1216" i="13"/>
  <c r="H1216" i="13" s="1"/>
  <c r="J1216" i="13" s="1"/>
  <c r="F1215" i="13"/>
  <c r="H1215" i="13" s="1"/>
  <c r="J1215" i="13" s="1"/>
  <c r="F1214" i="13"/>
  <c r="H1214" i="13" s="1"/>
  <c r="J1214" i="13" s="1"/>
  <c r="F1213" i="13"/>
  <c r="H1213" i="13" s="1"/>
  <c r="J1213" i="13" s="1"/>
  <c r="F1212" i="13"/>
  <c r="H1212" i="13" s="1"/>
  <c r="J1212" i="13" s="1"/>
  <c r="F1211" i="13"/>
  <c r="H1211" i="13" s="1"/>
  <c r="J1211" i="13" s="1"/>
  <c r="F1210" i="13"/>
  <c r="H1210" i="13" s="1"/>
  <c r="J1210" i="13" s="1"/>
  <c r="F1209" i="13"/>
  <c r="H1209" i="13" s="1"/>
  <c r="J1209" i="13" s="1"/>
  <c r="F1208" i="13"/>
  <c r="H1208" i="13" s="1"/>
  <c r="J1208" i="13" s="1"/>
  <c r="F1207" i="13"/>
  <c r="H1207" i="13" s="1"/>
  <c r="J1207" i="13" s="1"/>
  <c r="F1206" i="13"/>
  <c r="H1206" i="13" s="1"/>
  <c r="J1206" i="13" s="1"/>
  <c r="F1205" i="13"/>
  <c r="H1205" i="13" s="1"/>
  <c r="J1205" i="13" s="1"/>
  <c r="F1204" i="13"/>
  <c r="H1204" i="13" s="1"/>
  <c r="J1204" i="13" s="1"/>
  <c r="F1203" i="13"/>
  <c r="H1203" i="13" s="1"/>
  <c r="J1203" i="13" s="1"/>
  <c r="F1202" i="13"/>
  <c r="H1202" i="13" s="1"/>
  <c r="J1202" i="13" s="1"/>
  <c r="F1201" i="13"/>
  <c r="H1201" i="13" s="1"/>
  <c r="J1201" i="13" s="1"/>
  <c r="F1200" i="13"/>
  <c r="H1200" i="13" s="1"/>
  <c r="J1200" i="13" s="1"/>
  <c r="F1199" i="13"/>
  <c r="H1199" i="13" s="1"/>
  <c r="J1199" i="13" s="1"/>
  <c r="F1198" i="13"/>
  <c r="H1198" i="13" s="1"/>
  <c r="J1198" i="13" s="1"/>
  <c r="F1197" i="13"/>
  <c r="H1197" i="13" s="1"/>
  <c r="J1197" i="13" s="1"/>
  <c r="F1196" i="13"/>
  <c r="H1196" i="13" s="1"/>
  <c r="J1196" i="13" s="1"/>
  <c r="F1195" i="13"/>
  <c r="H1195" i="13" s="1"/>
  <c r="J1195" i="13" s="1"/>
  <c r="F1194" i="13"/>
  <c r="H1194" i="13" s="1"/>
  <c r="J1194" i="13" s="1"/>
  <c r="F1193" i="13"/>
  <c r="H1193" i="13" s="1"/>
  <c r="J1193" i="13" s="1"/>
  <c r="F1192" i="13"/>
  <c r="H1192" i="13" s="1"/>
  <c r="J1192" i="13" s="1"/>
  <c r="F1191" i="13"/>
  <c r="H1191" i="13" s="1"/>
  <c r="J1191" i="13" s="1"/>
  <c r="F1190" i="13"/>
  <c r="H1190" i="13" s="1"/>
  <c r="J1190" i="13" s="1"/>
  <c r="F1189" i="13"/>
  <c r="H1189" i="13" s="1"/>
  <c r="J1189" i="13" s="1"/>
  <c r="F1188" i="13"/>
  <c r="H1188" i="13" s="1"/>
  <c r="J1188" i="13" s="1"/>
  <c r="F1187" i="13"/>
  <c r="H1187" i="13" s="1"/>
  <c r="J1187" i="13" s="1"/>
  <c r="F1186" i="13"/>
  <c r="H1186" i="13" s="1"/>
  <c r="J1186" i="13" s="1"/>
  <c r="F1185" i="13"/>
  <c r="H1185" i="13" s="1"/>
  <c r="J1185" i="13" s="1"/>
  <c r="F1184" i="13"/>
  <c r="H1184" i="13" s="1"/>
  <c r="J1184" i="13" s="1"/>
  <c r="F1183" i="13"/>
  <c r="H1183" i="13" s="1"/>
  <c r="J1183" i="13" s="1"/>
  <c r="F1182" i="13"/>
  <c r="H1182" i="13" s="1"/>
  <c r="J1182" i="13" s="1"/>
  <c r="F1181" i="13"/>
  <c r="H1181" i="13" s="1"/>
  <c r="J1181" i="13" s="1"/>
  <c r="F1180" i="13"/>
  <c r="H1180" i="13" s="1"/>
  <c r="J1180" i="13" s="1"/>
  <c r="F1179" i="13"/>
  <c r="H1179" i="13" s="1"/>
  <c r="J1179" i="13" s="1"/>
  <c r="F1178" i="13"/>
  <c r="H1178" i="13" s="1"/>
  <c r="J1178" i="13" s="1"/>
  <c r="F1177" i="13"/>
  <c r="H1177" i="13" s="1"/>
  <c r="J1177" i="13" s="1"/>
  <c r="F1176" i="13"/>
  <c r="H1176" i="13" s="1"/>
  <c r="J1176" i="13" s="1"/>
  <c r="F1175" i="13"/>
  <c r="H1175" i="13" s="1"/>
  <c r="J1175" i="13" s="1"/>
  <c r="F1174" i="13"/>
  <c r="H1174" i="13" s="1"/>
  <c r="J1174" i="13" s="1"/>
  <c r="F1173" i="13"/>
  <c r="H1173" i="13" s="1"/>
  <c r="J1173" i="13" s="1"/>
  <c r="F1172" i="13"/>
  <c r="H1172" i="13" s="1"/>
  <c r="J1172" i="13" s="1"/>
  <c r="F1171" i="13"/>
  <c r="H1171" i="13" s="1"/>
  <c r="J1171" i="13" s="1"/>
  <c r="F1170" i="13"/>
  <c r="H1170" i="13" s="1"/>
  <c r="J1170" i="13" s="1"/>
  <c r="F1169" i="13"/>
  <c r="H1169" i="13" s="1"/>
  <c r="J1169" i="13" s="1"/>
  <c r="F1168" i="13"/>
  <c r="H1168" i="13" s="1"/>
  <c r="J1168" i="13" s="1"/>
  <c r="F1167" i="13"/>
  <c r="H1167" i="13" s="1"/>
  <c r="J1167" i="13" s="1"/>
  <c r="F1166" i="13"/>
  <c r="H1166" i="13" s="1"/>
  <c r="J1166" i="13" s="1"/>
  <c r="F1165" i="13"/>
  <c r="H1165" i="13" s="1"/>
  <c r="J1165" i="13" s="1"/>
  <c r="F1164" i="13"/>
  <c r="H1164" i="13" s="1"/>
  <c r="J1164" i="13" s="1"/>
  <c r="F1163" i="13"/>
  <c r="H1163" i="13" s="1"/>
  <c r="J1163" i="13" s="1"/>
  <c r="F1162" i="13"/>
  <c r="H1162" i="13" s="1"/>
  <c r="J1162" i="13" s="1"/>
  <c r="F1161" i="13"/>
  <c r="H1161" i="13" s="1"/>
  <c r="J1161" i="13" s="1"/>
  <c r="F1160" i="13"/>
  <c r="H1160" i="13" s="1"/>
  <c r="J1160" i="13" s="1"/>
  <c r="F1159" i="13"/>
  <c r="H1159" i="13" s="1"/>
  <c r="J1159" i="13" s="1"/>
  <c r="F1158" i="13"/>
  <c r="H1158" i="13" s="1"/>
  <c r="J1158" i="13" s="1"/>
  <c r="F1157" i="13"/>
  <c r="H1157" i="13" s="1"/>
  <c r="J1157" i="13" s="1"/>
  <c r="F1156" i="13"/>
  <c r="H1156" i="13" s="1"/>
  <c r="J1156" i="13" s="1"/>
  <c r="F1155" i="13"/>
  <c r="H1155" i="13" s="1"/>
  <c r="J1155" i="13" s="1"/>
  <c r="F1154" i="13"/>
  <c r="H1154" i="13" s="1"/>
  <c r="J1154" i="13" s="1"/>
  <c r="F1153" i="13"/>
  <c r="H1153" i="13" s="1"/>
  <c r="J1153" i="13" s="1"/>
  <c r="F1152" i="13"/>
  <c r="H1152" i="13" s="1"/>
  <c r="J1152" i="13" s="1"/>
  <c r="F1151" i="13"/>
  <c r="H1151" i="13" s="1"/>
  <c r="J1151" i="13" s="1"/>
  <c r="F1150" i="13"/>
  <c r="H1150" i="13" s="1"/>
  <c r="J1150" i="13" s="1"/>
  <c r="F1149" i="13"/>
  <c r="H1149" i="13" s="1"/>
  <c r="J1149" i="13" s="1"/>
  <c r="F1148" i="13"/>
  <c r="H1148" i="13" s="1"/>
  <c r="J1148" i="13" s="1"/>
  <c r="F1147" i="13"/>
  <c r="H1147" i="13" s="1"/>
  <c r="J1147" i="13" s="1"/>
  <c r="F1146" i="13"/>
  <c r="H1146" i="13" s="1"/>
  <c r="J1146" i="13" s="1"/>
  <c r="F1145" i="13"/>
  <c r="H1145" i="13" s="1"/>
  <c r="J1145" i="13" s="1"/>
  <c r="F1144" i="13"/>
  <c r="H1144" i="13" s="1"/>
  <c r="J1144" i="13" s="1"/>
  <c r="F1143" i="13"/>
  <c r="H1143" i="13" s="1"/>
  <c r="J1143" i="13" s="1"/>
  <c r="F1142" i="13"/>
  <c r="H1142" i="13" s="1"/>
  <c r="J1142" i="13" s="1"/>
  <c r="F1141" i="13"/>
  <c r="H1141" i="13" s="1"/>
  <c r="J1141" i="13" s="1"/>
  <c r="F1140" i="13"/>
  <c r="H1140" i="13" s="1"/>
  <c r="J1140" i="13" s="1"/>
  <c r="F1139" i="13"/>
  <c r="H1139" i="13" s="1"/>
  <c r="J1139" i="13" s="1"/>
  <c r="F1138" i="13"/>
  <c r="H1138" i="13" s="1"/>
  <c r="J1138" i="13" s="1"/>
  <c r="F1137" i="13"/>
  <c r="H1137" i="13" s="1"/>
  <c r="J1137" i="13" s="1"/>
  <c r="F1136" i="13"/>
  <c r="H1136" i="13" s="1"/>
  <c r="J1136" i="13" s="1"/>
  <c r="F1135" i="13"/>
  <c r="H1135" i="13" s="1"/>
  <c r="J1135" i="13" s="1"/>
  <c r="F1134" i="13"/>
  <c r="H1134" i="13" s="1"/>
  <c r="J1134" i="13" s="1"/>
  <c r="F1133" i="13"/>
  <c r="H1133" i="13" s="1"/>
  <c r="J1133" i="13" s="1"/>
  <c r="F1132" i="13"/>
  <c r="H1132" i="13" s="1"/>
  <c r="J1132" i="13" s="1"/>
  <c r="F1131" i="13"/>
  <c r="H1131" i="13" s="1"/>
  <c r="J1131" i="13" s="1"/>
  <c r="F1130" i="13"/>
  <c r="H1130" i="13" s="1"/>
  <c r="J1130" i="13" s="1"/>
  <c r="F1129" i="13"/>
  <c r="H1129" i="13" s="1"/>
  <c r="J1129" i="13" s="1"/>
  <c r="F1128" i="13"/>
  <c r="H1128" i="13" s="1"/>
  <c r="J1128" i="13" s="1"/>
  <c r="F1127" i="13"/>
  <c r="H1127" i="13" s="1"/>
  <c r="J1127" i="13" s="1"/>
  <c r="F1126" i="13"/>
  <c r="H1126" i="13" s="1"/>
  <c r="J1126" i="13" s="1"/>
  <c r="F1125" i="13"/>
  <c r="H1125" i="13" s="1"/>
  <c r="J1125" i="13" s="1"/>
  <c r="F1124" i="13"/>
  <c r="H1124" i="13" s="1"/>
  <c r="J1124" i="13" s="1"/>
  <c r="F1123" i="13"/>
  <c r="H1123" i="13" s="1"/>
  <c r="J1123" i="13" s="1"/>
  <c r="F1122" i="13"/>
  <c r="H1122" i="13" s="1"/>
  <c r="J1122" i="13" s="1"/>
  <c r="F1121" i="13"/>
  <c r="H1121" i="13" s="1"/>
  <c r="J1121" i="13" s="1"/>
  <c r="F1120" i="13"/>
  <c r="H1120" i="13" s="1"/>
  <c r="J1120" i="13" s="1"/>
  <c r="F1119" i="13"/>
  <c r="H1119" i="13" s="1"/>
  <c r="J1119" i="13" s="1"/>
  <c r="F1118" i="13"/>
  <c r="H1118" i="13" s="1"/>
  <c r="J1118" i="13" s="1"/>
  <c r="F1117" i="13"/>
  <c r="H1117" i="13" s="1"/>
  <c r="J1117" i="13" s="1"/>
  <c r="F1116" i="13"/>
  <c r="H1116" i="13" s="1"/>
  <c r="J1116" i="13" s="1"/>
  <c r="F1115" i="13"/>
  <c r="H1115" i="13" s="1"/>
  <c r="J1115" i="13" s="1"/>
  <c r="F1114" i="13"/>
  <c r="H1114" i="13" s="1"/>
  <c r="J1114" i="13" s="1"/>
  <c r="F1113" i="13"/>
  <c r="H1113" i="13" s="1"/>
  <c r="J1113" i="13" s="1"/>
  <c r="F1112" i="13"/>
  <c r="H1112" i="13" s="1"/>
  <c r="J1112" i="13" s="1"/>
  <c r="F1111" i="13"/>
  <c r="H1111" i="13" s="1"/>
  <c r="J1111" i="13" s="1"/>
  <c r="F1110" i="13"/>
  <c r="H1110" i="13" s="1"/>
  <c r="J1110" i="13" s="1"/>
  <c r="F1109" i="13"/>
  <c r="H1109" i="13" s="1"/>
  <c r="J1109" i="13" s="1"/>
  <c r="F1108" i="13"/>
  <c r="H1108" i="13" s="1"/>
  <c r="J1108" i="13" s="1"/>
  <c r="F1107" i="13"/>
  <c r="H1107" i="13" s="1"/>
  <c r="J1107" i="13" s="1"/>
  <c r="F1106" i="13"/>
  <c r="H1106" i="13" s="1"/>
  <c r="J1106" i="13" s="1"/>
  <c r="F1105" i="13"/>
  <c r="H1105" i="13" s="1"/>
  <c r="J1105" i="13" s="1"/>
  <c r="F1104" i="13"/>
  <c r="H1104" i="13" s="1"/>
  <c r="J1104" i="13" s="1"/>
  <c r="F1103" i="13"/>
  <c r="H1103" i="13" s="1"/>
  <c r="J1103" i="13" s="1"/>
  <c r="F1102" i="13"/>
  <c r="H1102" i="13" s="1"/>
  <c r="J1102" i="13" s="1"/>
  <c r="F1101" i="13"/>
  <c r="H1101" i="13" s="1"/>
  <c r="J1101" i="13" s="1"/>
  <c r="F1100" i="13"/>
  <c r="H1100" i="13" s="1"/>
  <c r="J1100" i="13" s="1"/>
  <c r="F1099" i="13"/>
  <c r="H1099" i="13" s="1"/>
  <c r="J1099" i="13" s="1"/>
  <c r="F1098" i="13"/>
  <c r="H1098" i="13" s="1"/>
  <c r="J1098" i="13" s="1"/>
  <c r="F1097" i="13"/>
  <c r="H1097" i="13" s="1"/>
  <c r="J1097" i="13" s="1"/>
  <c r="F1096" i="13"/>
  <c r="H1096" i="13" s="1"/>
  <c r="J1096" i="13" s="1"/>
  <c r="F1095" i="13"/>
  <c r="H1095" i="13" s="1"/>
  <c r="J1095" i="13" s="1"/>
  <c r="F1094" i="13"/>
  <c r="H1094" i="13" s="1"/>
  <c r="J1094" i="13" s="1"/>
  <c r="F1093" i="13"/>
  <c r="H1093" i="13" s="1"/>
  <c r="J1093" i="13" s="1"/>
  <c r="F1092" i="13"/>
  <c r="H1092" i="13" s="1"/>
  <c r="J1092" i="13" s="1"/>
  <c r="F1091" i="13"/>
  <c r="H1091" i="13" s="1"/>
  <c r="J1091" i="13" s="1"/>
  <c r="F1090" i="13"/>
  <c r="H1090" i="13" s="1"/>
  <c r="J1090" i="13" s="1"/>
  <c r="F1089" i="13"/>
  <c r="H1089" i="13" s="1"/>
  <c r="J1089" i="13" s="1"/>
  <c r="F1088" i="13"/>
  <c r="H1088" i="13" s="1"/>
  <c r="J1088" i="13" s="1"/>
  <c r="F1087" i="13"/>
  <c r="H1087" i="13" s="1"/>
  <c r="J1087" i="13" s="1"/>
  <c r="F1086" i="13"/>
  <c r="H1086" i="13" s="1"/>
  <c r="J1086" i="13" s="1"/>
  <c r="F1085" i="13"/>
  <c r="H1085" i="13" s="1"/>
  <c r="J1085" i="13" s="1"/>
  <c r="F1084" i="13"/>
  <c r="H1084" i="13" s="1"/>
  <c r="J1084" i="13" s="1"/>
  <c r="F1083" i="13"/>
  <c r="H1083" i="13" s="1"/>
  <c r="J1083" i="13" s="1"/>
  <c r="F1082" i="13"/>
  <c r="H1082" i="13" s="1"/>
  <c r="J1082" i="13" s="1"/>
  <c r="F1081" i="13"/>
  <c r="H1081" i="13" s="1"/>
  <c r="J1081" i="13" s="1"/>
  <c r="F1080" i="13"/>
  <c r="H1080" i="13" s="1"/>
  <c r="J1080" i="13" s="1"/>
  <c r="F1079" i="13"/>
  <c r="H1079" i="13" s="1"/>
  <c r="J1079" i="13" s="1"/>
  <c r="F1078" i="13"/>
  <c r="H1078" i="13" s="1"/>
  <c r="J1078" i="13" s="1"/>
  <c r="F1077" i="13"/>
  <c r="H1077" i="13" s="1"/>
  <c r="J1077" i="13" s="1"/>
  <c r="F1076" i="13"/>
  <c r="H1076" i="13" s="1"/>
  <c r="J1076" i="13" s="1"/>
  <c r="F1075" i="13"/>
  <c r="H1075" i="13" s="1"/>
  <c r="J1075" i="13" s="1"/>
  <c r="F1074" i="13"/>
  <c r="H1074" i="13" s="1"/>
  <c r="J1074" i="13" s="1"/>
  <c r="F1073" i="13"/>
  <c r="H1073" i="13" s="1"/>
  <c r="J1073" i="13" s="1"/>
  <c r="F1072" i="13"/>
  <c r="H1072" i="13" s="1"/>
  <c r="J1072" i="13" s="1"/>
  <c r="F1071" i="13"/>
  <c r="H1071" i="13" s="1"/>
  <c r="J1071" i="13" s="1"/>
  <c r="F1070" i="13"/>
  <c r="H1070" i="13" s="1"/>
  <c r="J1070" i="13" s="1"/>
  <c r="F1069" i="13"/>
  <c r="H1069" i="13" s="1"/>
  <c r="J1069" i="13" s="1"/>
  <c r="F1068" i="13"/>
  <c r="H1068" i="13" s="1"/>
  <c r="J1068" i="13" s="1"/>
  <c r="F1067" i="13"/>
  <c r="H1067" i="13" s="1"/>
  <c r="J1067" i="13" s="1"/>
  <c r="F1066" i="13"/>
  <c r="H1066" i="13" s="1"/>
  <c r="J1066" i="13" s="1"/>
  <c r="F1065" i="13"/>
  <c r="H1065" i="13" s="1"/>
  <c r="J1065" i="13" s="1"/>
  <c r="F1064" i="13"/>
  <c r="H1064" i="13" s="1"/>
  <c r="J1064" i="13" s="1"/>
  <c r="F1063" i="13"/>
  <c r="H1063" i="13" s="1"/>
  <c r="J1063" i="13" s="1"/>
  <c r="F1062" i="13"/>
  <c r="H1062" i="13" s="1"/>
  <c r="J1062" i="13" s="1"/>
  <c r="F1061" i="13"/>
  <c r="H1061" i="13" s="1"/>
  <c r="J1061" i="13" s="1"/>
  <c r="F1060" i="13"/>
  <c r="H1060" i="13" s="1"/>
  <c r="J1060" i="13" s="1"/>
  <c r="F1059" i="13"/>
  <c r="H1059" i="13" s="1"/>
  <c r="J1059" i="13" s="1"/>
  <c r="F1058" i="13"/>
  <c r="H1058" i="13" s="1"/>
  <c r="J1058" i="13" s="1"/>
  <c r="F1057" i="13"/>
  <c r="H1057" i="13" s="1"/>
  <c r="J1057" i="13" s="1"/>
  <c r="F1056" i="13"/>
  <c r="H1056" i="13" s="1"/>
  <c r="J1056" i="13" s="1"/>
  <c r="F1055" i="13"/>
  <c r="H1055" i="13" s="1"/>
  <c r="J1055" i="13" s="1"/>
  <c r="F1054" i="13"/>
  <c r="H1054" i="13" s="1"/>
  <c r="J1054" i="13" s="1"/>
  <c r="F1053" i="13"/>
  <c r="H1053" i="13" s="1"/>
  <c r="J1053" i="13" s="1"/>
  <c r="F1052" i="13"/>
  <c r="H1052" i="13" s="1"/>
  <c r="J1052" i="13" s="1"/>
  <c r="F1051" i="13"/>
  <c r="H1051" i="13" s="1"/>
  <c r="J1051" i="13" s="1"/>
  <c r="F1050" i="13"/>
  <c r="H1050" i="13" s="1"/>
  <c r="J1050" i="13" s="1"/>
  <c r="F1049" i="13"/>
  <c r="H1049" i="13" s="1"/>
  <c r="J1049" i="13" s="1"/>
  <c r="F1048" i="13"/>
  <c r="H1048" i="13" s="1"/>
  <c r="J1048" i="13" s="1"/>
  <c r="F1047" i="13"/>
  <c r="H1047" i="13" s="1"/>
  <c r="J1047" i="13" s="1"/>
  <c r="F1046" i="13"/>
  <c r="H1046" i="13" s="1"/>
  <c r="J1046" i="13" s="1"/>
  <c r="F1045" i="13"/>
  <c r="H1045" i="13" s="1"/>
  <c r="J1045" i="13" s="1"/>
  <c r="F1044" i="13"/>
  <c r="H1044" i="13" s="1"/>
  <c r="J1044" i="13" s="1"/>
  <c r="F1043" i="13"/>
  <c r="H1043" i="13" s="1"/>
  <c r="J1043" i="13" s="1"/>
  <c r="F1042" i="13"/>
  <c r="H1042" i="13" s="1"/>
  <c r="J1042" i="13" s="1"/>
  <c r="F1041" i="13"/>
  <c r="H1041" i="13" s="1"/>
  <c r="J1041" i="13" s="1"/>
  <c r="F1040" i="13"/>
  <c r="H1040" i="13" s="1"/>
  <c r="J1040" i="13" s="1"/>
  <c r="F1039" i="13"/>
  <c r="H1039" i="13" s="1"/>
  <c r="J1039" i="13" s="1"/>
  <c r="F1038" i="13"/>
  <c r="H1038" i="13" s="1"/>
  <c r="J1038" i="13" s="1"/>
  <c r="F1037" i="13"/>
  <c r="H1037" i="13" s="1"/>
  <c r="J1037" i="13" s="1"/>
  <c r="F1036" i="13"/>
  <c r="H1036" i="13" s="1"/>
  <c r="J1036" i="13" s="1"/>
  <c r="F1035" i="13"/>
  <c r="H1035" i="13" s="1"/>
  <c r="J1035" i="13" s="1"/>
  <c r="F1034" i="13"/>
  <c r="H1034" i="13" s="1"/>
  <c r="J1034" i="13" s="1"/>
  <c r="F1033" i="13"/>
  <c r="H1033" i="13" s="1"/>
  <c r="J1033" i="13" s="1"/>
  <c r="F1032" i="13"/>
  <c r="H1032" i="13" s="1"/>
  <c r="J1032" i="13" s="1"/>
  <c r="F1031" i="13"/>
  <c r="H1031" i="13" s="1"/>
  <c r="J1031" i="13" s="1"/>
  <c r="F1030" i="13"/>
  <c r="H1030" i="13" s="1"/>
  <c r="J1030" i="13" s="1"/>
  <c r="F1029" i="13"/>
  <c r="H1029" i="13" s="1"/>
  <c r="J1029" i="13" s="1"/>
  <c r="F1028" i="13"/>
  <c r="H1028" i="13" s="1"/>
  <c r="J1028" i="13" s="1"/>
  <c r="F1027" i="13"/>
  <c r="H1027" i="13" s="1"/>
  <c r="J1027" i="13" s="1"/>
  <c r="F1026" i="13"/>
  <c r="H1026" i="13" s="1"/>
  <c r="J1026" i="13" s="1"/>
  <c r="F1025" i="13"/>
  <c r="H1025" i="13" s="1"/>
  <c r="J1025" i="13" s="1"/>
  <c r="F1024" i="13"/>
  <c r="H1024" i="13" s="1"/>
  <c r="J1024" i="13" s="1"/>
  <c r="F1023" i="13"/>
  <c r="H1023" i="13" s="1"/>
  <c r="J1023" i="13" s="1"/>
  <c r="F1022" i="13"/>
  <c r="H1022" i="13" s="1"/>
  <c r="J1022" i="13" s="1"/>
  <c r="F1021" i="13"/>
  <c r="H1021" i="13" s="1"/>
  <c r="J1021" i="13" s="1"/>
  <c r="F1020" i="13"/>
  <c r="H1020" i="13" s="1"/>
  <c r="J1020" i="13" s="1"/>
  <c r="F1019" i="13"/>
  <c r="H1019" i="13" s="1"/>
  <c r="J1019" i="13" s="1"/>
  <c r="F1018" i="13"/>
  <c r="H1018" i="13" s="1"/>
  <c r="J1018" i="13" s="1"/>
  <c r="F1017" i="13"/>
  <c r="H1017" i="13" s="1"/>
  <c r="J1017" i="13" s="1"/>
  <c r="F1016" i="13"/>
  <c r="H1016" i="13" s="1"/>
  <c r="J1016" i="13" s="1"/>
  <c r="F1015" i="13"/>
  <c r="H1015" i="13" s="1"/>
  <c r="J1015" i="13" s="1"/>
  <c r="F1014" i="13"/>
  <c r="H1014" i="13" s="1"/>
  <c r="J1014" i="13" s="1"/>
  <c r="F1013" i="13"/>
  <c r="H1013" i="13" s="1"/>
  <c r="J1013" i="13" s="1"/>
  <c r="F1012" i="13"/>
  <c r="H1012" i="13" s="1"/>
  <c r="J1012" i="13" s="1"/>
  <c r="F1011" i="13"/>
  <c r="H1011" i="13" s="1"/>
  <c r="J1011" i="13" s="1"/>
  <c r="F1010" i="13"/>
  <c r="H1010" i="13" s="1"/>
  <c r="J1010" i="13" s="1"/>
  <c r="F1009" i="13"/>
  <c r="H1009" i="13" s="1"/>
  <c r="J1009" i="13" s="1"/>
  <c r="F1008" i="13"/>
  <c r="H1008" i="13" s="1"/>
  <c r="J1008" i="13" s="1"/>
  <c r="F1007" i="13"/>
  <c r="H1007" i="13" s="1"/>
  <c r="J1007" i="13" s="1"/>
  <c r="F1006" i="13"/>
  <c r="H1006" i="13" s="1"/>
  <c r="J1006" i="13" s="1"/>
  <c r="F1005" i="13"/>
  <c r="H1005" i="13" s="1"/>
  <c r="J1005" i="13" s="1"/>
  <c r="F1004" i="13"/>
  <c r="H1004" i="13" s="1"/>
  <c r="J1004" i="13" s="1"/>
  <c r="F1003" i="13"/>
  <c r="H1003" i="13" s="1"/>
  <c r="J1003" i="13" s="1"/>
  <c r="F1002" i="13"/>
  <c r="H1002" i="13" s="1"/>
  <c r="J1002" i="13" s="1"/>
  <c r="F1001" i="13"/>
  <c r="H1001" i="13" s="1"/>
  <c r="J1001" i="13" s="1"/>
  <c r="F1000" i="13"/>
  <c r="H1000" i="13" s="1"/>
  <c r="J1000" i="13" s="1"/>
  <c r="F999" i="13"/>
  <c r="H999" i="13" s="1"/>
  <c r="J999" i="13" s="1"/>
  <c r="F998" i="13"/>
  <c r="H998" i="13" s="1"/>
  <c r="J998" i="13" s="1"/>
  <c r="F997" i="13"/>
  <c r="H997" i="13" s="1"/>
  <c r="J997" i="13" s="1"/>
  <c r="F996" i="13"/>
  <c r="H996" i="13" s="1"/>
  <c r="J996" i="13" s="1"/>
  <c r="F995" i="13"/>
  <c r="H995" i="13" s="1"/>
  <c r="J995" i="13" s="1"/>
  <c r="F994" i="13"/>
  <c r="H994" i="13" s="1"/>
  <c r="J994" i="13" s="1"/>
  <c r="F993" i="13"/>
  <c r="H993" i="13" s="1"/>
  <c r="J993" i="13" s="1"/>
  <c r="F992" i="13"/>
  <c r="H992" i="13" s="1"/>
  <c r="J992" i="13" s="1"/>
  <c r="F991" i="13"/>
  <c r="H991" i="13" s="1"/>
  <c r="J991" i="13" s="1"/>
  <c r="F990" i="13"/>
  <c r="H990" i="13" s="1"/>
  <c r="J990" i="13" s="1"/>
  <c r="F989" i="13"/>
  <c r="H989" i="13" s="1"/>
  <c r="J989" i="13" s="1"/>
  <c r="F988" i="13"/>
  <c r="H988" i="13" s="1"/>
  <c r="J988" i="13" s="1"/>
  <c r="F987" i="13"/>
  <c r="H987" i="13" s="1"/>
  <c r="J987" i="13" s="1"/>
  <c r="F986" i="13"/>
  <c r="H986" i="13" s="1"/>
  <c r="J986" i="13" s="1"/>
  <c r="F985" i="13"/>
  <c r="H985" i="13" s="1"/>
  <c r="J985" i="13" s="1"/>
  <c r="F984" i="13"/>
  <c r="H984" i="13" s="1"/>
  <c r="J984" i="13" s="1"/>
  <c r="F983" i="13"/>
  <c r="H983" i="13" s="1"/>
  <c r="J983" i="13" s="1"/>
  <c r="F982" i="13"/>
  <c r="H982" i="13" s="1"/>
  <c r="J982" i="13" s="1"/>
  <c r="F981" i="13"/>
  <c r="H981" i="13" s="1"/>
  <c r="J981" i="13" s="1"/>
  <c r="F980" i="13"/>
  <c r="H980" i="13" s="1"/>
  <c r="J980" i="13" s="1"/>
  <c r="F979" i="13"/>
  <c r="H979" i="13" s="1"/>
  <c r="J979" i="13" s="1"/>
  <c r="F978" i="13"/>
  <c r="H978" i="13" s="1"/>
  <c r="J978" i="13" s="1"/>
  <c r="F977" i="13"/>
  <c r="H977" i="13" s="1"/>
  <c r="J977" i="13" s="1"/>
  <c r="F976" i="13"/>
  <c r="H976" i="13" s="1"/>
  <c r="J976" i="13" s="1"/>
  <c r="F975" i="13"/>
  <c r="H975" i="13" s="1"/>
  <c r="J975" i="13" s="1"/>
  <c r="F974" i="13"/>
  <c r="H974" i="13" s="1"/>
  <c r="J974" i="13" s="1"/>
  <c r="F973" i="13"/>
  <c r="H973" i="13" s="1"/>
  <c r="J973" i="13" s="1"/>
  <c r="F972" i="13"/>
  <c r="H972" i="13" s="1"/>
  <c r="J972" i="13" s="1"/>
  <c r="F971" i="13"/>
  <c r="H971" i="13" s="1"/>
  <c r="J971" i="13" s="1"/>
  <c r="F970" i="13"/>
  <c r="H970" i="13" s="1"/>
  <c r="J970" i="13" s="1"/>
  <c r="F969" i="13"/>
  <c r="H969" i="13" s="1"/>
  <c r="J969" i="13" s="1"/>
  <c r="F968" i="13"/>
  <c r="H968" i="13" s="1"/>
  <c r="J968" i="13" s="1"/>
  <c r="F967" i="13"/>
  <c r="H967" i="13" s="1"/>
  <c r="J967" i="13" s="1"/>
  <c r="F966" i="13"/>
  <c r="H966" i="13" s="1"/>
  <c r="J966" i="13" s="1"/>
  <c r="F965" i="13"/>
  <c r="H965" i="13" s="1"/>
  <c r="J965" i="13" s="1"/>
  <c r="F964" i="13"/>
  <c r="H964" i="13" s="1"/>
  <c r="J964" i="13" s="1"/>
  <c r="F963" i="13"/>
  <c r="H963" i="13" s="1"/>
  <c r="J963" i="13" s="1"/>
  <c r="F962" i="13"/>
  <c r="H962" i="13" s="1"/>
  <c r="J962" i="13" s="1"/>
  <c r="F961" i="13"/>
  <c r="H961" i="13" s="1"/>
  <c r="J961" i="13" s="1"/>
  <c r="F960" i="13"/>
  <c r="H960" i="13" s="1"/>
  <c r="J960" i="13" s="1"/>
  <c r="F959" i="13"/>
  <c r="H959" i="13" s="1"/>
  <c r="J959" i="13" s="1"/>
  <c r="F958" i="13"/>
  <c r="H958" i="13" s="1"/>
  <c r="J958" i="13" s="1"/>
  <c r="F957" i="13"/>
  <c r="H957" i="13" s="1"/>
  <c r="J957" i="13" s="1"/>
  <c r="F956" i="13"/>
  <c r="H956" i="13" s="1"/>
  <c r="J956" i="13" s="1"/>
  <c r="F955" i="13"/>
  <c r="H955" i="13" s="1"/>
  <c r="J955" i="13" s="1"/>
  <c r="F954" i="13"/>
  <c r="H954" i="13" s="1"/>
  <c r="J954" i="13" s="1"/>
  <c r="F953" i="13"/>
  <c r="H953" i="13" s="1"/>
  <c r="J953" i="13" s="1"/>
  <c r="F952" i="13"/>
  <c r="H952" i="13" s="1"/>
  <c r="J952" i="13" s="1"/>
  <c r="F951" i="13"/>
  <c r="H951" i="13" s="1"/>
  <c r="J951" i="13" s="1"/>
  <c r="F950" i="13"/>
  <c r="H950" i="13" s="1"/>
  <c r="J950" i="13" s="1"/>
  <c r="F949" i="13"/>
  <c r="H949" i="13" s="1"/>
  <c r="J949" i="13" s="1"/>
  <c r="F948" i="13"/>
  <c r="H948" i="13" s="1"/>
  <c r="J948" i="13" s="1"/>
  <c r="F947" i="13"/>
  <c r="H947" i="13" s="1"/>
  <c r="J947" i="13" s="1"/>
  <c r="F946" i="13"/>
  <c r="H946" i="13" s="1"/>
  <c r="J946" i="13" s="1"/>
  <c r="F945" i="13"/>
  <c r="H945" i="13" s="1"/>
  <c r="J945" i="13" s="1"/>
  <c r="F944" i="13"/>
  <c r="H944" i="13" s="1"/>
  <c r="J944" i="13" s="1"/>
  <c r="F943" i="13"/>
  <c r="H943" i="13" s="1"/>
  <c r="J943" i="13" s="1"/>
  <c r="F942" i="13"/>
  <c r="H942" i="13" s="1"/>
  <c r="J942" i="13" s="1"/>
  <c r="F941" i="13"/>
  <c r="H941" i="13" s="1"/>
  <c r="J941" i="13" s="1"/>
  <c r="F940" i="13"/>
  <c r="H940" i="13" s="1"/>
  <c r="J940" i="13" s="1"/>
  <c r="F939" i="13"/>
  <c r="H939" i="13" s="1"/>
  <c r="J939" i="13" s="1"/>
  <c r="F938" i="13"/>
  <c r="H938" i="13" s="1"/>
  <c r="J938" i="13" s="1"/>
  <c r="F937" i="13"/>
  <c r="H937" i="13" s="1"/>
  <c r="J937" i="13" s="1"/>
  <c r="F936" i="13"/>
  <c r="H936" i="13" s="1"/>
  <c r="J936" i="13" s="1"/>
  <c r="F935" i="13"/>
  <c r="H935" i="13" s="1"/>
  <c r="J935" i="13" s="1"/>
  <c r="F934" i="13"/>
  <c r="H934" i="13" s="1"/>
  <c r="J934" i="13" s="1"/>
  <c r="F933" i="13"/>
  <c r="H933" i="13" s="1"/>
  <c r="J933" i="13" s="1"/>
  <c r="F932" i="13"/>
  <c r="H932" i="13" s="1"/>
  <c r="J932" i="13" s="1"/>
  <c r="F931" i="13"/>
  <c r="H931" i="13" s="1"/>
  <c r="J931" i="13" s="1"/>
  <c r="F930" i="13"/>
  <c r="H930" i="13" s="1"/>
  <c r="J930" i="13" s="1"/>
  <c r="F929" i="13"/>
  <c r="H929" i="13" s="1"/>
  <c r="J929" i="13" s="1"/>
  <c r="F928" i="13"/>
  <c r="H928" i="13" s="1"/>
  <c r="J928" i="13" s="1"/>
  <c r="F927" i="13"/>
  <c r="H927" i="13" s="1"/>
  <c r="J927" i="13" s="1"/>
  <c r="F926" i="13"/>
  <c r="H926" i="13" s="1"/>
  <c r="J926" i="13" s="1"/>
  <c r="F925" i="13"/>
  <c r="H925" i="13" s="1"/>
  <c r="J925" i="13" s="1"/>
  <c r="F924" i="13"/>
  <c r="H924" i="13" s="1"/>
  <c r="J924" i="13" s="1"/>
  <c r="F923" i="13"/>
  <c r="H923" i="13" s="1"/>
  <c r="J923" i="13" s="1"/>
  <c r="F922" i="13"/>
  <c r="H922" i="13" s="1"/>
  <c r="J922" i="13" s="1"/>
  <c r="F921" i="13"/>
  <c r="H921" i="13" s="1"/>
  <c r="J921" i="13" s="1"/>
  <c r="F920" i="13"/>
  <c r="H920" i="13" s="1"/>
  <c r="J920" i="13" s="1"/>
  <c r="F919" i="13"/>
  <c r="H919" i="13" s="1"/>
  <c r="J919" i="13" s="1"/>
  <c r="F918" i="13"/>
  <c r="H918" i="13" s="1"/>
  <c r="J918" i="13" s="1"/>
  <c r="F917" i="13"/>
  <c r="H917" i="13" s="1"/>
  <c r="J917" i="13" s="1"/>
  <c r="F916" i="13"/>
  <c r="H916" i="13" s="1"/>
  <c r="J916" i="13" s="1"/>
  <c r="F915" i="13"/>
  <c r="H915" i="13" s="1"/>
  <c r="J915" i="13" s="1"/>
  <c r="F914" i="13"/>
  <c r="H914" i="13" s="1"/>
  <c r="J914" i="13" s="1"/>
  <c r="F913" i="13"/>
  <c r="H913" i="13" s="1"/>
  <c r="J913" i="13" s="1"/>
  <c r="F912" i="13"/>
  <c r="H912" i="13" s="1"/>
  <c r="J912" i="13" s="1"/>
  <c r="F911" i="13"/>
  <c r="H911" i="13" s="1"/>
  <c r="J911" i="13" s="1"/>
  <c r="F910" i="13"/>
  <c r="H910" i="13" s="1"/>
  <c r="J910" i="13" s="1"/>
  <c r="F909" i="13"/>
  <c r="H909" i="13" s="1"/>
  <c r="J909" i="13" s="1"/>
  <c r="F908" i="13"/>
  <c r="H908" i="13" s="1"/>
  <c r="J908" i="13" s="1"/>
  <c r="F907" i="13"/>
  <c r="H907" i="13" s="1"/>
  <c r="J907" i="13" s="1"/>
  <c r="F906" i="13"/>
  <c r="H906" i="13" s="1"/>
  <c r="J906" i="13" s="1"/>
  <c r="F905" i="13"/>
  <c r="H905" i="13" s="1"/>
  <c r="J905" i="13" s="1"/>
  <c r="F904" i="13"/>
  <c r="H904" i="13" s="1"/>
  <c r="J904" i="13" s="1"/>
  <c r="F903" i="13"/>
  <c r="H903" i="13" s="1"/>
  <c r="J903" i="13" s="1"/>
  <c r="F902" i="13"/>
  <c r="H902" i="13" s="1"/>
  <c r="J902" i="13" s="1"/>
  <c r="F901" i="13"/>
  <c r="H901" i="13" s="1"/>
  <c r="J901" i="13" s="1"/>
  <c r="F900" i="13"/>
  <c r="H900" i="13" s="1"/>
  <c r="J900" i="13" s="1"/>
  <c r="F899" i="13"/>
  <c r="H899" i="13" s="1"/>
  <c r="J899" i="13" s="1"/>
  <c r="F898" i="13"/>
  <c r="H898" i="13" s="1"/>
  <c r="J898" i="13" s="1"/>
  <c r="F897" i="13"/>
  <c r="H897" i="13" s="1"/>
  <c r="J897" i="13" s="1"/>
  <c r="F896" i="13"/>
  <c r="H896" i="13" s="1"/>
  <c r="J896" i="13" s="1"/>
  <c r="F895" i="13"/>
  <c r="H895" i="13" s="1"/>
  <c r="J895" i="13" s="1"/>
  <c r="F894" i="13"/>
  <c r="H894" i="13" s="1"/>
  <c r="J894" i="13" s="1"/>
  <c r="F893" i="13"/>
  <c r="H893" i="13" s="1"/>
  <c r="J893" i="13" s="1"/>
  <c r="F892" i="13"/>
  <c r="H892" i="13" s="1"/>
  <c r="J892" i="13" s="1"/>
  <c r="F891" i="13"/>
  <c r="H891" i="13" s="1"/>
  <c r="J891" i="13" s="1"/>
  <c r="F890" i="13"/>
  <c r="H890" i="13" s="1"/>
  <c r="J890" i="13" s="1"/>
  <c r="F889" i="13"/>
  <c r="H889" i="13" s="1"/>
  <c r="J889" i="13" s="1"/>
  <c r="F888" i="13"/>
  <c r="H888" i="13" s="1"/>
  <c r="J888" i="13" s="1"/>
  <c r="F887" i="13"/>
  <c r="H887" i="13" s="1"/>
  <c r="J887" i="13" s="1"/>
  <c r="F886" i="13"/>
  <c r="H886" i="13" s="1"/>
  <c r="J886" i="13" s="1"/>
  <c r="F885" i="13"/>
  <c r="H885" i="13" s="1"/>
  <c r="J885" i="13" s="1"/>
  <c r="F884" i="13"/>
  <c r="H884" i="13" s="1"/>
  <c r="J884" i="13" s="1"/>
  <c r="F883" i="13"/>
  <c r="H883" i="13" s="1"/>
  <c r="J883" i="13" s="1"/>
  <c r="F882" i="13"/>
  <c r="H882" i="13" s="1"/>
  <c r="J882" i="13" s="1"/>
  <c r="F881" i="13"/>
  <c r="H881" i="13" s="1"/>
  <c r="J881" i="13" s="1"/>
  <c r="F880" i="13"/>
  <c r="H880" i="13" s="1"/>
  <c r="J880" i="13" s="1"/>
  <c r="F879" i="13"/>
  <c r="H879" i="13" s="1"/>
  <c r="J879" i="13" s="1"/>
  <c r="F878" i="13"/>
  <c r="E31" i="10" s="1"/>
  <c r="F877" i="13"/>
  <c r="H877" i="13" s="1"/>
  <c r="J877" i="13" s="1"/>
  <c r="F876" i="13"/>
  <c r="H876" i="13" s="1"/>
  <c r="J876" i="13" s="1"/>
  <c r="F875" i="13"/>
  <c r="H875" i="13" s="1"/>
  <c r="J875" i="13" s="1"/>
  <c r="F874" i="13"/>
  <c r="H874" i="13" s="1"/>
  <c r="J874" i="13" s="1"/>
  <c r="F873" i="13"/>
  <c r="H873" i="13" s="1"/>
  <c r="J873" i="13" s="1"/>
  <c r="F872" i="13"/>
  <c r="H872" i="13" s="1"/>
  <c r="J872" i="13" s="1"/>
  <c r="F871" i="13"/>
  <c r="H871" i="13" s="1"/>
  <c r="J871" i="13" s="1"/>
  <c r="F870" i="13"/>
  <c r="H870" i="13" s="1"/>
  <c r="J870" i="13" s="1"/>
  <c r="F869" i="13"/>
  <c r="H869" i="13" s="1"/>
  <c r="J869" i="13" s="1"/>
  <c r="F868" i="13"/>
  <c r="H868" i="13" s="1"/>
  <c r="J868" i="13" s="1"/>
  <c r="F867" i="13"/>
  <c r="H867" i="13" s="1"/>
  <c r="J867" i="13" s="1"/>
  <c r="F866" i="13"/>
  <c r="H866" i="13" s="1"/>
  <c r="J866" i="13" s="1"/>
  <c r="F865" i="13"/>
  <c r="H865" i="13" s="1"/>
  <c r="J865" i="13" s="1"/>
  <c r="F864" i="13"/>
  <c r="H864" i="13" s="1"/>
  <c r="J864" i="13" s="1"/>
  <c r="F863" i="13"/>
  <c r="H863" i="13" s="1"/>
  <c r="J863" i="13" s="1"/>
  <c r="F862" i="13"/>
  <c r="H862" i="13" s="1"/>
  <c r="J862" i="13" s="1"/>
  <c r="F861" i="13"/>
  <c r="H861" i="13" s="1"/>
  <c r="J861" i="13" s="1"/>
  <c r="F860" i="13"/>
  <c r="H860" i="13" s="1"/>
  <c r="J860" i="13" s="1"/>
  <c r="F859" i="13"/>
  <c r="H859" i="13" s="1"/>
  <c r="J859" i="13" s="1"/>
  <c r="F858" i="13"/>
  <c r="H858" i="13" s="1"/>
  <c r="J858" i="13" s="1"/>
  <c r="F857" i="13"/>
  <c r="H857" i="13" s="1"/>
  <c r="J857" i="13" s="1"/>
  <c r="F856" i="13"/>
  <c r="H856" i="13" s="1"/>
  <c r="J856" i="13" s="1"/>
  <c r="F855" i="13"/>
  <c r="H855" i="13" s="1"/>
  <c r="J855" i="13" s="1"/>
  <c r="F854" i="13"/>
  <c r="H854" i="13" s="1"/>
  <c r="J854" i="13" s="1"/>
  <c r="F853" i="13"/>
  <c r="H853" i="13" s="1"/>
  <c r="J853" i="13" s="1"/>
  <c r="F852" i="13"/>
  <c r="H852" i="13" s="1"/>
  <c r="J852" i="13" s="1"/>
  <c r="F851" i="13"/>
  <c r="H851" i="13" s="1"/>
  <c r="J851" i="13" s="1"/>
  <c r="F850" i="13"/>
  <c r="H850" i="13" s="1"/>
  <c r="J850" i="13" s="1"/>
  <c r="F849" i="13"/>
  <c r="H849" i="13" s="1"/>
  <c r="J849" i="13" s="1"/>
  <c r="F848" i="13"/>
  <c r="H848" i="13" s="1"/>
  <c r="J848" i="13" s="1"/>
  <c r="F847" i="13"/>
  <c r="H847" i="13" s="1"/>
  <c r="J847" i="13" s="1"/>
  <c r="F846" i="13"/>
  <c r="H846" i="13" s="1"/>
  <c r="J846" i="13" s="1"/>
  <c r="F845" i="13"/>
  <c r="H845" i="13" s="1"/>
  <c r="J845" i="13" s="1"/>
  <c r="F844" i="13"/>
  <c r="H844" i="13" s="1"/>
  <c r="J844" i="13" s="1"/>
  <c r="F843" i="13"/>
  <c r="H843" i="13" s="1"/>
  <c r="J843" i="13" s="1"/>
  <c r="F842" i="13"/>
  <c r="H842" i="13" s="1"/>
  <c r="J842" i="13" s="1"/>
  <c r="F841" i="13"/>
  <c r="H841" i="13" s="1"/>
  <c r="J841" i="13" s="1"/>
  <c r="F840" i="13"/>
  <c r="H840" i="13" s="1"/>
  <c r="J840" i="13" s="1"/>
  <c r="F839" i="13"/>
  <c r="H839" i="13" s="1"/>
  <c r="J839" i="13" s="1"/>
  <c r="F838" i="13"/>
  <c r="H838" i="13" s="1"/>
  <c r="J838" i="13" s="1"/>
  <c r="F837" i="13"/>
  <c r="H837" i="13" s="1"/>
  <c r="J837" i="13" s="1"/>
  <c r="F836" i="13"/>
  <c r="H836" i="13" s="1"/>
  <c r="J836" i="13" s="1"/>
  <c r="F835" i="13"/>
  <c r="H835" i="13" s="1"/>
  <c r="J835" i="13" s="1"/>
  <c r="F834" i="13"/>
  <c r="H834" i="13" s="1"/>
  <c r="J834" i="13" s="1"/>
  <c r="F833" i="13"/>
  <c r="H833" i="13" s="1"/>
  <c r="J833" i="13" s="1"/>
  <c r="F832" i="13"/>
  <c r="H832" i="13" s="1"/>
  <c r="J832" i="13" s="1"/>
  <c r="F831" i="13"/>
  <c r="H831" i="13" s="1"/>
  <c r="J831" i="13" s="1"/>
  <c r="F830" i="13"/>
  <c r="H830" i="13" s="1"/>
  <c r="J830" i="13" s="1"/>
  <c r="F829" i="13"/>
  <c r="H829" i="13" s="1"/>
  <c r="J829" i="13" s="1"/>
  <c r="F828" i="13"/>
  <c r="H828" i="13" s="1"/>
  <c r="J828" i="13" s="1"/>
  <c r="F827" i="13"/>
  <c r="H827" i="13" s="1"/>
  <c r="J827" i="13" s="1"/>
  <c r="F826" i="13"/>
  <c r="H826" i="13" s="1"/>
  <c r="J826" i="13" s="1"/>
  <c r="F825" i="13"/>
  <c r="H825" i="13" s="1"/>
  <c r="J825" i="13" s="1"/>
  <c r="F824" i="13"/>
  <c r="H824" i="13" s="1"/>
  <c r="J824" i="13" s="1"/>
  <c r="F823" i="13"/>
  <c r="H823" i="13" s="1"/>
  <c r="J823" i="13" s="1"/>
  <c r="F822" i="13"/>
  <c r="H822" i="13" s="1"/>
  <c r="J822" i="13" s="1"/>
  <c r="F821" i="13"/>
  <c r="H821" i="13" s="1"/>
  <c r="J821" i="13" s="1"/>
  <c r="F820" i="13"/>
  <c r="H820" i="13" s="1"/>
  <c r="J820" i="13" s="1"/>
  <c r="F819" i="13"/>
  <c r="H819" i="13" s="1"/>
  <c r="J819" i="13" s="1"/>
  <c r="F818" i="13"/>
  <c r="H818" i="13" s="1"/>
  <c r="J818" i="13" s="1"/>
  <c r="F817" i="13"/>
  <c r="H817" i="13" s="1"/>
  <c r="J817" i="13" s="1"/>
  <c r="F816" i="13"/>
  <c r="H816" i="13" s="1"/>
  <c r="J816" i="13" s="1"/>
  <c r="F815" i="13"/>
  <c r="H815" i="13" s="1"/>
  <c r="J815" i="13" s="1"/>
  <c r="F814" i="13"/>
  <c r="H814" i="13" s="1"/>
  <c r="J814" i="13" s="1"/>
  <c r="F813" i="13"/>
  <c r="H813" i="13" s="1"/>
  <c r="J813" i="13" s="1"/>
  <c r="F812" i="13"/>
  <c r="H812" i="13" s="1"/>
  <c r="J812" i="13" s="1"/>
  <c r="F811" i="13"/>
  <c r="H811" i="13" s="1"/>
  <c r="J811" i="13" s="1"/>
  <c r="F810" i="13"/>
  <c r="H810" i="13" s="1"/>
  <c r="J810" i="13" s="1"/>
  <c r="F809" i="13"/>
  <c r="H809" i="13" s="1"/>
  <c r="J809" i="13" s="1"/>
  <c r="F808" i="13"/>
  <c r="H808" i="13" s="1"/>
  <c r="J808" i="13" s="1"/>
  <c r="F807" i="13"/>
  <c r="H807" i="13" s="1"/>
  <c r="J807" i="13" s="1"/>
  <c r="F806" i="13"/>
  <c r="H806" i="13" s="1"/>
  <c r="J806" i="13" s="1"/>
  <c r="F805" i="13"/>
  <c r="H805" i="13" s="1"/>
  <c r="J805" i="13" s="1"/>
  <c r="F804" i="13"/>
  <c r="H804" i="13" s="1"/>
  <c r="J804" i="13" s="1"/>
  <c r="F803" i="13"/>
  <c r="H803" i="13" s="1"/>
  <c r="J803" i="13" s="1"/>
  <c r="F802" i="13"/>
  <c r="H802" i="13" s="1"/>
  <c r="J802" i="13" s="1"/>
  <c r="F801" i="13"/>
  <c r="H801" i="13" s="1"/>
  <c r="J801" i="13" s="1"/>
  <c r="F800" i="13"/>
  <c r="H800" i="13" s="1"/>
  <c r="J800" i="13" s="1"/>
  <c r="F799" i="13"/>
  <c r="H799" i="13" s="1"/>
  <c r="J799" i="13" s="1"/>
  <c r="F798" i="13"/>
  <c r="H798" i="13" s="1"/>
  <c r="J798" i="13" s="1"/>
  <c r="F797" i="13"/>
  <c r="H797" i="13" s="1"/>
  <c r="J797" i="13" s="1"/>
  <c r="F796" i="13"/>
  <c r="H796" i="13" s="1"/>
  <c r="J796" i="13" s="1"/>
  <c r="F795" i="13"/>
  <c r="H795" i="13" s="1"/>
  <c r="J795" i="13" s="1"/>
  <c r="F794" i="13"/>
  <c r="H794" i="13" s="1"/>
  <c r="J794" i="13" s="1"/>
  <c r="F793" i="13"/>
  <c r="H793" i="13" s="1"/>
  <c r="J793" i="13" s="1"/>
  <c r="F792" i="13"/>
  <c r="H792" i="13" s="1"/>
  <c r="J792" i="13" s="1"/>
  <c r="F791" i="13"/>
  <c r="H791" i="13" s="1"/>
  <c r="J791" i="13" s="1"/>
  <c r="F790" i="13"/>
  <c r="H790" i="13" s="1"/>
  <c r="J790" i="13" s="1"/>
  <c r="F789" i="13"/>
  <c r="H789" i="13" s="1"/>
  <c r="J789" i="13" s="1"/>
  <c r="F788" i="13"/>
  <c r="H788" i="13" s="1"/>
  <c r="J788" i="13" s="1"/>
  <c r="F787" i="13"/>
  <c r="H787" i="13" s="1"/>
  <c r="J787" i="13" s="1"/>
  <c r="F786" i="13"/>
  <c r="H786" i="13" s="1"/>
  <c r="J786" i="13" s="1"/>
  <c r="F785" i="13"/>
  <c r="H785" i="13" s="1"/>
  <c r="J785" i="13" s="1"/>
  <c r="F784" i="13"/>
  <c r="H784" i="13" s="1"/>
  <c r="J784" i="13" s="1"/>
  <c r="F783" i="13"/>
  <c r="H783" i="13" s="1"/>
  <c r="J783" i="13" s="1"/>
  <c r="F782" i="13"/>
  <c r="H782" i="13" s="1"/>
  <c r="J782" i="13" s="1"/>
  <c r="F781" i="13"/>
  <c r="H781" i="13" s="1"/>
  <c r="J781" i="13" s="1"/>
  <c r="F780" i="13"/>
  <c r="H780" i="13" s="1"/>
  <c r="J780" i="13" s="1"/>
  <c r="F779" i="13"/>
  <c r="H779" i="13" s="1"/>
  <c r="J779" i="13" s="1"/>
  <c r="F778" i="13"/>
  <c r="H778" i="13" s="1"/>
  <c r="J778" i="13" s="1"/>
  <c r="F777" i="13"/>
  <c r="H777" i="13" s="1"/>
  <c r="J777" i="13" s="1"/>
  <c r="F776" i="13"/>
  <c r="H776" i="13" s="1"/>
  <c r="J776" i="13" s="1"/>
  <c r="F775" i="13"/>
  <c r="H775" i="13" s="1"/>
  <c r="J775" i="13" s="1"/>
  <c r="F774" i="13"/>
  <c r="H774" i="13" s="1"/>
  <c r="J774" i="13" s="1"/>
  <c r="F773" i="13"/>
  <c r="H773" i="13" s="1"/>
  <c r="J773" i="13" s="1"/>
  <c r="F772" i="13"/>
  <c r="H772" i="13" s="1"/>
  <c r="J772" i="13" s="1"/>
  <c r="F771" i="13"/>
  <c r="H771" i="13" s="1"/>
  <c r="J771" i="13" s="1"/>
  <c r="F770" i="13"/>
  <c r="H770" i="13" s="1"/>
  <c r="J770" i="13" s="1"/>
  <c r="F769" i="13"/>
  <c r="H769" i="13" s="1"/>
  <c r="J769" i="13" s="1"/>
  <c r="F768" i="13"/>
  <c r="H768" i="13" s="1"/>
  <c r="J768" i="13" s="1"/>
  <c r="F767" i="13"/>
  <c r="H767" i="13" s="1"/>
  <c r="J767" i="13" s="1"/>
  <c r="F766" i="13"/>
  <c r="H766" i="13" s="1"/>
  <c r="J766" i="13" s="1"/>
  <c r="F765" i="13"/>
  <c r="H765" i="13" s="1"/>
  <c r="J765" i="13" s="1"/>
  <c r="F764" i="13"/>
  <c r="H764" i="13" s="1"/>
  <c r="J764" i="13" s="1"/>
  <c r="F763" i="13"/>
  <c r="H763" i="13" s="1"/>
  <c r="J763" i="13" s="1"/>
  <c r="F762" i="13"/>
  <c r="H762" i="13" s="1"/>
  <c r="J762" i="13" s="1"/>
  <c r="F761" i="13"/>
  <c r="H761" i="13" s="1"/>
  <c r="J761" i="13" s="1"/>
  <c r="F760" i="13"/>
  <c r="H760" i="13" s="1"/>
  <c r="J760" i="13" s="1"/>
  <c r="F759" i="13"/>
  <c r="H759" i="13" s="1"/>
  <c r="J759" i="13" s="1"/>
  <c r="F758" i="13"/>
  <c r="H758" i="13" s="1"/>
  <c r="J758" i="13" s="1"/>
  <c r="F757" i="13"/>
  <c r="H757" i="13" s="1"/>
  <c r="J757" i="13" s="1"/>
  <c r="F756" i="13"/>
  <c r="H756" i="13" s="1"/>
  <c r="J756" i="13" s="1"/>
  <c r="F755" i="13"/>
  <c r="H755" i="13" s="1"/>
  <c r="J755" i="13" s="1"/>
  <c r="F754" i="13"/>
  <c r="H754" i="13" s="1"/>
  <c r="J754" i="13" s="1"/>
  <c r="F753" i="13"/>
  <c r="H753" i="13" s="1"/>
  <c r="J753" i="13" s="1"/>
  <c r="F752" i="13"/>
  <c r="H752" i="13" s="1"/>
  <c r="J752" i="13" s="1"/>
  <c r="F751" i="13"/>
  <c r="H751" i="13" s="1"/>
  <c r="J751" i="13" s="1"/>
  <c r="F750" i="13"/>
  <c r="H750" i="13" s="1"/>
  <c r="J750" i="13" s="1"/>
  <c r="F749" i="13"/>
  <c r="H749" i="13" s="1"/>
  <c r="J749" i="13" s="1"/>
  <c r="F748" i="13"/>
  <c r="H748" i="13" s="1"/>
  <c r="J748" i="13" s="1"/>
  <c r="F747" i="13"/>
  <c r="H747" i="13" s="1"/>
  <c r="J747" i="13" s="1"/>
  <c r="F746" i="13"/>
  <c r="H746" i="13" s="1"/>
  <c r="J746" i="13" s="1"/>
  <c r="F745" i="13"/>
  <c r="H745" i="13" s="1"/>
  <c r="J745" i="13" s="1"/>
  <c r="F744" i="13"/>
  <c r="H744" i="13" s="1"/>
  <c r="J744" i="13" s="1"/>
  <c r="F743" i="13"/>
  <c r="H743" i="13" s="1"/>
  <c r="J743" i="13" s="1"/>
  <c r="F742" i="13"/>
  <c r="H742" i="13" s="1"/>
  <c r="J742" i="13" s="1"/>
  <c r="F741" i="13"/>
  <c r="H741" i="13" s="1"/>
  <c r="J741" i="13" s="1"/>
  <c r="F740" i="13"/>
  <c r="H740" i="13" s="1"/>
  <c r="J740" i="13" s="1"/>
  <c r="F739" i="13"/>
  <c r="H739" i="13" s="1"/>
  <c r="J739" i="13" s="1"/>
  <c r="F738" i="13"/>
  <c r="H738" i="13" s="1"/>
  <c r="J738" i="13" s="1"/>
  <c r="F737" i="13"/>
  <c r="H737" i="13" s="1"/>
  <c r="J737" i="13" s="1"/>
  <c r="F736" i="13"/>
  <c r="H736" i="13" s="1"/>
  <c r="J736" i="13" s="1"/>
  <c r="F735" i="13"/>
  <c r="H735" i="13" s="1"/>
  <c r="J735" i="13" s="1"/>
  <c r="F734" i="13"/>
  <c r="H734" i="13" s="1"/>
  <c r="J734" i="13" s="1"/>
  <c r="F733" i="13"/>
  <c r="H733" i="13" s="1"/>
  <c r="J733" i="13" s="1"/>
  <c r="F732" i="13"/>
  <c r="H732" i="13" s="1"/>
  <c r="J732" i="13" s="1"/>
  <c r="F731" i="13"/>
  <c r="H731" i="13" s="1"/>
  <c r="J731" i="13" s="1"/>
  <c r="F730" i="13"/>
  <c r="H730" i="13" s="1"/>
  <c r="J730" i="13" s="1"/>
  <c r="F729" i="13"/>
  <c r="H729" i="13" s="1"/>
  <c r="J729" i="13" s="1"/>
  <c r="F728" i="13"/>
  <c r="H728" i="13" s="1"/>
  <c r="J728" i="13" s="1"/>
  <c r="F727" i="13"/>
  <c r="H727" i="13" s="1"/>
  <c r="J727" i="13" s="1"/>
  <c r="F726" i="13"/>
  <c r="H726" i="13" s="1"/>
  <c r="J726" i="13" s="1"/>
  <c r="F725" i="13"/>
  <c r="H725" i="13" s="1"/>
  <c r="J725" i="13" s="1"/>
  <c r="F724" i="13"/>
  <c r="H724" i="13" s="1"/>
  <c r="J724" i="13" s="1"/>
  <c r="F723" i="13"/>
  <c r="H723" i="13" s="1"/>
  <c r="J723" i="13" s="1"/>
  <c r="F722" i="13"/>
  <c r="H722" i="13" s="1"/>
  <c r="J722" i="13" s="1"/>
  <c r="F721" i="13"/>
  <c r="H721" i="13" s="1"/>
  <c r="J721" i="13" s="1"/>
  <c r="F720" i="13"/>
  <c r="H720" i="13" s="1"/>
  <c r="J720" i="13" s="1"/>
  <c r="F719" i="13"/>
  <c r="H719" i="13" s="1"/>
  <c r="J719" i="13" s="1"/>
  <c r="F718" i="13"/>
  <c r="H718" i="13" s="1"/>
  <c r="J718" i="13" s="1"/>
  <c r="F717" i="13"/>
  <c r="H717" i="13" s="1"/>
  <c r="J717" i="13" s="1"/>
  <c r="F716" i="13"/>
  <c r="H716" i="13" s="1"/>
  <c r="J716" i="13" s="1"/>
  <c r="F715" i="13"/>
  <c r="H715" i="13" s="1"/>
  <c r="J715" i="13" s="1"/>
  <c r="F714" i="13"/>
  <c r="H714" i="13" s="1"/>
  <c r="J714" i="13" s="1"/>
  <c r="F713" i="13"/>
  <c r="H713" i="13" s="1"/>
  <c r="J713" i="13" s="1"/>
  <c r="F712" i="13"/>
  <c r="H712" i="13" s="1"/>
  <c r="J712" i="13" s="1"/>
  <c r="F711" i="13"/>
  <c r="H711" i="13" s="1"/>
  <c r="J711" i="13" s="1"/>
  <c r="F710" i="13"/>
  <c r="H710" i="13" s="1"/>
  <c r="J710" i="13" s="1"/>
  <c r="F709" i="13"/>
  <c r="H709" i="13" s="1"/>
  <c r="J709" i="13" s="1"/>
  <c r="F708" i="13"/>
  <c r="H708" i="13" s="1"/>
  <c r="J708" i="13" s="1"/>
  <c r="F707" i="13"/>
  <c r="H707" i="13" s="1"/>
  <c r="J707" i="13" s="1"/>
  <c r="F706" i="13"/>
  <c r="H706" i="13" s="1"/>
  <c r="J706" i="13" s="1"/>
  <c r="F705" i="13"/>
  <c r="H705" i="13" s="1"/>
  <c r="J705" i="13" s="1"/>
  <c r="F704" i="13"/>
  <c r="H704" i="13" s="1"/>
  <c r="J704" i="13" s="1"/>
  <c r="F703" i="13"/>
  <c r="H703" i="13" s="1"/>
  <c r="J703" i="13" s="1"/>
  <c r="F702" i="13"/>
  <c r="H702" i="13" s="1"/>
  <c r="J702" i="13" s="1"/>
  <c r="F701" i="13"/>
  <c r="H701" i="13" s="1"/>
  <c r="J701" i="13" s="1"/>
  <c r="F700" i="13"/>
  <c r="H700" i="13" s="1"/>
  <c r="J700" i="13" s="1"/>
  <c r="F699" i="13"/>
  <c r="H699" i="13" s="1"/>
  <c r="J699" i="13" s="1"/>
  <c r="F698" i="13"/>
  <c r="H698" i="13" s="1"/>
  <c r="J698" i="13" s="1"/>
  <c r="F697" i="13"/>
  <c r="H697" i="13" s="1"/>
  <c r="J697" i="13" s="1"/>
  <c r="F696" i="13"/>
  <c r="H696" i="13" s="1"/>
  <c r="J696" i="13" s="1"/>
  <c r="F695" i="13"/>
  <c r="H695" i="13" s="1"/>
  <c r="J695" i="13" s="1"/>
  <c r="F694" i="13"/>
  <c r="H694" i="13" s="1"/>
  <c r="J694" i="13" s="1"/>
  <c r="F693" i="13"/>
  <c r="H693" i="13" s="1"/>
  <c r="J693" i="13" s="1"/>
  <c r="F692" i="13"/>
  <c r="H692" i="13" s="1"/>
  <c r="J692" i="13" s="1"/>
  <c r="F691" i="13"/>
  <c r="H691" i="13" s="1"/>
  <c r="J691" i="13" s="1"/>
  <c r="F690" i="13"/>
  <c r="H690" i="13" s="1"/>
  <c r="J690" i="13" s="1"/>
  <c r="F689" i="13"/>
  <c r="H689" i="13" s="1"/>
  <c r="J689" i="13" s="1"/>
  <c r="F688" i="13"/>
  <c r="H688" i="13" s="1"/>
  <c r="J688" i="13" s="1"/>
  <c r="F687" i="13"/>
  <c r="H687" i="13" s="1"/>
  <c r="J687" i="13" s="1"/>
  <c r="F686" i="13"/>
  <c r="H686" i="13" s="1"/>
  <c r="J686" i="13" s="1"/>
  <c r="F685" i="13"/>
  <c r="H685" i="13" s="1"/>
  <c r="J685" i="13" s="1"/>
  <c r="F684" i="13"/>
  <c r="H684" i="13" s="1"/>
  <c r="J684" i="13" s="1"/>
  <c r="F683" i="13"/>
  <c r="H683" i="13" s="1"/>
  <c r="J683" i="13" s="1"/>
  <c r="F682" i="13"/>
  <c r="H682" i="13" s="1"/>
  <c r="J682" i="13" s="1"/>
  <c r="F681" i="13"/>
  <c r="H681" i="13" s="1"/>
  <c r="J681" i="13" s="1"/>
  <c r="F680" i="13"/>
  <c r="H680" i="13" s="1"/>
  <c r="J680" i="13" s="1"/>
  <c r="F679" i="13"/>
  <c r="H679" i="13" s="1"/>
  <c r="J679" i="13" s="1"/>
  <c r="F678" i="13"/>
  <c r="H678" i="13" s="1"/>
  <c r="J678" i="13" s="1"/>
  <c r="F677" i="13"/>
  <c r="H677" i="13" s="1"/>
  <c r="J677" i="13" s="1"/>
  <c r="F676" i="13"/>
  <c r="H676" i="13" s="1"/>
  <c r="J676" i="13" s="1"/>
  <c r="F675" i="13"/>
  <c r="H675" i="13" s="1"/>
  <c r="J675" i="13" s="1"/>
  <c r="F674" i="13"/>
  <c r="H674" i="13" s="1"/>
  <c r="J674" i="13" s="1"/>
  <c r="F673" i="13"/>
  <c r="H673" i="13" s="1"/>
  <c r="J673" i="13" s="1"/>
  <c r="F672" i="13"/>
  <c r="H672" i="13" s="1"/>
  <c r="J672" i="13" s="1"/>
  <c r="F671" i="13"/>
  <c r="H671" i="13" s="1"/>
  <c r="J671" i="13" s="1"/>
  <c r="F670" i="13"/>
  <c r="H670" i="13" s="1"/>
  <c r="J670" i="13" s="1"/>
  <c r="F669" i="13"/>
  <c r="H669" i="13" s="1"/>
  <c r="J669" i="13" s="1"/>
  <c r="F668" i="13"/>
  <c r="H668" i="13" s="1"/>
  <c r="J668" i="13" s="1"/>
  <c r="F667" i="13"/>
  <c r="H667" i="13" s="1"/>
  <c r="J667" i="13" s="1"/>
  <c r="F666" i="13"/>
  <c r="H666" i="13" s="1"/>
  <c r="J666" i="13" s="1"/>
  <c r="F665" i="13"/>
  <c r="H665" i="13" s="1"/>
  <c r="J665" i="13" s="1"/>
  <c r="F664" i="13"/>
  <c r="H664" i="13" s="1"/>
  <c r="J664" i="13" s="1"/>
  <c r="F663" i="13"/>
  <c r="H663" i="13" s="1"/>
  <c r="J663" i="13" s="1"/>
  <c r="F662" i="13"/>
  <c r="H662" i="13" s="1"/>
  <c r="J662" i="13" s="1"/>
  <c r="F661" i="13"/>
  <c r="H661" i="13" s="1"/>
  <c r="J661" i="13" s="1"/>
  <c r="F660" i="13"/>
  <c r="H660" i="13" s="1"/>
  <c r="J660" i="13" s="1"/>
  <c r="F659" i="13"/>
  <c r="H659" i="13" s="1"/>
  <c r="J659" i="13" s="1"/>
  <c r="F658" i="13"/>
  <c r="H658" i="13" s="1"/>
  <c r="J658" i="13" s="1"/>
  <c r="F657" i="13"/>
  <c r="H657" i="13" s="1"/>
  <c r="J657" i="13" s="1"/>
  <c r="F656" i="13"/>
  <c r="H656" i="13" s="1"/>
  <c r="J656" i="13" s="1"/>
  <c r="F655" i="13"/>
  <c r="H655" i="13" s="1"/>
  <c r="J655" i="13" s="1"/>
  <c r="F654" i="13"/>
  <c r="H654" i="13" s="1"/>
  <c r="J654" i="13" s="1"/>
  <c r="F653" i="13"/>
  <c r="H653" i="13" s="1"/>
  <c r="J653" i="13" s="1"/>
  <c r="F652" i="13"/>
  <c r="H652" i="13" s="1"/>
  <c r="J652" i="13" s="1"/>
  <c r="F651" i="13"/>
  <c r="H651" i="13" s="1"/>
  <c r="J651" i="13" s="1"/>
  <c r="F650" i="13"/>
  <c r="H650" i="13" s="1"/>
  <c r="J650" i="13" s="1"/>
  <c r="F649" i="13"/>
  <c r="H649" i="13" s="1"/>
  <c r="J649" i="13" s="1"/>
  <c r="F648" i="13"/>
  <c r="H648" i="13" s="1"/>
  <c r="J648" i="13" s="1"/>
  <c r="F647" i="13"/>
  <c r="H647" i="13" s="1"/>
  <c r="J647" i="13" s="1"/>
  <c r="F646" i="13"/>
  <c r="H646" i="13" s="1"/>
  <c r="J646" i="13" s="1"/>
  <c r="F645" i="13"/>
  <c r="H645" i="13" s="1"/>
  <c r="J645" i="13" s="1"/>
  <c r="F644" i="13"/>
  <c r="H644" i="13" s="1"/>
  <c r="J644" i="13" s="1"/>
  <c r="F643" i="13"/>
  <c r="H643" i="13" s="1"/>
  <c r="J643" i="13" s="1"/>
  <c r="F642" i="13"/>
  <c r="H642" i="13" s="1"/>
  <c r="J642" i="13" s="1"/>
  <c r="F641" i="13"/>
  <c r="H641" i="13" s="1"/>
  <c r="J641" i="13" s="1"/>
  <c r="F640" i="13"/>
  <c r="H640" i="13" s="1"/>
  <c r="J640" i="13" s="1"/>
  <c r="F639" i="13"/>
  <c r="H639" i="13" s="1"/>
  <c r="J639" i="13" s="1"/>
  <c r="F638" i="13"/>
  <c r="H638" i="13" s="1"/>
  <c r="J638" i="13" s="1"/>
  <c r="F637" i="13"/>
  <c r="H637" i="13" s="1"/>
  <c r="J637" i="13" s="1"/>
  <c r="F636" i="13"/>
  <c r="H636" i="13" s="1"/>
  <c r="J636" i="13" s="1"/>
  <c r="F635" i="13"/>
  <c r="H635" i="13" s="1"/>
  <c r="J635" i="13" s="1"/>
  <c r="F634" i="13"/>
  <c r="H634" i="13" s="1"/>
  <c r="J634" i="13" s="1"/>
  <c r="F633" i="13"/>
  <c r="H633" i="13" s="1"/>
  <c r="J633" i="13" s="1"/>
  <c r="F632" i="13"/>
  <c r="H632" i="13" s="1"/>
  <c r="J632" i="13" s="1"/>
  <c r="F631" i="13"/>
  <c r="H631" i="13" s="1"/>
  <c r="J631" i="13" s="1"/>
  <c r="F630" i="13"/>
  <c r="H630" i="13" s="1"/>
  <c r="J630" i="13" s="1"/>
  <c r="F629" i="13"/>
  <c r="H629" i="13" s="1"/>
  <c r="J629" i="13" s="1"/>
  <c r="F628" i="13"/>
  <c r="H628" i="13" s="1"/>
  <c r="J628" i="13" s="1"/>
  <c r="F627" i="13"/>
  <c r="H627" i="13" s="1"/>
  <c r="J627" i="13" s="1"/>
  <c r="F626" i="13"/>
  <c r="H626" i="13" s="1"/>
  <c r="J626" i="13" s="1"/>
  <c r="F625" i="13"/>
  <c r="H625" i="13" s="1"/>
  <c r="J625" i="13" s="1"/>
  <c r="F624" i="13"/>
  <c r="H624" i="13" s="1"/>
  <c r="J624" i="13" s="1"/>
  <c r="F623" i="13"/>
  <c r="H623" i="13" s="1"/>
  <c r="J623" i="13" s="1"/>
  <c r="F622" i="13"/>
  <c r="H622" i="13" s="1"/>
  <c r="J622" i="13" s="1"/>
  <c r="F621" i="13"/>
  <c r="H621" i="13" s="1"/>
  <c r="J621" i="13" s="1"/>
  <c r="F620" i="13"/>
  <c r="H620" i="13" s="1"/>
  <c r="J620" i="13" s="1"/>
  <c r="F619" i="13"/>
  <c r="H619" i="13" s="1"/>
  <c r="J619" i="13" s="1"/>
  <c r="F618" i="13"/>
  <c r="H618" i="13" s="1"/>
  <c r="J618" i="13" s="1"/>
  <c r="F617" i="13"/>
  <c r="H617" i="13" s="1"/>
  <c r="J617" i="13" s="1"/>
  <c r="F616" i="13"/>
  <c r="H616" i="13" s="1"/>
  <c r="J616" i="13" s="1"/>
  <c r="F615" i="13"/>
  <c r="H615" i="13" s="1"/>
  <c r="J615" i="13" s="1"/>
  <c r="F614" i="13"/>
  <c r="H614" i="13" s="1"/>
  <c r="J614" i="13" s="1"/>
  <c r="F613" i="13"/>
  <c r="H613" i="13" s="1"/>
  <c r="J613" i="13" s="1"/>
  <c r="F612" i="13"/>
  <c r="H612" i="13" s="1"/>
  <c r="J612" i="13" s="1"/>
  <c r="F611" i="13"/>
  <c r="H611" i="13" s="1"/>
  <c r="J611" i="13" s="1"/>
  <c r="F610" i="13"/>
  <c r="H610" i="13" s="1"/>
  <c r="J610" i="13" s="1"/>
  <c r="F609" i="13"/>
  <c r="H609" i="13" s="1"/>
  <c r="J609" i="13" s="1"/>
  <c r="F608" i="13"/>
  <c r="H608" i="13" s="1"/>
  <c r="J608" i="13" s="1"/>
  <c r="F607" i="13"/>
  <c r="H607" i="13" s="1"/>
  <c r="J607" i="13" s="1"/>
  <c r="F606" i="13"/>
  <c r="H606" i="13" s="1"/>
  <c r="J606" i="13" s="1"/>
  <c r="F605" i="13"/>
  <c r="H605" i="13" s="1"/>
  <c r="J605" i="13" s="1"/>
  <c r="F604" i="13"/>
  <c r="H604" i="13" s="1"/>
  <c r="J604" i="13" s="1"/>
  <c r="F603" i="13"/>
  <c r="H603" i="13" s="1"/>
  <c r="J603" i="13" s="1"/>
  <c r="F602" i="13"/>
  <c r="H602" i="13" s="1"/>
  <c r="J602" i="13" s="1"/>
  <c r="F601" i="13"/>
  <c r="H601" i="13" s="1"/>
  <c r="J601" i="13" s="1"/>
  <c r="F600" i="13"/>
  <c r="H600" i="13" s="1"/>
  <c r="J600" i="13" s="1"/>
  <c r="F599" i="13"/>
  <c r="H599" i="13" s="1"/>
  <c r="J599" i="13" s="1"/>
  <c r="F598" i="13"/>
  <c r="H598" i="13" s="1"/>
  <c r="J598" i="13" s="1"/>
  <c r="F597" i="13"/>
  <c r="H597" i="13" s="1"/>
  <c r="J597" i="13" s="1"/>
  <c r="F596" i="13"/>
  <c r="H596" i="13" s="1"/>
  <c r="J596" i="13" s="1"/>
  <c r="F595" i="13"/>
  <c r="H595" i="13" s="1"/>
  <c r="J595" i="13" s="1"/>
  <c r="F594" i="13"/>
  <c r="H594" i="13" s="1"/>
  <c r="J594" i="13" s="1"/>
  <c r="F593" i="13"/>
  <c r="H593" i="13" s="1"/>
  <c r="J593" i="13" s="1"/>
  <c r="F592" i="13"/>
  <c r="H592" i="13" s="1"/>
  <c r="J592" i="13" s="1"/>
  <c r="F591" i="13"/>
  <c r="H591" i="13" s="1"/>
  <c r="J591" i="13" s="1"/>
  <c r="F590" i="13"/>
  <c r="H590" i="13" s="1"/>
  <c r="J590" i="13" s="1"/>
  <c r="F589" i="13"/>
  <c r="H589" i="13" s="1"/>
  <c r="J589" i="13" s="1"/>
  <c r="F588" i="13"/>
  <c r="H588" i="13" s="1"/>
  <c r="J588" i="13" s="1"/>
  <c r="F587" i="13"/>
  <c r="H587" i="13" s="1"/>
  <c r="J587" i="13" s="1"/>
  <c r="F586" i="13"/>
  <c r="H586" i="13" s="1"/>
  <c r="J586" i="13" s="1"/>
  <c r="F585" i="13"/>
  <c r="H585" i="13" s="1"/>
  <c r="J585" i="13" s="1"/>
  <c r="F584" i="13"/>
  <c r="H584" i="13" s="1"/>
  <c r="J584" i="13" s="1"/>
  <c r="F583" i="13"/>
  <c r="H583" i="13" s="1"/>
  <c r="J583" i="13" s="1"/>
  <c r="F582" i="13"/>
  <c r="H582" i="13" s="1"/>
  <c r="J582" i="13" s="1"/>
  <c r="F581" i="13"/>
  <c r="H581" i="13" s="1"/>
  <c r="J581" i="13" s="1"/>
  <c r="F580" i="13"/>
  <c r="H580" i="13" s="1"/>
  <c r="J580" i="13" s="1"/>
  <c r="F579" i="13"/>
  <c r="H579" i="13" s="1"/>
  <c r="J579" i="13" s="1"/>
  <c r="F578" i="13"/>
  <c r="H578" i="13" s="1"/>
  <c r="J578" i="13" s="1"/>
  <c r="F577" i="13"/>
  <c r="H577" i="13" s="1"/>
  <c r="J577" i="13" s="1"/>
  <c r="F576" i="13"/>
  <c r="H576" i="13" s="1"/>
  <c r="J576" i="13" s="1"/>
  <c r="F575" i="13"/>
  <c r="H575" i="13" s="1"/>
  <c r="J575" i="13" s="1"/>
  <c r="F574" i="13"/>
  <c r="H574" i="13" s="1"/>
  <c r="J574" i="13" s="1"/>
  <c r="F573" i="13"/>
  <c r="H573" i="13" s="1"/>
  <c r="J573" i="13" s="1"/>
  <c r="F572" i="13"/>
  <c r="H572" i="13" s="1"/>
  <c r="J572" i="13" s="1"/>
  <c r="F571" i="13"/>
  <c r="H571" i="13" s="1"/>
  <c r="J571" i="13" s="1"/>
  <c r="F570" i="13"/>
  <c r="H570" i="13" s="1"/>
  <c r="J570" i="13" s="1"/>
  <c r="F569" i="13"/>
  <c r="H569" i="13" s="1"/>
  <c r="J569" i="13" s="1"/>
  <c r="F568" i="13"/>
  <c r="H568" i="13" s="1"/>
  <c r="J568" i="13" s="1"/>
  <c r="F567" i="13"/>
  <c r="H567" i="13" s="1"/>
  <c r="J567" i="13" s="1"/>
  <c r="F566" i="13"/>
  <c r="H566" i="13" s="1"/>
  <c r="J566" i="13" s="1"/>
  <c r="F565" i="13"/>
  <c r="H565" i="13" s="1"/>
  <c r="J565" i="13" s="1"/>
  <c r="F564" i="13"/>
  <c r="H564" i="13" s="1"/>
  <c r="J564" i="13" s="1"/>
  <c r="F563" i="13"/>
  <c r="H563" i="13" s="1"/>
  <c r="J563" i="13" s="1"/>
  <c r="F562" i="13"/>
  <c r="H562" i="13" s="1"/>
  <c r="J562" i="13" s="1"/>
  <c r="F561" i="13"/>
  <c r="H561" i="13" s="1"/>
  <c r="J561" i="13" s="1"/>
  <c r="F560" i="13"/>
  <c r="H560" i="13" s="1"/>
  <c r="J560" i="13" s="1"/>
  <c r="F559" i="13"/>
  <c r="H559" i="13" s="1"/>
  <c r="J559" i="13" s="1"/>
  <c r="F558" i="13"/>
  <c r="H558" i="13" s="1"/>
  <c r="J558" i="13" s="1"/>
  <c r="F557" i="13"/>
  <c r="H557" i="13" s="1"/>
  <c r="J557" i="13" s="1"/>
  <c r="F556" i="13"/>
  <c r="H556" i="13" s="1"/>
  <c r="J556" i="13" s="1"/>
  <c r="F555" i="13"/>
  <c r="H555" i="13" s="1"/>
  <c r="J555" i="13" s="1"/>
  <c r="F554" i="13"/>
  <c r="H554" i="13" s="1"/>
  <c r="J554" i="13" s="1"/>
  <c r="F553" i="13"/>
  <c r="H553" i="13" s="1"/>
  <c r="J553" i="13" s="1"/>
  <c r="F552" i="13"/>
  <c r="H552" i="13" s="1"/>
  <c r="J552" i="13" s="1"/>
  <c r="F551" i="13"/>
  <c r="H551" i="13" s="1"/>
  <c r="J551" i="13" s="1"/>
  <c r="F550" i="13"/>
  <c r="H550" i="13" s="1"/>
  <c r="J550" i="13" s="1"/>
  <c r="F549" i="13"/>
  <c r="H549" i="13" s="1"/>
  <c r="J549" i="13" s="1"/>
  <c r="F548" i="13"/>
  <c r="H548" i="13" s="1"/>
  <c r="J548" i="13" s="1"/>
  <c r="F547" i="13"/>
  <c r="H547" i="13" s="1"/>
  <c r="J547" i="13" s="1"/>
  <c r="F546" i="13"/>
  <c r="H546" i="13" s="1"/>
  <c r="J546" i="13" s="1"/>
  <c r="F545" i="13"/>
  <c r="H545" i="13" s="1"/>
  <c r="J545" i="13" s="1"/>
  <c r="F544" i="13"/>
  <c r="H544" i="13" s="1"/>
  <c r="J544" i="13" s="1"/>
  <c r="F543" i="13"/>
  <c r="H543" i="13" s="1"/>
  <c r="J543" i="13" s="1"/>
  <c r="F542" i="13"/>
  <c r="H542" i="13" s="1"/>
  <c r="J542" i="13" s="1"/>
  <c r="F541" i="13"/>
  <c r="H541" i="13" s="1"/>
  <c r="J541" i="13" s="1"/>
  <c r="F540" i="13"/>
  <c r="H540" i="13" s="1"/>
  <c r="J540" i="13" s="1"/>
  <c r="F539" i="13"/>
  <c r="H539" i="13" s="1"/>
  <c r="J539" i="13" s="1"/>
  <c r="F538" i="13"/>
  <c r="H538" i="13" s="1"/>
  <c r="J538" i="13" s="1"/>
  <c r="F537" i="13"/>
  <c r="H537" i="13" s="1"/>
  <c r="J537" i="13" s="1"/>
  <c r="F536" i="13"/>
  <c r="H536" i="13" s="1"/>
  <c r="J536" i="13" s="1"/>
  <c r="F535" i="13"/>
  <c r="H535" i="13" s="1"/>
  <c r="J535" i="13" s="1"/>
  <c r="F534" i="13"/>
  <c r="H534" i="13" s="1"/>
  <c r="J534" i="13" s="1"/>
  <c r="F533" i="13"/>
  <c r="H533" i="13" s="1"/>
  <c r="J533" i="13" s="1"/>
  <c r="F532" i="13"/>
  <c r="H532" i="13" s="1"/>
  <c r="J532" i="13" s="1"/>
  <c r="F531" i="13"/>
  <c r="H531" i="13" s="1"/>
  <c r="J531" i="13" s="1"/>
  <c r="F530" i="13"/>
  <c r="H530" i="13" s="1"/>
  <c r="J530" i="13" s="1"/>
  <c r="F529" i="13"/>
  <c r="H529" i="13" s="1"/>
  <c r="J529" i="13" s="1"/>
  <c r="F528" i="13"/>
  <c r="H528" i="13" s="1"/>
  <c r="J528" i="13" s="1"/>
  <c r="F527" i="13"/>
  <c r="H527" i="13" s="1"/>
  <c r="J527" i="13" s="1"/>
  <c r="F526" i="13"/>
  <c r="H526" i="13" s="1"/>
  <c r="J526" i="13" s="1"/>
  <c r="F525" i="13"/>
  <c r="H525" i="13" s="1"/>
  <c r="J525" i="13" s="1"/>
  <c r="F524" i="13"/>
  <c r="H524" i="13" s="1"/>
  <c r="J524" i="13" s="1"/>
  <c r="F523" i="13"/>
  <c r="H523" i="13" s="1"/>
  <c r="J523" i="13" s="1"/>
  <c r="F522" i="13"/>
  <c r="H522" i="13" s="1"/>
  <c r="J522" i="13" s="1"/>
  <c r="F521" i="13"/>
  <c r="H521" i="13" s="1"/>
  <c r="J521" i="13" s="1"/>
  <c r="F520" i="13"/>
  <c r="H520" i="13" s="1"/>
  <c r="J520" i="13" s="1"/>
  <c r="F519" i="13"/>
  <c r="H519" i="13" s="1"/>
  <c r="J519" i="13" s="1"/>
  <c r="F518" i="13"/>
  <c r="H518" i="13" s="1"/>
  <c r="J518" i="13" s="1"/>
  <c r="F517" i="13"/>
  <c r="H517" i="13" s="1"/>
  <c r="J517" i="13" s="1"/>
  <c r="F516" i="13"/>
  <c r="H516" i="13" s="1"/>
  <c r="J516" i="13" s="1"/>
  <c r="F515" i="13"/>
  <c r="H515" i="13" s="1"/>
  <c r="J515" i="13" s="1"/>
  <c r="F514" i="13"/>
  <c r="H514" i="13" s="1"/>
  <c r="J514" i="13" s="1"/>
  <c r="F513" i="13"/>
  <c r="H513" i="13" s="1"/>
  <c r="J513" i="13" s="1"/>
  <c r="F512" i="13"/>
  <c r="H512" i="13" s="1"/>
  <c r="J512" i="13" s="1"/>
  <c r="F511" i="13"/>
  <c r="H511" i="13" s="1"/>
  <c r="J511" i="13" s="1"/>
  <c r="F510" i="13"/>
  <c r="H510" i="13" s="1"/>
  <c r="J510" i="13" s="1"/>
  <c r="F509" i="13"/>
  <c r="H509" i="13" s="1"/>
  <c r="J509" i="13" s="1"/>
  <c r="F508" i="13"/>
  <c r="H508" i="13" s="1"/>
  <c r="J508" i="13" s="1"/>
  <c r="F507" i="13"/>
  <c r="H507" i="13" s="1"/>
  <c r="J507" i="13" s="1"/>
  <c r="F506" i="13"/>
  <c r="H506" i="13" s="1"/>
  <c r="J506" i="13" s="1"/>
  <c r="F505" i="13"/>
  <c r="H505" i="13" s="1"/>
  <c r="J505" i="13" s="1"/>
  <c r="F504" i="13"/>
  <c r="H504" i="13" s="1"/>
  <c r="J504" i="13" s="1"/>
  <c r="F503" i="13"/>
  <c r="H503" i="13" s="1"/>
  <c r="J503" i="13" s="1"/>
  <c r="F502" i="13"/>
  <c r="H502" i="13" s="1"/>
  <c r="J502" i="13" s="1"/>
  <c r="F501" i="13"/>
  <c r="H501" i="13" s="1"/>
  <c r="J501" i="13" s="1"/>
  <c r="F500" i="13"/>
  <c r="H500" i="13" s="1"/>
  <c r="J500" i="13" s="1"/>
  <c r="F499" i="13"/>
  <c r="H499" i="13" s="1"/>
  <c r="J499" i="13" s="1"/>
  <c r="F498" i="13"/>
  <c r="H498" i="13" s="1"/>
  <c r="J498" i="13" s="1"/>
  <c r="F497" i="13"/>
  <c r="H497" i="13" s="1"/>
  <c r="J497" i="13" s="1"/>
  <c r="F496" i="13"/>
  <c r="H496" i="13" s="1"/>
  <c r="J496" i="13" s="1"/>
  <c r="F495" i="13"/>
  <c r="H495" i="13" s="1"/>
  <c r="J495" i="13" s="1"/>
  <c r="F494" i="13"/>
  <c r="H494" i="13" s="1"/>
  <c r="J494" i="13" s="1"/>
  <c r="F493" i="13"/>
  <c r="H493" i="13" s="1"/>
  <c r="J493" i="13" s="1"/>
  <c r="F492" i="13"/>
  <c r="H492" i="13" s="1"/>
  <c r="J492" i="13" s="1"/>
  <c r="F491" i="13"/>
  <c r="H491" i="13" s="1"/>
  <c r="J491" i="13" s="1"/>
  <c r="F490" i="13"/>
  <c r="H490" i="13" s="1"/>
  <c r="J490" i="13" s="1"/>
  <c r="F489" i="13"/>
  <c r="H489" i="13" s="1"/>
  <c r="J489" i="13" s="1"/>
  <c r="F488" i="13"/>
  <c r="H488" i="13" s="1"/>
  <c r="J488" i="13" s="1"/>
  <c r="F487" i="13"/>
  <c r="H487" i="13" s="1"/>
  <c r="J487" i="13" s="1"/>
  <c r="F486" i="13"/>
  <c r="H486" i="13" s="1"/>
  <c r="J486" i="13" s="1"/>
  <c r="F485" i="13"/>
  <c r="H485" i="13" s="1"/>
  <c r="J485" i="13" s="1"/>
  <c r="F484" i="13"/>
  <c r="H484" i="13" s="1"/>
  <c r="J484" i="13" s="1"/>
  <c r="F483" i="13"/>
  <c r="H483" i="13" s="1"/>
  <c r="J483" i="13" s="1"/>
  <c r="F482" i="13"/>
  <c r="H482" i="13" s="1"/>
  <c r="J482" i="13" s="1"/>
  <c r="F481" i="13"/>
  <c r="H481" i="13" s="1"/>
  <c r="J481" i="13" s="1"/>
  <c r="F480" i="13"/>
  <c r="H480" i="13" s="1"/>
  <c r="J480" i="13" s="1"/>
  <c r="F479" i="13"/>
  <c r="H479" i="13" s="1"/>
  <c r="J479" i="13" s="1"/>
  <c r="F478" i="13"/>
  <c r="H478" i="13" s="1"/>
  <c r="J478" i="13" s="1"/>
  <c r="F477" i="13"/>
  <c r="H477" i="13" s="1"/>
  <c r="J477" i="13" s="1"/>
  <c r="F476" i="13"/>
  <c r="H476" i="13" s="1"/>
  <c r="J476" i="13" s="1"/>
  <c r="F475" i="13"/>
  <c r="H475" i="13" s="1"/>
  <c r="J475" i="13" s="1"/>
  <c r="F474" i="13"/>
  <c r="H474" i="13" s="1"/>
  <c r="J474" i="13" s="1"/>
  <c r="F473" i="13"/>
  <c r="H473" i="13" s="1"/>
  <c r="J473" i="13" s="1"/>
  <c r="F472" i="13"/>
  <c r="H472" i="13" s="1"/>
  <c r="J472" i="13" s="1"/>
  <c r="F471" i="13"/>
  <c r="H471" i="13" s="1"/>
  <c r="J471" i="13" s="1"/>
  <c r="F470" i="13"/>
  <c r="H470" i="13" s="1"/>
  <c r="J470" i="13" s="1"/>
  <c r="F469" i="13"/>
  <c r="H469" i="13" s="1"/>
  <c r="J469" i="13" s="1"/>
  <c r="F468" i="13"/>
  <c r="H468" i="13" s="1"/>
  <c r="J468" i="13" s="1"/>
  <c r="F467" i="13"/>
  <c r="H467" i="13" s="1"/>
  <c r="J467" i="13" s="1"/>
  <c r="F466" i="13"/>
  <c r="H466" i="13" s="1"/>
  <c r="J466" i="13" s="1"/>
  <c r="F465" i="13"/>
  <c r="H465" i="13" s="1"/>
  <c r="J465" i="13" s="1"/>
  <c r="F464" i="13"/>
  <c r="H464" i="13" s="1"/>
  <c r="J464" i="13" s="1"/>
  <c r="F463" i="13"/>
  <c r="H463" i="13" s="1"/>
  <c r="J463" i="13" s="1"/>
  <c r="F462" i="13"/>
  <c r="H462" i="13" s="1"/>
  <c r="J462" i="13" s="1"/>
  <c r="F461" i="13"/>
  <c r="H461" i="13" s="1"/>
  <c r="J461" i="13" s="1"/>
  <c r="F460" i="13"/>
  <c r="H460" i="13" s="1"/>
  <c r="J460" i="13" s="1"/>
  <c r="F459" i="13"/>
  <c r="H459" i="13" s="1"/>
  <c r="J459" i="13" s="1"/>
  <c r="F458" i="13"/>
  <c r="H458" i="13" s="1"/>
  <c r="J458" i="13" s="1"/>
  <c r="F457" i="13"/>
  <c r="H457" i="13" s="1"/>
  <c r="J457" i="13" s="1"/>
  <c r="F456" i="13"/>
  <c r="H456" i="13" s="1"/>
  <c r="J456" i="13" s="1"/>
  <c r="F455" i="13"/>
  <c r="H455" i="13" s="1"/>
  <c r="J455" i="13" s="1"/>
  <c r="F454" i="13"/>
  <c r="H454" i="13" s="1"/>
  <c r="J454" i="13" s="1"/>
  <c r="F453" i="13"/>
  <c r="H453" i="13" s="1"/>
  <c r="J453" i="13" s="1"/>
  <c r="F452" i="13"/>
  <c r="H452" i="13" s="1"/>
  <c r="J452" i="13" s="1"/>
  <c r="F451" i="13"/>
  <c r="H451" i="13" s="1"/>
  <c r="J451" i="13" s="1"/>
  <c r="F450" i="13"/>
  <c r="H450" i="13" s="1"/>
  <c r="J450" i="13" s="1"/>
  <c r="F449" i="13"/>
  <c r="H449" i="13" s="1"/>
  <c r="J449" i="13" s="1"/>
  <c r="F448" i="13"/>
  <c r="H448" i="13" s="1"/>
  <c r="J448" i="13" s="1"/>
  <c r="F447" i="13"/>
  <c r="H447" i="13" s="1"/>
  <c r="J447" i="13" s="1"/>
  <c r="F446" i="13"/>
  <c r="H446" i="13" s="1"/>
  <c r="J446" i="13" s="1"/>
  <c r="F445" i="13"/>
  <c r="H445" i="13" s="1"/>
  <c r="J445" i="13" s="1"/>
  <c r="F444" i="13"/>
  <c r="H444" i="13" s="1"/>
  <c r="J444" i="13" s="1"/>
  <c r="F443" i="13"/>
  <c r="H443" i="13" s="1"/>
  <c r="J443" i="13" s="1"/>
  <c r="F442" i="13"/>
  <c r="H442" i="13" s="1"/>
  <c r="J442" i="13" s="1"/>
  <c r="F441" i="13"/>
  <c r="H441" i="13" s="1"/>
  <c r="J441" i="13" s="1"/>
  <c r="F440" i="13"/>
  <c r="H440" i="13" s="1"/>
  <c r="J440" i="13" s="1"/>
  <c r="F439" i="13"/>
  <c r="H439" i="13" s="1"/>
  <c r="J439" i="13" s="1"/>
  <c r="F438" i="13"/>
  <c r="H438" i="13" s="1"/>
  <c r="J438" i="13" s="1"/>
  <c r="F437" i="13"/>
  <c r="H437" i="13" s="1"/>
  <c r="J437" i="13" s="1"/>
  <c r="F436" i="13"/>
  <c r="H436" i="13" s="1"/>
  <c r="J436" i="13" s="1"/>
  <c r="F435" i="13"/>
  <c r="H435" i="13" s="1"/>
  <c r="J435" i="13" s="1"/>
  <c r="F434" i="13"/>
  <c r="H434" i="13" s="1"/>
  <c r="J434" i="13" s="1"/>
  <c r="F433" i="13"/>
  <c r="H433" i="13" s="1"/>
  <c r="J433" i="13" s="1"/>
  <c r="F432" i="13"/>
  <c r="H432" i="13" s="1"/>
  <c r="J432" i="13" s="1"/>
  <c r="F431" i="13"/>
  <c r="H431" i="13" s="1"/>
  <c r="J431" i="13" s="1"/>
  <c r="F430" i="13"/>
  <c r="H430" i="13" s="1"/>
  <c r="J430" i="13" s="1"/>
  <c r="F429" i="13"/>
  <c r="H429" i="13" s="1"/>
  <c r="J429" i="13" s="1"/>
  <c r="F428" i="13"/>
  <c r="H428" i="13" s="1"/>
  <c r="J428" i="13" s="1"/>
  <c r="F427" i="13"/>
  <c r="H427" i="13" s="1"/>
  <c r="J427" i="13" s="1"/>
  <c r="F426" i="13"/>
  <c r="H426" i="13" s="1"/>
  <c r="J426" i="13" s="1"/>
  <c r="F425" i="13"/>
  <c r="H425" i="13" s="1"/>
  <c r="J425" i="13" s="1"/>
  <c r="F424" i="13"/>
  <c r="H424" i="13" s="1"/>
  <c r="J424" i="13" s="1"/>
  <c r="F423" i="13"/>
  <c r="H423" i="13" s="1"/>
  <c r="J423" i="13" s="1"/>
  <c r="F422" i="13"/>
  <c r="H422" i="13" s="1"/>
  <c r="J422" i="13" s="1"/>
  <c r="F421" i="13"/>
  <c r="H421" i="13" s="1"/>
  <c r="J421" i="13" s="1"/>
  <c r="F420" i="13"/>
  <c r="H420" i="13" s="1"/>
  <c r="J420" i="13" s="1"/>
  <c r="F419" i="13"/>
  <c r="H419" i="13" s="1"/>
  <c r="J419" i="13" s="1"/>
  <c r="F418" i="13"/>
  <c r="H418" i="13" s="1"/>
  <c r="J418" i="13" s="1"/>
  <c r="F417" i="13"/>
  <c r="H417" i="13" s="1"/>
  <c r="J417" i="13" s="1"/>
  <c r="F416" i="13"/>
  <c r="H416" i="13" s="1"/>
  <c r="J416" i="13" s="1"/>
  <c r="F415" i="13"/>
  <c r="H415" i="13" s="1"/>
  <c r="J415" i="13" s="1"/>
  <c r="F414" i="13"/>
  <c r="H414" i="13" s="1"/>
  <c r="J414" i="13" s="1"/>
  <c r="F413" i="13"/>
  <c r="H413" i="13" s="1"/>
  <c r="J413" i="13" s="1"/>
  <c r="F412" i="13"/>
  <c r="H412" i="13" s="1"/>
  <c r="J412" i="13" s="1"/>
  <c r="F411" i="13"/>
  <c r="H411" i="13" s="1"/>
  <c r="J411" i="13" s="1"/>
  <c r="F410" i="13"/>
  <c r="H410" i="13" s="1"/>
  <c r="J410" i="13" s="1"/>
  <c r="F409" i="13"/>
  <c r="H409" i="13" s="1"/>
  <c r="J409" i="13" s="1"/>
  <c r="F408" i="13"/>
  <c r="H408" i="13" s="1"/>
  <c r="J408" i="13" s="1"/>
  <c r="F407" i="13"/>
  <c r="H407" i="13" s="1"/>
  <c r="J407" i="13" s="1"/>
  <c r="F406" i="13"/>
  <c r="H406" i="13" s="1"/>
  <c r="J406" i="13" s="1"/>
  <c r="F405" i="13"/>
  <c r="H405" i="13" s="1"/>
  <c r="J405" i="13" s="1"/>
  <c r="F404" i="13"/>
  <c r="H404" i="13" s="1"/>
  <c r="J404" i="13" s="1"/>
  <c r="F403" i="13"/>
  <c r="H403" i="13" s="1"/>
  <c r="J403" i="13" s="1"/>
  <c r="F402" i="13"/>
  <c r="H402" i="13" s="1"/>
  <c r="J402" i="13" s="1"/>
  <c r="F401" i="13"/>
  <c r="H401" i="13" s="1"/>
  <c r="J401" i="13" s="1"/>
  <c r="F400" i="13"/>
  <c r="H400" i="13" s="1"/>
  <c r="J400" i="13" s="1"/>
  <c r="F399" i="13"/>
  <c r="H399" i="13" s="1"/>
  <c r="J399" i="13" s="1"/>
  <c r="F398" i="13"/>
  <c r="H398" i="13" s="1"/>
  <c r="J398" i="13" s="1"/>
  <c r="F397" i="13"/>
  <c r="H397" i="13" s="1"/>
  <c r="J397" i="13" s="1"/>
  <c r="F396" i="13"/>
  <c r="H396" i="13" s="1"/>
  <c r="J396" i="13" s="1"/>
  <c r="F395" i="13"/>
  <c r="H395" i="13" s="1"/>
  <c r="J395" i="13" s="1"/>
  <c r="F394" i="13"/>
  <c r="H394" i="13" s="1"/>
  <c r="J394" i="13" s="1"/>
  <c r="F393" i="13"/>
  <c r="H393" i="13" s="1"/>
  <c r="J393" i="13" s="1"/>
  <c r="F392" i="13"/>
  <c r="H392" i="13" s="1"/>
  <c r="J392" i="13" s="1"/>
  <c r="F391" i="13"/>
  <c r="H391" i="13" s="1"/>
  <c r="J391" i="13" s="1"/>
  <c r="F390" i="13"/>
  <c r="H390" i="13" s="1"/>
  <c r="J390" i="13" s="1"/>
  <c r="F389" i="13"/>
  <c r="H389" i="13" s="1"/>
  <c r="J389" i="13" s="1"/>
  <c r="F388" i="13"/>
  <c r="H388" i="13" s="1"/>
  <c r="J388" i="13" s="1"/>
  <c r="F387" i="13"/>
  <c r="H387" i="13" s="1"/>
  <c r="J387" i="13" s="1"/>
  <c r="F386" i="13"/>
  <c r="H386" i="13" s="1"/>
  <c r="J386" i="13" s="1"/>
  <c r="F385" i="13"/>
  <c r="H385" i="13" s="1"/>
  <c r="J385" i="13" s="1"/>
  <c r="F384" i="13"/>
  <c r="H384" i="13" s="1"/>
  <c r="J384" i="13" s="1"/>
  <c r="F383" i="13"/>
  <c r="H383" i="13" s="1"/>
  <c r="J383" i="13" s="1"/>
  <c r="F382" i="13"/>
  <c r="H382" i="13" s="1"/>
  <c r="J382" i="13" s="1"/>
  <c r="F381" i="13"/>
  <c r="H381" i="13" s="1"/>
  <c r="J381" i="13" s="1"/>
  <c r="F380" i="13"/>
  <c r="H380" i="13" s="1"/>
  <c r="J380" i="13" s="1"/>
  <c r="F379" i="13"/>
  <c r="H379" i="13" s="1"/>
  <c r="J379" i="13" s="1"/>
  <c r="F378" i="13"/>
  <c r="H378" i="13" s="1"/>
  <c r="J378" i="13" s="1"/>
  <c r="F377" i="13"/>
  <c r="H377" i="13" s="1"/>
  <c r="J377" i="13" s="1"/>
  <c r="F376" i="13"/>
  <c r="H376" i="13" s="1"/>
  <c r="J376" i="13" s="1"/>
  <c r="F375" i="13"/>
  <c r="H375" i="13" s="1"/>
  <c r="J375" i="13" s="1"/>
  <c r="F374" i="13"/>
  <c r="H374" i="13" s="1"/>
  <c r="J374" i="13" s="1"/>
  <c r="F373" i="13"/>
  <c r="H373" i="13" s="1"/>
  <c r="J373" i="13" s="1"/>
  <c r="F372" i="13"/>
  <c r="H372" i="13" s="1"/>
  <c r="J372" i="13" s="1"/>
  <c r="F371" i="13"/>
  <c r="H371" i="13" s="1"/>
  <c r="J371" i="13" s="1"/>
  <c r="F370" i="13"/>
  <c r="H370" i="13" s="1"/>
  <c r="J370" i="13" s="1"/>
  <c r="F369" i="13"/>
  <c r="H369" i="13" s="1"/>
  <c r="J369" i="13" s="1"/>
  <c r="F368" i="13"/>
  <c r="H368" i="13" s="1"/>
  <c r="J368" i="13" s="1"/>
  <c r="F367" i="13"/>
  <c r="H367" i="13" s="1"/>
  <c r="J367" i="13" s="1"/>
  <c r="F366" i="13"/>
  <c r="H366" i="13" s="1"/>
  <c r="J366" i="13" s="1"/>
  <c r="F365" i="13"/>
  <c r="H365" i="13" s="1"/>
  <c r="J365" i="13" s="1"/>
  <c r="F364" i="13"/>
  <c r="H364" i="13" s="1"/>
  <c r="J364" i="13" s="1"/>
  <c r="F363" i="13"/>
  <c r="H363" i="13" s="1"/>
  <c r="J363" i="13" s="1"/>
  <c r="F362" i="13"/>
  <c r="H362" i="13" s="1"/>
  <c r="J362" i="13" s="1"/>
  <c r="F361" i="13"/>
  <c r="H361" i="13" s="1"/>
  <c r="J361" i="13" s="1"/>
  <c r="F360" i="13"/>
  <c r="H360" i="13" s="1"/>
  <c r="J360" i="13" s="1"/>
  <c r="F359" i="13"/>
  <c r="H359" i="13" s="1"/>
  <c r="J359" i="13" s="1"/>
  <c r="F358" i="13"/>
  <c r="H358" i="13" s="1"/>
  <c r="J358" i="13" s="1"/>
  <c r="F357" i="13"/>
  <c r="H357" i="13" s="1"/>
  <c r="J357" i="13" s="1"/>
  <c r="F356" i="13"/>
  <c r="H356" i="13" s="1"/>
  <c r="J356" i="13" s="1"/>
  <c r="F355" i="13"/>
  <c r="H355" i="13" s="1"/>
  <c r="J355" i="13" s="1"/>
  <c r="F354" i="13"/>
  <c r="H354" i="13" s="1"/>
  <c r="J354" i="13" s="1"/>
  <c r="F353" i="13"/>
  <c r="H353" i="13" s="1"/>
  <c r="J353" i="13" s="1"/>
  <c r="F352" i="13"/>
  <c r="H352" i="13" s="1"/>
  <c r="J352" i="13" s="1"/>
  <c r="F351" i="13"/>
  <c r="H351" i="13" s="1"/>
  <c r="J351" i="13" s="1"/>
  <c r="F350" i="13"/>
  <c r="H350" i="13" s="1"/>
  <c r="J350" i="13" s="1"/>
  <c r="F349" i="13"/>
  <c r="H349" i="13" s="1"/>
  <c r="J349" i="13" s="1"/>
  <c r="F348" i="13"/>
  <c r="H348" i="13" s="1"/>
  <c r="J348" i="13" s="1"/>
  <c r="F347" i="13"/>
  <c r="H347" i="13" s="1"/>
  <c r="J347" i="13" s="1"/>
  <c r="F346" i="13"/>
  <c r="H346" i="13" s="1"/>
  <c r="J346" i="13" s="1"/>
  <c r="F345" i="13"/>
  <c r="H345" i="13" s="1"/>
  <c r="J345" i="13" s="1"/>
  <c r="F344" i="13"/>
  <c r="H344" i="13" s="1"/>
  <c r="J344" i="13" s="1"/>
  <c r="F343" i="13"/>
  <c r="H343" i="13" s="1"/>
  <c r="J343" i="13" s="1"/>
  <c r="F342" i="13"/>
  <c r="H342" i="13" s="1"/>
  <c r="J342" i="13" s="1"/>
  <c r="F341" i="13"/>
  <c r="H341" i="13" s="1"/>
  <c r="J341" i="13" s="1"/>
  <c r="F340" i="13"/>
  <c r="H340" i="13" s="1"/>
  <c r="J340" i="13" s="1"/>
  <c r="F339" i="13"/>
  <c r="H339" i="13" s="1"/>
  <c r="J339" i="13" s="1"/>
  <c r="F338" i="13"/>
  <c r="H338" i="13" s="1"/>
  <c r="J338" i="13" s="1"/>
  <c r="F337" i="13"/>
  <c r="H337" i="13" s="1"/>
  <c r="J337" i="13" s="1"/>
  <c r="F336" i="13"/>
  <c r="H336" i="13" s="1"/>
  <c r="J336" i="13" s="1"/>
  <c r="F335" i="13"/>
  <c r="H335" i="13" s="1"/>
  <c r="J335" i="13" s="1"/>
  <c r="F334" i="13"/>
  <c r="H334" i="13" s="1"/>
  <c r="J334" i="13" s="1"/>
  <c r="F333" i="13"/>
  <c r="H333" i="13" s="1"/>
  <c r="J333" i="13" s="1"/>
  <c r="F332" i="13"/>
  <c r="H332" i="13" s="1"/>
  <c r="J332" i="13" s="1"/>
  <c r="F331" i="13"/>
  <c r="H331" i="13" s="1"/>
  <c r="J331" i="13" s="1"/>
  <c r="F330" i="13"/>
  <c r="H330" i="13" s="1"/>
  <c r="J330" i="13" s="1"/>
  <c r="F329" i="13"/>
  <c r="H329" i="13" s="1"/>
  <c r="J329" i="13" s="1"/>
  <c r="F328" i="13"/>
  <c r="H328" i="13" s="1"/>
  <c r="J328" i="13" s="1"/>
  <c r="F327" i="13"/>
  <c r="H327" i="13" s="1"/>
  <c r="J327" i="13" s="1"/>
  <c r="F326" i="13"/>
  <c r="H326" i="13" s="1"/>
  <c r="J326" i="13" s="1"/>
  <c r="F325" i="13"/>
  <c r="H325" i="13" s="1"/>
  <c r="J325" i="13" s="1"/>
  <c r="F324" i="13"/>
  <c r="H324" i="13" s="1"/>
  <c r="J324" i="13" s="1"/>
  <c r="F323" i="13"/>
  <c r="H323" i="13" s="1"/>
  <c r="J323" i="13" s="1"/>
  <c r="F322" i="13"/>
  <c r="H322" i="13" s="1"/>
  <c r="J322" i="13" s="1"/>
  <c r="F321" i="13"/>
  <c r="H321" i="13" s="1"/>
  <c r="J321" i="13" s="1"/>
  <c r="F320" i="13"/>
  <c r="H320" i="13" s="1"/>
  <c r="J320" i="13" s="1"/>
  <c r="F319" i="13"/>
  <c r="H319" i="13" s="1"/>
  <c r="J319" i="13" s="1"/>
  <c r="F318" i="13"/>
  <c r="H318" i="13" s="1"/>
  <c r="J318" i="13" s="1"/>
  <c r="F317" i="13"/>
  <c r="H317" i="13" s="1"/>
  <c r="J317" i="13" s="1"/>
  <c r="F316" i="13"/>
  <c r="H316" i="13" s="1"/>
  <c r="J316" i="13" s="1"/>
  <c r="F315" i="13"/>
  <c r="H315" i="13" s="1"/>
  <c r="J315" i="13" s="1"/>
  <c r="F314" i="13"/>
  <c r="H314" i="13" s="1"/>
  <c r="J314" i="13" s="1"/>
  <c r="F313" i="13"/>
  <c r="H313" i="13" s="1"/>
  <c r="J313" i="13" s="1"/>
  <c r="F312" i="13"/>
  <c r="H312" i="13" s="1"/>
  <c r="J312" i="13" s="1"/>
  <c r="F311" i="13"/>
  <c r="H311" i="13" s="1"/>
  <c r="J311" i="13" s="1"/>
  <c r="F310" i="13"/>
  <c r="H310" i="13" s="1"/>
  <c r="J310" i="13" s="1"/>
  <c r="F309" i="13"/>
  <c r="H309" i="13" s="1"/>
  <c r="J309" i="13" s="1"/>
  <c r="F308" i="13"/>
  <c r="H308" i="13" s="1"/>
  <c r="J308" i="13" s="1"/>
  <c r="F307" i="13"/>
  <c r="H307" i="13" s="1"/>
  <c r="J307" i="13" s="1"/>
  <c r="F306" i="13"/>
  <c r="H306" i="13" s="1"/>
  <c r="J306" i="13" s="1"/>
  <c r="F305" i="13"/>
  <c r="H305" i="13" s="1"/>
  <c r="J305" i="13" s="1"/>
  <c r="F304" i="13"/>
  <c r="H304" i="13" s="1"/>
  <c r="J304" i="13" s="1"/>
  <c r="F303" i="13"/>
  <c r="H303" i="13" s="1"/>
  <c r="J303" i="13" s="1"/>
  <c r="F302" i="13"/>
  <c r="H302" i="13" s="1"/>
  <c r="J302" i="13" s="1"/>
  <c r="F301" i="13"/>
  <c r="H301" i="13" s="1"/>
  <c r="J301" i="13" s="1"/>
  <c r="F300" i="13"/>
  <c r="H300" i="13" s="1"/>
  <c r="J300" i="13" s="1"/>
  <c r="F299" i="13"/>
  <c r="H299" i="13" s="1"/>
  <c r="J299" i="13" s="1"/>
  <c r="F298" i="13"/>
  <c r="H298" i="13" s="1"/>
  <c r="J298" i="13" s="1"/>
  <c r="F297" i="13"/>
  <c r="H297" i="13" s="1"/>
  <c r="J297" i="13" s="1"/>
  <c r="F296" i="13"/>
  <c r="H296" i="13" s="1"/>
  <c r="J296" i="13" s="1"/>
  <c r="F295" i="13"/>
  <c r="H295" i="13" s="1"/>
  <c r="J295" i="13" s="1"/>
  <c r="F294" i="13"/>
  <c r="H294" i="13" s="1"/>
  <c r="J294" i="13" s="1"/>
  <c r="F293" i="13"/>
  <c r="H293" i="13" s="1"/>
  <c r="J293" i="13" s="1"/>
  <c r="F292" i="13"/>
  <c r="H292" i="13" s="1"/>
  <c r="J292" i="13" s="1"/>
  <c r="F291" i="13"/>
  <c r="H291" i="13" s="1"/>
  <c r="J291" i="13" s="1"/>
  <c r="F290" i="13"/>
  <c r="H290" i="13" s="1"/>
  <c r="J290" i="13" s="1"/>
  <c r="F289" i="13"/>
  <c r="H289" i="13" s="1"/>
  <c r="J289" i="13" s="1"/>
  <c r="F288" i="13"/>
  <c r="H288" i="13" s="1"/>
  <c r="J288" i="13" s="1"/>
  <c r="F287" i="13"/>
  <c r="H287" i="13" s="1"/>
  <c r="J287" i="13" s="1"/>
  <c r="F286" i="13"/>
  <c r="H286" i="13" s="1"/>
  <c r="J286" i="13" s="1"/>
  <c r="F285" i="13"/>
  <c r="H285" i="13" s="1"/>
  <c r="J285" i="13" s="1"/>
  <c r="F284" i="13"/>
  <c r="H284" i="13" s="1"/>
  <c r="J284" i="13" s="1"/>
  <c r="F283" i="13"/>
  <c r="H283" i="13" s="1"/>
  <c r="J283" i="13" s="1"/>
  <c r="F282" i="13"/>
  <c r="H282" i="13" s="1"/>
  <c r="J282" i="13" s="1"/>
  <c r="F281" i="13"/>
  <c r="H281" i="13" s="1"/>
  <c r="J281" i="13" s="1"/>
  <c r="F280" i="13"/>
  <c r="H280" i="13" s="1"/>
  <c r="J280" i="13" s="1"/>
  <c r="F279" i="13"/>
  <c r="H279" i="13" s="1"/>
  <c r="J279" i="13" s="1"/>
  <c r="F278" i="13"/>
  <c r="H278" i="13" s="1"/>
  <c r="J278" i="13" s="1"/>
  <c r="F277" i="13"/>
  <c r="H277" i="13" s="1"/>
  <c r="J277" i="13" s="1"/>
  <c r="F276" i="13"/>
  <c r="H276" i="13" s="1"/>
  <c r="J276" i="13" s="1"/>
  <c r="F275" i="13"/>
  <c r="H275" i="13" s="1"/>
  <c r="J275" i="13" s="1"/>
  <c r="F274" i="13"/>
  <c r="H274" i="13" s="1"/>
  <c r="J274" i="13" s="1"/>
  <c r="F273" i="13"/>
  <c r="H273" i="13" s="1"/>
  <c r="J273" i="13" s="1"/>
  <c r="F272" i="13"/>
  <c r="H272" i="13" s="1"/>
  <c r="J272" i="13" s="1"/>
  <c r="F271" i="13"/>
  <c r="H271" i="13" s="1"/>
  <c r="J271" i="13" s="1"/>
  <c r="F270" i="13"/>
  <c r="H270" i="13" s="1"/>
  <c r="J270" i="13" s="1"/>
  <c r="F269" i="13"/>
  <c r="H269" i="13" s="1"/>
  <c r="J269" i="13" s="1"/>
  <c r="F268" i="13"/>
  <c r="H268" i="13" s="1"/>
  <c r="J268" i="13" s="1"/>
  <c r="F267" i="13"/>
  <c r="H267" i="13" s="1"/>
  <c r="J267" i="13" s="1"/>
  <c r="F266" i="13"/>
  <c r="H266" i="13" s="1"/>
  <c r="J266" i="13" s="1"/>
  <c r="F265" i="13"/>
  <c r="H265" i="13" s="1"/>
  <c r="J265" i="13" s="1"/>
  <c r="F264" i="13"/>
  <c r="H264" i="13" s="1"/>
  <c r="J264" i="13" s="1"/>
  <c r="F263" i="13"/>
  <c r="H263" i="13" s="1"/>
  <c r="J263" i="13" s="1"/>
  <c r="F262" i="13"/>
  <c r="H262" i="13" s="1"/>
  <c r="J262" i="13" s="1"/>
  <c r="F261" i="13"/>
  <c r="H261" i="13" s="1"/>
  <c r="J261" i="13" s="1"/>
  <c r="F260" i="13"/>
  <c r="H260" i="13" s="1"/>
  <c r="J260" i="13" s="1"/>
  <c r="F259" i="13"/>
  <c r="H259" i="13" s="1"/>
  <c r="J259" i="13" s="1"/>
  <c r="F258" i="13"/>
  <c r="H258" i="13" s="1"/>
  <c r="J258" i="13" s="1"/>
  <c r="F257" i="13"/>
  <c r="H257" i="13" s="1"/>
  <c r="J257" i="13" s="1"/>
  <c r="F256" i="13"/>
  <c r="H256" i="13" s="1"/>
  <c r="J256" i="13" s="1"/>
  <c r="F255" i="13"/>
  <c r="H255" i="13" s="1"/>
  <c r="J255" i="13" s="1"/>
  <c r="F254" i="13"/>
  <c r="H254" i="13" s="1"/>
  <c r="J254" i="13" s="1"/>
  <c r="F253" i="13"/>
  <c r="H253" i="13" s="1"/>
  <c r="J253" i="13" s="1"/>
  <c r="F252" i="13"/>
  <c r="H252" i="13" s="1"/>
  <c r="J252" i="13" s="1"/>
  <c r="F251" i="13"/>
  <c r="H251" i="13" s="1"/>
  <c r="J251" i="13" s="1"/>
  <c r="F250" i="13"/>
  <c r="H250" i="13" s="1"/>
  <c r="J250" i="13" s="1"/>
  <c r="F249" i="13"/>
  <c r="H249" i="13" s="1"/>
  <c r="J249" i="13" s="1"/>
  <c r="F248" i="13"/>
  <c r="H248" i="13" s="1"/>
  <c r="J248" i="13" s="1"/>
  <c r="F247" i="13"/>
  <c r="H247" i="13" s="1"/>
  <c r="J247" i="13" s="1"/>
  <c r="F246" i="13"/>
  <c r="H246" i="13" s="1"/>
  <c r="J246" i="13" s="1"/>
  <c r="F245" i="13"/>
  <c r="H245" i="13" s="1"/>
  <c r="J245" i="13" s="1"/>
  <c r="F244" i="13"/>
  <c r="H244" i="13" s="1"/>
  <c r="J244" i="13" s="1"/>
  <c r="F243" i="13"/>
  <c r="H243" i="13" s="1"/>
  <c r="J243" i="13" s="1"/>
  <c r="F242" i="13"/>
  <c r="H242" i="13" s="1"/>
  <c r="J242" i="13" s="1"/>
  <c r="F241" i="13"/>
  <c r="H241" i="13" s="1"/>
  <c r="J241" i="13" s="1"/>
  <c r="F240" i="13"/>
  <c r="H240" i="13" s="1"/>
  <c r="J240" i="13" s="1"/>
  <c r="F239" i="13"/>
  <c r="H239" i="13" s="1"/>
  <c r="J239" i="13" s="1"/>
  <c r="F238" i="13"/>
  <c r="H238" i="13" s="1"/>
  <c r="J238" i="13" s="1"/>
  <c r="F237" i="13"/>
  <c r="H237" i="13" s="1"/>
  <c r="J237" i="13" s="1"/>
  <c r="F236" i="13"/>
  <c r="H236" i="13" s="1"/>
  <c r="J236" i="13" s="1"/>
  <c r="F235" i="13"/>
  <c r="H235" i="13" s="1"/>
  <c r="J235" i="13" s="1"/>
  <c r="F234" i="13"/>
  <c r="H234" i="13" s="1"/>
  <c r="J234" i="13" s="1"/>
  <c r="F233" i="13"/>
  <c r="H233" i="13" s="1"/>
  <c r="J233" i="13" s="1"/>
  <c r="F232" i="13"/>
  <c r="H232" i="13" s="1"/>
  <c r="J232" i="13" s="1"/>
  <c r="F231" i="13"/>
  <c r="H231" i="13" s="1"/>
  <c r="J231" i="13" s="1"/>
  <c r="F230" i="13"/>
  <c r="H230" i="13" s="1"/>
  <c r="J230" i="13" s="1"/>
  <c r="F229" i="13"/>
  <c r="H229" i="13" s="1"/>
  <c r="J229" i="13" s="1"/>
  <c r="F228" i="13"/>
  <c r="H228" i="13" s="1"/>
  <c r="J228" i="13" s="1"/>
  <c r="F227" i="13"/>
  <c r="H227" i="13" s="1"/>
  <c r="J227" i="13" s="1"/>
  <c r="F226" i="13"/>
  <c r="H226" i="13" s="1"/>
  <c r="J226" i="13" s="1"/>
  <c r="F225" i="13"/>
  <c r="H225" i="13" s="1"/>
  <c r="J225" i="13" s="1"/>
  <c r="F224" i="13"/>
  <c r="H224" i="13" s="1"/>
  <c r="J224" i="13" s="1"/>
  <c r="F223" i="13"/>
  <c r="H223" i="13" s="1"/>
  <c r="J223" i="13" s="1"/>
  <c r="F222" i="13"/>
  <c r="H222" i="13" s="1"/>
  <c r="J222" i="13" s="1"/>
  <c r="F221" i="13"/>
  <c r="H221" i="13" s="1"/>
  <c r="J221" i="13" s="1"/>
  <c r="F220" i="13"/>
  <c r="H220" i="13" s="1"/>
  <c r="J220" i="13" s="1"/>
  <c r="F219" i="13"/>
  <c r="H219" i="13" s="1"/>
  <c r="J219" i="13" s="1"/>
  <c r="F218" i="13"/>
  <c r="H218" i="13" s="1"/>
  <c r="J218" i="13" s="1"/>
  <c r="F217" i="13"/>
  <c r="H217" i="13" s="1"/>
  <c r="J217" i="13" s="1"/>
  <c r="F216" i="13"/>
  <c r="H216" i="13" s="1"/>
  <c r="J216" i="13" s="1"/>
  <c r="F215" i="13"/>
  <c r="H215" i="13" s="1"/>
  <c r="J215" i="13" s="1"/>
  <c r="F214" i="13"/>
  <c r="H214" i="13" s="1"/>
  <c r="J214" i="13" s="1"/>
  <c r="F213" i="13"/>
  <c r="H213" i="13" s="1"/>
  <c r="J213" i="13" s="1"/>
  <c r="F212" i="13"/>
  <c r="H212" i="13" s="1"/>
  <c r="J212" i="13" s="1"/>
  <c r="F211" i="13"/>
  <c r="H211" i="13" s="1"/>
  <c r="J211" i="13" s="1"/>
  <c r="F210" i="13"/>
  <c r="H210" i="13" s="1"/>
  <c r="J210" i="13" s="1"/>
  <c r="F209" i="13"/>
  <c r="H209" i="13" s="1"/>
  <c r="J209" i="13" s="1"/>
  <c r="F208" i="13"/>
  <c r="H208" i="13" s="1"/>
  <c r="J208" i="13" s="1"/>
  <c r="F207" i="13"/>
  <c r="H207" i="13" s="1"/>
  <c r="J207" i="13" s="1"/>
  <c r="F206" i="13"/>
  <c r="H206" i="13" s="1"/>
  <c r="J206" i="13" s="1"/>
  <c r="F205" i="13"/>
  <c r="H205" i="13" s="1"/>
  <c r="J205" i="13" s="1"/>
  <c r="F204" i="13"/>
  <c r="H204" i="13" s="1"/>
  <c r="J204" i="13" s="1"/>
  <c r="F203" i="13"/>
  <c r="H203" i="13" s="1"/>
  <c r="J203" i="13" s="1"/>
  <c r="F202" i="13"/>
  <c r="H202" i="13" s="1"/>
  <c r="J202" i="13" s="1"/>
  <c r="F201" i="13"/>
  <c r="H201" i="13" s="1"/>
  <c r="J201" i="13" s="1"/>
  <c r="F200" i="13"/>
  <c r="H200" i="13" s="1"/>
  <c r="J200" i="13" s="1"/>
  <c r="F199" i="13"/>
  <c r="H199" i="13" s="1"/>
  <c r="J199" i="13" s="1"/>
  <c r="F198" i="13"/>
  <c r="H198" i="13" s="1"/>
  <c r="J198" i="13" s="1"/>
  <c r="F197" i="13"/>
  <c r="H197" i="13" s="1"/>
  <c r="J197" i="13" s="1"/>
  <c r="F196" i="13"/>
  <c r="H196" i="13" s="1"/>
  <c r="J196" i="13" s="1"/>
  <c r="F195" i="13"/>
  <c r="H195" i="13" s="1"/>
  <c r="J195" i="13" s="1"/>
  <c r="F194" i="13"/>
  <c r="H194" i="13" s="1"/>
  <c r="J194" i="13" s="1"/>
  <c r="F193" i="13"/>
  <c r="H193" i="13" s="1"/>
  <c r="J193" i="13" s="1"/>
  <c r="F192" i="13"/>
  <c r="H192" i="13" s="1"/>
  <c r="J192" i="13" s="1"/>
  <c r="F191" i="13"/>
  <c r="H191" i="13" s="1"/>
  <c r="J191" i="13" s="1"/>
  <c r="F190" i="13"/>
  <c r="H190" i="13" s="1"/>
  <c r="J190" i="13" s="1"/>
  <c r="F189" i="13"/>
  <c r="H189" i="13" s="1"/>
  <c r="J189" i="13" s="1"/>
  <c r="F188" i="13"/>
  <c r="H188" i="13" s="1"/>
  <c r="J188" i="13" s="1"/>
  <c r="F187" i="13"/>
  <c r="H187" i="13" s="1"/>
  <c r="J187" i="13" s="1"/>
  <c r="F186" i="13"/>
  <c r="H186" i="13" s="1"/>
  <c r="J186" i="13" s="1"/>
  <c r="F185" i="13"/>
  <c r="H185" i="13" s="1"/>
  <c r="J185" i="13" s="1"/>
  <c r="F184" i="13"/>
  <c r="H184" i="13" s="1"/>
  <c r="J184" i="13" s="1"/>
  <c r="F183" i="13"/>
  <c r="H183" i="13" s="1"/>
  <c r="J183" i="13" s="1"/>
  <c r="F182" i="13"/>
  <c r="H182" i="13" s="1"/>
  <c r="J182" i="13" s="1"/>
  <c r="F181" i="13"/>
  <c r="H181" i="13" s="1"/>
  <c r="J181" i="13" s="1"/>
  <c r="F180" i="13"/>
  <c r="H180" i="13" s="1"/>
  <c r="J180" i="13" s="1"/>
  <c r="F179" i="13"/>
  <c r="H179" i="13" s="1"/>
  <c r="J179" i="13" s="1"/>
  <c r="F178" i="13"/>
  <c r="H178" i="13" s="1"/>
  <c r="J178" i="13" s="1"/>
  <c r="F177" i="13"/>
  <c r="H177" i="13" s="1"/>
  <c r="J177" i="13" s="1"/>
  <c r="F176" i="13"/>
  <c r="H176" i="13" s="1"/>
  <c r="J176" i="13" s="1"/>
  <c r="F175" i="13"/>
  <c r="H175" i="13" s="1"/>
  <c r="J175" i="13" s="1"/>
  <c r="F174" i="13"/>
  <c r="H174" i="13" s="1"/>
  <c r="J174" i="13" s="1"/>
  <c r="F173" i="13"/>
  <c r="H173" i="13" s="1"/>
  <c r="J173" i="13" s="1"/>
  <c r="F172" i="13"/>
  <c r="H172" i="13" s="1"/>
  <c r="J172" i="13" s="1"/>
  <c r="F171" i="13"/>
  <c r="H171" i="13" s="1"/>
  <c r="J171" i="13" s="1"/>
  <c r="F170" i="13"/>
  <c r="H170" i="13" s="1"/>
  <c r="J170" i="13" s="1"/>
  <c r="F169" i="13"/>
  <c r="H169" i="13" s="1"/>
  <c r="J169" i="13" s="1"/>
  <c r="F168" i="13"/>
  <c r="H168" i="13" s="1"/>
  <c r="J168" i="13" s="1"/>
  <c r="F167" i="13"/>
  <c r="H167" i="13" s="1"/>
  <c r="J167" i="13" s="1"/>
  <c r="F166" i="13"/>
  <c r="H166" i="13" s="1"/>
  <c r="J166" i="13" s="1"/>
  <c r="F165" i="13"/>
  <c r="H165" i="13" s="1"/>
  <c r="J165" i="13" s="1"/>
  <c r="F164" i="13"/>
  <c r="H164" i="13" s="1"/>
  <c r="J164" i="13" s="1"/>
  <c r="F163" i="13"/>
  <c r="H163" i="13" s="1"/>
  <c r="J163" i="13" s="1"/>
  <c r="F162" i="13"/>
  <c r="H162" i="13" s="1"/>
  <c r="J162" i="13" s="1"/>
  <c r="F161" i="13"/>
  <c r="H161" i="13" s="1"/>
  <c r="J161" i="13" s="1"/>
  <c r="F160" i="13"/>
  <c r="H160" i="13" s="1"/>
  <c r="J160" i="13" s="1"/>
  <c r="F159" i="13"/>
  <c r="H159" i="13" s="1"/>
  <c r="J159" i="13" s="1"/>
  <c r="F158" i="13"/>
  <c r="H158" i="13" s="1"/>
  <c r="J158" i="13" s="1"/>
  <c r="F157" i="13"/>
  <c r="H157" i="13" s="1"/>
  <c r="J157" i="13" s="1"/>
  <c r="F156" i="13"/>
  <c r="H156" i="13" s="1"/>
  <c r="J156" i="13" s="1"/>
  <c r="F155" i="13"/>
  <c r="H155" i="13" s="1"/>
  <c r="J155" i="13" s="1"/>
  <c r="F154" i="13"/>
  <c r="H154" i="13" s="1"/>
  <c r="J154" i="13" s="1"/>
  <c r="F153" i="13"/>
  <c r="H153" i="13" s="1"/>
  <c r="J153" i="13" s="1"/>
  <c r="F152" i="13"/>
  <c r="H152" i="13" s="1"/>
  <c r="J152" i="13" s="1"/>
  <c r="F151" i="13"/>
  <c r="H151" i="13" s="1"/>
  <c r="J151" i="13" s="1"/>
  <c r="F150" i="13"/>
  <c r="H150" i="13" s="1"/>
  <c r="J150" i="13" s="1"/>
  <c r="F149" i="13"/>
  <c r="H149" i="13" s="1"/>
  <c r="J149" i="13" s="1"/>
  <c r="F148" i="13"/>
  <c r="H148" i="13" s="1"/>
  <c r="J148" i="13" s="1"/>
  <c r="F147" i="13"/>
  <c r="H147" i="13" s="1"/>
  <c r="J147" i="13" s="1"/>
  <c r="F146" i="13"/>
  <c r="H146" i="13" s="1"/>
  <c r="J146" i="13" s="1"/>
  <c r="F145" i="13"/>
  <c r="H145" i="13" s="1"/>
  <c r="J145" i="13" s="1"/>
  <c r="F144" i="13"/>
  <c r="H144" i="13" s="1"/>
  <c r="J144" i="13" s="1"/>
  <c r="F143" i="13"/>
  <c r="H143" i="13" s="1"/>
  <c r="J143" i="13" s="1"/>
  <c r="F142" i="13"/>
  <c r="H142" i="13" s="1"/>
  <c r="J142" i="13" s="1"/>
  <c r="F141" i="13"/>
  <c r="H141" i="13" s="1"/>
  <c r="J141" i="13" s="1"/>
  <c r="F140" i="13"/>
  <c r="H140" i="13" s="1"/>
  <c r="J140" i="13" s="1"/>
  <c r="F139" i="13"/>
  <c r="H139" i="13" s="1"/>
  <c r="J139" i="13" s="1"/>
  <c r="F138" i="13"/>
  <c r="H138" i="13" s="1"/>
  <c r="J138" i="13" s="1"/>
  <c r="F137" i="13"/>
  <c r="H137" i="13" s="1"/>
  <c r="J137" i="13" s="1"/>
  <c r="F136" i="13"/>
  <c r="H136" i="13" s="1"/>
  <c r="J136" i="13" s="1"/>
  <c r="F135" i="13"/>
  <c r="H135" i="13" s="1"/>
  <c r="J135" i="13" s="1"/>
  <c r="F134" i="13"/>
  <c r="H134" i="13" s="1"/>
  <c r="J134" i="13" s="1"/>
  <c r="F133" i="13"/>
  <c r="H133" i="13" s="1"/>
  <c r="J133" i="13" s="1"/>
  <c r="F132" i="13"/>
  <c r="H132" i="13" s="1"/>
  <c r="J132" i="13" s="1"/>
  <c r="F131" i="13"/>
  <c r="H131" i="13" s="1"/>
  <c r="J131" i="13" s="1"/>
  <c r="F130" i="13"/>
  <c r="H130" i="13" s="1"/>
  <c r="J130" i="13" s="1"/>
  <c r="F129" i="13"/>
  <c r="H129" i="13" s="1"/>
  <c r="J129" i="13" s="1"/>
  <c r="F128" i="13"/>
  <c r="H128" i="13" s="1"/>
  <c r="J128" i="13" s="1"/>
  <c r="F127" i="13"/>
  <c r="H127" i="13" s="1"/>
  <c r="J127" i="13" s="1"/>
  <c r="F126" i="13"/>
  <c r="H126" i="13" s="1"/>
  <c r="J126" i="13" s="1"/>
  <c r="F125" i="13"/>
  <c r="H125" i="13" s="1"/>
  <c r="J125" i="13" s="1"/>
  <c r="F124" i="13"/>
  <c r="H124" i="13" s="1"/>
  <c r="J124" i="13" s="1"/>
  <c r="F123" i="13"/>
  <c r="H123" i="13" s="1"/>
  <c r="J123" i="13" s="1"/>
  <c r="F122" i="13"/>
  <c r="H122" i="13" s="1"/>
  <c r="J122" i="13" s="1"/>
  <c r="F121" i="13"/>
  <c r="H121" i="13" s="1"/>
  <c r="J121" i="13" s="1"/>
  <c r="F120" i="13"/>
  <c r="H120" i="13" s="1"/>
  <c r="J120" i="13" s="1"/>
  <c r="F119" i="13"/>
  <c r="H119" i="13" s="1"/>
  <c r="J119" i="13" s="1"/>
  <c r="F118" i="13"/>
  <c r="H118" i="13" s="1"/>
  <c r="J118" i="13" s="1"/>
  <c r="F117" i="13"/>
  <c r="H117" i="13" s="1"/>
  <c r="J117" i="13" s="1"/>
  <c r="F116" i="13"/>
  <c r="H116" i="13" s="1"/>
  <c r="J116" i="13" s="1"/>
  <c r="F115" i="13"/>
  <c r="H115" i="13" s="1"/>
  <c r="J115" i="13" s="1"/>
  <c r="F114" i="13"/>
  <c r="H114" i="13" s="1"/>
  <c r="J114" i="13" s="1"/>
  <c r="F113" i="13"/>
  <c r="H113" i="13" s="1"/>
  <c r="J113" i="13" s="1"/>
  <c r="F112" i="13"/>
  <c r="H112" i="13" s="1"/>
  <c r="J112" i="13" s="1"/>
  <c r="F111" i="13"/>
  <c r="H111" i="13" s="1"/>
  <c r="J111" i="13" s="1"/>
  <c r="F110" i="13"/>
  <c r="H110" i="13" s="1"/>
  <c r="J110" i="13" s="1"/>
  <c r="F109" i="13"/>
  <c r="H109" i="13" s="1"/>
  <c r="J109" i="13" s="1"/>
  <c r="F108" i="13"/>
  <c r="H108" i="13" s="1"/>
  <c r="J108" i="13" s="1"/>
  <c r="F107" i="13"/>
  <c r="H107" i="13" s="1"/>
  <c r="J107" i="13" s="1"/>
  <c r="F106" i="13"/>
  <c r="H106" i="13" s="1"/>
  <c r="J106" i="13" s="1"/>
  <c r="F105" i="13"/>
  <c r="H105" i="13" s="1"/>
  <c r="J105" i="13" s="1"/>
  <c r="F104" i="13"/>
  <c r="H104" i="13" s="1"/>
  <c r="J104" i="13" s="1"/>
  <c r="F103" i="13"/>
  <c r="H103" i="13" s="1"/>
  <c r="J103" i="13" s="1"/>
  <c r="F102" i="13"/>
  <c r="H102" i="13" s="1"/>
  <c r="J102" i="13" s="1"/>
  <c r="F101" i="13"/>
  <c r="H101" i="13" s="1"/>
  <c r="J101" i="13" s="1"/>
  <c r="F100" i="13"/>
  <c r="H100" i="13" s="1"/>
  <c r="J100" i="13" s="1"/>
  <c r="F99" i="13"/>
  <c r="H99" i="13" s="1"/>
  <c r="J99" i="13" s="1"/>
  <c r="F98" i="13"/>
  <c r="H98" i="13" s="1"/>
  <c r="J98" i="13" s="1"/>
  <c r="F97" i="13"/>
  <c r="H97" i="13" s="1"/>
  <c r="J97" i="13" s="1"/>
  <c r="F96" i="13"/>
  <c r="H96" i="13" s="1"/>
  <c r="J96" i="13" s="1"/>
  <c r="F95" i="13"/>
  <c r="H95" i="13" s="1"/>
  <c r="J95" i="13" s="1"/>
  <c r="F94" i="13"/>
  <c r="H94" i="13" s="1"/>
  <c r="J94" i="13" s="1"/>
  <c r="F93" i="13"/>
  <c r="H93" i="13" s="1"/>
  <c r="J93" i="13" s="1"/>
  <c r="F92" i="13"/>
  <c r="H92" i="13" s="1"/>
  <c r="J92" i="13" s="1"/>
  <c r="F91" i="13"/>
  <c r="H91" i="13" s="1"/>
  <c r="J91" i="13" s="1"/>
  <c r="F90" i="13"/>
  <c r="H90" i="13" s="1"/>
  <c r="J90" i="13" s="1"/>
  <c r="F89" i="13"/>
  <c r="H89" i="13" s="1"/>
  <c r="J89" i="13" s="1"/>
  <c r="F88" i="13"/>
  <c r="H88" i="13" s="1"/>
  <c r="J88" i="13" s="1"/>
  <c r="F87" i="13"/>
  <c r="H87" i="13" s="1"/>
  <c r="J87" i="13" s="1"/>
  <c r="F86" i="13"/>
  <c r="H86" i="13" s="1"/>
  <c r="J86" i="13" s="1"/>
  <c r="F85" i="13"/>
  <c r="H85" i="13" s="1"/>
  <c r="J85" i="13" s="1"/>
  <c r="F84" i="13"/>
  <c r="H84" i="13" s="1"/>
  <c r="J84" i="13" s="1"/>
  <c r="F83" i="13"/>
  <c r="H83" i="13" s="1"/>
  <c r="J83" i="13" s="1"/>
  <c r="F82" i="13"/>
  <c r="H82" i="13" s="1"/>
  <c r="J82" i="13" s="1"/>
  <c r="F81" i="13"/>
  <c r="H81" i="13" s="1"/>
  <c r="J81" i="13" s="1"/>
  <c r="F80" i="13"/>
  <c r="H80" i="13" s="1"/>
  <c r="J80" i="13" s="1"/>
  <c r="F79" i="13"/>
  <c r="H79" i="13" s="1"/>
  <c r="J79" i="13" s="1"/>
  <c r="F78" i="13"/>
  <c r="H78" i="13" s="1"/>
  <c r="J78" i="13" s="1"/>
  <c r="F77" i="13"/>
  <c r="H77" i="13" s="1"/>
  <c r="J77" i="13" s="1"/>
  <c r="F76" i="13"/>
  <c r="H76" i="13" s="1"/>
  <c r="J76" i="13" s="1"/>
  <c r="F75" i="13"/>
  <c r="H75" i="13" s="1"/>
  <c r="J75" i="13" s="1"/>
  <c r="F74" i="13"/>
  <c r="H74" i="13" s="1"/>
  <c r="J74" i="13" s="1"/>
  <c r="F73" i="13"/>
  <c r="H73" i="13" s="1"/>
  <c r="J73" i="13" s="1"/>
  <c r="F72" i="13"/>
  <c r="H72" i="13" s="1"/>
  <c r="J72" i="13" s="1"/>
  <c r="F71" i="13"/>
  <c r="H71" i="13" s="1"/>
  <c r="J71" i="13" s="1"/>
  <c r="F70" i="13"/>
  <c r="H70" i="13" s="1"/>
  <c r="J70" i="13" s="1"/>
  <c r="F69" i="13"/>
  <c r="H69" i="13" s="1"/>
  <c r="J69" i="13" s="1"/>
  <c r="F68" i="13"/>
  <c r="H68" i="13" s="1"/>
  <c r="J68" i="13" s="1"/>
  <c r="F67" i="13"/>
  <c r="H67" i="13" s="1"/>
  <c r="J67" i="13" s="1"/>
  <c r="F66" i="13"/>
  <c r="H66" i="13" s="1"/>
  <c r="J66" i="13" s="1"/>
  <c r="F65" i="13"/>
  <c r="H65" i="13" s="1"/>
  <c r="J65" i="13" s="1"/>
  <c r="F64" i="13"/>
  <c r="H64" i="13" s="1"/>
  <c r="J64" i="13" s="1"/>
  <c r="F63" i="13"/>
  <c r="H63" i="13" s="1"/>
  <c r="J63" i="13" s="1"/>
  <c r="F62" i="13"/>
  <c r="H62" i="13" s="1"/>
  <c r="J62" i="13" s="1"/>
  <c r="F61" i="13"/>
  <c r="H61" i="13" s="1"/>
  <c r="J61" i="13" s="1"/>
  <c r="F60" i="13"/>
  <c r="H60" i="13" s="1"/>
  <c r="J60" i="13" s="1"/>
  <c r="F59" i="13"/>
  <c r="H59" i="13" s="1"/>
  <c r="J59" i="13" s="1"/>
  <c r="F58" i="13"/>
  <c r="H58" i="13" s="1"/>
  <c r="J58" i="13" s="1"/>
  <c r="F57" i="13"/>
  <c r="H57" i="13" s="1"/>
  <c r="J57" i="13" s="1"/>
  <c r="F56" i="13"/>
  <c r="H56" i="13" s="1"/>
  <c r="J56" i="13" s="1"/>
  <c r="F55" i="13"/>
  <c r="H55" i="13" s="1"/>
  <c r="J55" i="13" s="1"/>
  <c r="F54" i="13"/>
  <c r="H54" i="13" s="1"/>
  <c r="J54" i="13" s="1"/>
  <c r="F53" i="13"/>
  <c r="H53" i="13" s="1"/>
  <c r="J53" i="13" s="1"/>
  <c r="F52" i="13"/>
  <c r="H52" i="13" s="1"/>
  <c r="J52" i="13" s="1"/>
  <c r="F51" i="13"/>
  <c r="H51" i="13" s="1"/>
  <c r="J51" i="13" s="1"/>
  <c r="F50" i="13"/>
  <c r="H50" i="13" s="1"/>
  <c r="J50" i="13" s="1"/>
  <c r="F49" i="13"/>
  <c r="H49" i="13" s="1"/>
  <c r="J49" i="13" s="1"/>
  <c r="F48" i="13"/>
  <c r="H48" i="13" s="1"/>
  <c r="J48" i="13" s="1"/>
  <c r="F47" i="13"/>
  <c r="H47" i="13" s="1"/>
  <c r="J47" i="13" s="1"/>
  <c r="F46" i="13"/>
  <c r="H46" i="13" s="1"/>
  <c r="J46" i="13" s="1"/>
  <c r="F45" i="13"/>
  <c r="H45" i="13" s="1"/>
  <c r="J45" i="13" s="1"/>
  <c r="F44" i="13"/>
  <c r="H44" i="13" s="1"/>
  <c r="J44" i="13" s="1"/>
  <c r="F43" i="13"/>
  <c r="H43" i="13" s="1"/>
  <c r="J43" i="13" s="1"/>
  <c r="F42" i="13"/>
  <c r="H42" i="13" s="1"/>
  <c r="J42" i="13" s="1"/>
  <c r="F41" i="13"/>
  <c r="H41" i="13" s="1"/>
  <c r="J41" i="13" s="1"/>
  <c r="F40" i="13"/>
  <c r="H40" i="13" s="1"/>
  <c r="J40" i="13" s="1"/>
  <c r="F39" i="13"/>
  <c r="H39" i="13" s="1"/>
  <c r="J39" i="13" s="1"/>
  <c r="F38" i="13"/>
  <c r="H38" i="13" s="1"/>
  <c r="J38" i="13" s="1"/>
  <c r="F37" i="13"/>
  <c r="H37" i="13" s="1"/>
  <c r="J37" i="13" s="1"/>
  <c r="F36" i="13"/>
  <c r="H36" i="13" s="1"/>
  <c r="J36" i="13" s="1"/>
  <c r="F35" i="13"/>
  <c r="H35" i="13" s="1"/>
  <c r="J35" i="13" s="1"/>
  <c r="F34" i="13"/>
  <c r="H34" i="13" s="1"/>
  <c r="J34" i="13" s="1"/>
  <c r="F33" i="13"/>
  <c r="H33" i="13" s="1"/>
  <c r="J33" i="13" s="1"/>
  <c r="F32" i="13"/>
  <c r="H32" i="13" s="1"/>
  <c r="J32" i="13" s="1"/>
  <c r="F31" i="13"/>
  <c r="H31" i="13" s="1"/>
  <c r="J31" i="13" s="1"/>
  <c r="F30" i="13"/>
  <c r="H30" i="13" s="1"/>
  <c r="J30" i="13" s="1"/>
  <c r="F29" i="13"/>
  <c r="H29" i="13" s="1"/>
  <c r="J29" i="13" s="1"/>
  <c r="F28" i="13"/>
  <c r="H28" i="13" s="1"/>
  <c r="J28" i="13" s="1"/>
  <c r="F27" i="13"/>
  <c r="H27" i="13" s="1"/>
  <c r="J27" i="13" s="1"/>
  <c r="F26" i="13"/>
  <c r="H26" i="13" s="1"/>
  <c r="J26" i="13" s="1"/>
  <c r="F25" i="13"/>
  <c r="H25" i="13" s="1"/>
  <c r="J25" i="13" s="1"/>
  <c r="F24" i="13"/>
  <c r="H24" i="13" s="1"/>
  <c r="J24" i="13" s="1"/>
  <c r="F23" i="13"/>
  <c r="H23" i="13" s="1"/>
  <c r="J23" i="13" s="1"/>
  <c r="F22" i="13"/>
  <c r="H22" i="13" s="1"/>
  <c r="J22" i="13" s="1"/>
  <c r="F21" i="13"/>
  <c r="H21" i="13" s="1"/>
  <c r="J21" i="13" s="1"/>
  <c r="F20" i="13"/>
  <c r="H20" i="13" s="1"/>
  <c r="J20" i="13" s="1"/>
  <c r="F19" i="13"/>
  <c r="H19" i="13" s="1"/>
  <c r="J19" i="13" s="1"/>
  <c r="F18" i="13"/>
  <c r="H18" i="13" s="1"/>
  <c r="J18" i="13" s="1"/>
  <c r="F17" i="13"/>
  <c r="H17" i="13" s="1"/>
  <c r="J17" i="13" s="1"/>
  <c r="F16" i="13"/>
  <c r="H16" i="13" s="1"/>
  <c r="J16" i="13" s="1"/>
  <c r="F15" i="13"/>
  <c r="H15" i="13" s="1"/>
  <c r="J15" i="13" s="1"/>
  <c r="F14" i="13"/>
  <c r="H14" i="13" s="1"/>
  <c r="J14" i="13" s="1"/>
  <c r="H878" i="13" l="1"/>
  <c r="J878" i="13" s="1"/>
  <c r="E33" i="10"/>
  <c r="E49" i="10"/>
  <c r="E65" i="10"/>
  <c r="E64" i="10"/>
  <c r="E44" i="10"/>
  <c r="E37" i="10"/>
  <c r="E39" i="10" s="1"/>
  <c r="E45" i="10" l="1"/>
  <c r="E46" i="10" s="1"/>
  <c r="E38" i="10"/>
  <c r="E40" i="10" s="1"/>
  <c r="E67" i="10" s="1"/>
  <c r="E34" i="10"/>
  <c r="E42" i="10" s="1"/>
  <c r="E47" i="10" l="1"/>
  <c r="E50" i="10" s="1"/>
  <c r="E52" i="10" s="1"/>
  <c r="E53" i="10" s="1"/>
  <c r="E54" i="10" s="1"/>
  <c r="E68" i="10"/>
  <c r="E56" i="10" l="1"/>
  <c r="E57" i="10" s="1"/>
  <c r="E58" i="10" s="1"/>
  <c r="E59" i="10" s="1"/>
  <c r="E60" i="10" s="1"/>
  <c r="E62" i="10" s="1"/>
  <c r="E66" i="10" s="1"/>
  <c r="E69" i="10" s="1"/>
</calcChain>
</file>

<file path=xl/sharedStrings.xml><?xml version="1.0" encoding="utf-8"?>
<sst xmlns="http://schemas.openxmlformats.org/spreadsheetml/2006/main" count="5210" uniqueCount="1751">
  <si>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</si>
  <si>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</si>
  <si>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</si>
  <si>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</si>
  <si>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</si>
  <si>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</si>
  <si>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</si>
  <si>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</si>
  <si>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</si>
  <si>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</si>
  <si>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</si>
  <si>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</si>
  <si>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</si>
  <si>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</si>
  <si>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</si>
  <si>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</si>
  <si>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</si>
  <si>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</si>
  <si>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</si>
  <si>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</si>
  <si>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</si>
  <si>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</si>
  <si>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</si>
  <si>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</si>
  <si>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</si>
  <si>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</si>
  <si>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</si>
  <si>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</si>
  <si>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</si>
  <si>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</si>
  <si>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</si>
  <si>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</si>
  <si>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</si>
  <si>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</si>
  <si>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</si>
  <si>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</si>
  <si>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</si>
  <si>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</si>
  <si>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</si>
  <si>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</si>
  <si>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</si>
  <si>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</si>
  <si>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</si>
  <si>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</si>
  <si>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</si>
  <si>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</si>
  <si>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</si>
  <si>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</si>
  <si>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</si>
  <si>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</si>
  <si>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</si>
  <si>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</si>
  <si>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</si>
  <si>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</si>
  <si>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</si>
  <si>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</si>
  <si>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</si>
  <si>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</si>
  <si>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</si>
  <si>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</si>
  <si>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</si>
  <si>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</si>
  <si>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</si>
  <si>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</si>
  <si>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</si>
  <si>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</si>
  <si>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</si>
  <si>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</si>
  <si>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</si>
  <si>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</si>
  <si>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</si>
  <si>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</si>
  <si>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</si>
  <si>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</si>
  <si>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</si>
  <si>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</si>
  <si>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</si>
  <si>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</si>
  <si>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</si>
  <si>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</si>
  <si>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</si>
  <si>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</si>
  <si>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</si>
  <si>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</si>
  <si>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</si>
  <si>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</si>
  <si>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</si>
  <si>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</si>
  <si>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</si>
  <si>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</si>
  <si>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</si>
  <si>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</si>
  <si>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</si>
  <si>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</si>
  <si>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</si>
  <si>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</si>
  <si>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</si>
  <si>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</si>
  <si>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</si>
  <si>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</si>
  <si>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</si>
  <si>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</si>
  <si>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</si>
  <si>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</si>
  <si>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</si>
  <si>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</si>
  <si>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</si>
  <si>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</si>
  <si>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</si>
  <si>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</si>
  <si>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</si>
  <si>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</si>
  <si>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</si>
  <si>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</si>
  <si>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</si>
  <si>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</si>
  <si>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</si>
  <si>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</si>
  <si>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</si>
  <si>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</si>
  <si>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</si>
  <si>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</si>
  <si>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</si>
  <si>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</si>
  <si>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</si>
  <si>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</si>
  <si>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</si>
  <si>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</si>
  <si>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</si>
  <si>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</si>
  <si>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</si>
  <si>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</si>
  <si>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</si>
  <si>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</si>
  <si>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</si>
  <si>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</si>
  <si>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</si>
  <si>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</si>
  <si>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</si>
  <si>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</si>
  <si>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</si>
  <si>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</si>
  <si>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</si>
  <si>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</si>
  <si>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</si>
  <si>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</si>
  <si>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</si>
  <si>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</si>
  <si>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</si>
  <si>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</si>
  <si>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</si>
  <si>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</si>
  <si>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</si>
  <si>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</si>
  <si>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</si>
  <si>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</si>
  <si>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</si>
  <si>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</si>
  <si>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</si>
  <si>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</si>
  <si>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</si>
  <si>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</si>
  <si>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</si>
  <si>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</si>
  <si>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</si>
  <si>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</si>
  <si>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</si>
  <si>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</si>
  <si>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</si>
  <si>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</si>
  <si>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</si>
  <si>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</si>
  <si>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</si>
  <si>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</si>
  <si>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</si>
  <si>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</si>
  <si>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</si>
  <si>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</si>
  <si>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</si>
  <si>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</si>
  <si>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</si>
  <si>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</si>
  <si>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</si>
  <si>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</si>
  <si>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</si>
  <si>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</si>
  <si>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</si>
  <si>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</si>
  <si>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</si>
  <si>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</si>
  <si>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</si>
  <si>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</si>
  <si>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</si>
  <si>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</si>
  <si>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</si>
  <si>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</si>
  <si>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</si>
  <si>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</si>
  <si>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</si>
  <si>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</si>
  <si>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</si>
  <si>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</si>
  <si>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</si>
  <si>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</si>
  <si>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</si>
  <si>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</si>
  <si>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</si>
  <si>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</si>
  <si>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</si>
  <si>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</si>
  <si>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</si>
  <si>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</si>
  <si>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</si>
  <si>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</si>
  <si>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</si>
  <si>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</si>
  <si>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</si>
  <si>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</si>
  <si>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</si>
  <si>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</si>
  <si>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</si>
  <si>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</si>
  <si>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</si>
  <si>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</si>
  <si>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</si>
  <si>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</si>
  <si>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</si>
  <si>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</si>
  <si>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</si>
  <si>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</si>
  <si>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</si>
  <si>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</si>
  <si>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</si>
  <si>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</si>
  <si>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</si>
  <si>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</si>
  <si>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</si>
  <si>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</si>
  <si>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</si>
  <si>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</si>
  <si>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</si>
  <si>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</si>
  <si>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</si>
  <si>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</si>
  <si>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</si>
  <si>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</si>
  <si>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</si>
  <si>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</si>
  <si>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</si>
  <si>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</si>
  <si>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</si>
  <si>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</si>
  <si>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</si>
  <si>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</si>
  <si>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</si>
  <si>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</si>
  <si>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</si>
  <si>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</si>
  <si>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</si>
  <si>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</si>
  <si>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</si>
  <si>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</si>
  <si>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</si>
  <si>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</si>
  <si>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</si>
  <si>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</si>
  <si>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</si>
  <si>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</si>
  <si>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</si>
  <si>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</si>
  <si>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</si>
  <si>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</si>
  <si>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</si>
  <si>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</si>
  <si>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</si>
  <si>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</si>
  <si>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</si>
  <si>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</si>
  <si>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</si>
  <si>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</si>
  <si>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</si>
  <si>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</si>
  <si>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</si>
  <si>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</si>
  <si>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</si>
  <si>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</si>
  <si>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</si>
  <si>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</si>
  <si>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</si>
  <si>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</si>
  <si>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</si>
  <si>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</si>
  <si>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</si>
  <si>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</si>
  <si>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</si>
  <si>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</si>
  <si>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</si>
  <si>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E</t>
  </si>
  <si>
    <t>Used for transfer pricing adjustment</t>
  </si>
  <si>
    <t>APR-DRG</t>
  </si>
  <si>
    <t>APR-DRG Description</t>
  </si>
  <si>
    <t>Estimated cost of this case</t>
  </si>
  <si>
    <t>194-4</t>
  </si>
  <si>
    <t>IS A TRANSFER PAYMENT ADJUSTMENT MADE?</t>
  </si>
  <si>
    <t>001-1</t>
  </si>
  <si>
    <t>001-2</t>
  </si>
  <si>
    <t>001-3</t>
  </si>
  <si>
    <t>001-4</t>
  </si>
  <si>
    <t>002-1</t>
  </si>
  <si>
    <t>002-2</t>
  </si>
  <si>
    <t>002-3</t>
  </si>
  <si>
    <t>002-4</t>
  </si>
  <si>
    <t>003-1</t>
  </si>
  <si>
    <t>003-2</t>
  </si>
  <si>
    <t>003-3</t>
  </si>
  <si>
    <t>003-4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</si>
  <si>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</si>
  <si>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</si>
  <si>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</si>
  <si>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</si>
  <si>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</si>
  <si>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</si>
  <si>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</si>
  <si>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</si>
  <si>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</si>
  <si>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</si>
  <si>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</si>
  <si>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</si>
  <si>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</si>
  <si>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</si>
  <si>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</si>
  <si>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</si>
  <si>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</si>
  <si>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</si>
  <si>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</si>
  <si>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</si>
  <si>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</si>
  <si>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</si>
  <si>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</si>
  <si>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</si>
  <si>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</si>
  <si>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</si>
  <si>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</si>
  <si>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</si>
  <si>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</si>
  <si>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</si>
  <si>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</si>
  <si>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</si>
  <si>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</si>
  <si>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</si>
  <si>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</si>
  <si>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</si>
  <si>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</si>
  <si>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</si>
  <si>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</si>
  <si>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</si>
  <si>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</si>
  <si>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</si>
  <si>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</si>
  <si>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</si>
  <si>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</si>
  <si>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</si>
  <si>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</si>
  <si>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</si>
  <si>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</si>
  <si>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</si>
  <si>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</si>
  <si>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</si>
  <si>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</si>
  <si>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</si>
  <si>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</si>
  <si>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</si>
  <si>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</si>
  <si>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</si>
  <si>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</si>
  <si>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</si>
  <si>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</si>
  <si>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</si>
  <si>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</si>
  <si>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</si>
  <si>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</si>
  <si>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</si>
  <si>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</si>
  <si>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</si>
  <si>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</si>
  <si>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</si>
  <si>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</si>
  <si>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</si>
  <si>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</si>
  <si>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</si>
  <si>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</si>
  <si>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</si>
  <si>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</si>
  <si>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</si>
  <si>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</si>
  <si>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</si>
  <si>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</si>
  <si>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</si>
  <si>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</si>
  <si>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</si>
  <si>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</si>
  <si>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</si>
  <si>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</si>
  <si>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</si>
  <si>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</si>
  <si>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</si>
  <si>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</si>
  <si>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</si>
  <si>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</si>
  <si>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</si>
  <si>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</si>
  <si>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</si>
  <si>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</si>
  <si>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</si>
  <si>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</si>
  <si>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</si>
  <si>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</si>
  <si>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</si>
  <si>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</si>
  <si>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</si>
  <si>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</si>
  <si>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</si>
  <si>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</si>
  <si>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</si>
  <si>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</si>
  <si>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</si>
  <si>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</si>
  <si>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</si>
  <si>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</si>
  <si>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</si>
  <si>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</si>
  <si>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</si>
  <si>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</si>
  <si>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</si>
  <si>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</si>
  <si>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</si>
  <si>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</si>
  <si>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</si>
  <si>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</si>
  <si>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</si>
  <si>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</si>
  <si>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</si>
  <si>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</si>
  <si>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</si>
  <si>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</si>
  <si>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</si>
  <si>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</si>
  <si>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</si>
  <si>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</si>
  <si>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</si>
  <si>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</si>
  <si>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</si>
  <si>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</si>
  <si>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</si>
  <si>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</si>
  <si>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</si>
  <si>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</si>
  <si>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</si>
  <si>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</si>
  <si>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</si>
  <si>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</si>
  <si>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</si>
  <si>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</si>
  <si>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</si>
  <si>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</si>
  <si>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</si>
  <si>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</si>
  <si>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</si>
  <si>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</si>
  <si>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</si>
  <si>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</si>
  <si>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</si>
  <si>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</si>
  <si>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</si>
  <si>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</si>
  <si>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</si>
  <si>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</si>
  <si>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</si>
  <si>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</si>
  <si>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</si>
  <si>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</si>
  <si>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</si>
  <si>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</si>
  <si>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</si>
  <si>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</si>
  <si>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</si>
  <si>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</si>
  <si>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</si>
  <si>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</si>
  <si>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</si>
  <si>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</si>
  <si>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</si>
  <si>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</si>
  <si>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</si>
  <si>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</si>
  <si>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</si>
  <si>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</si>
  <si>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</si>
  <si>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</si>
  <si>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</si>
  <si>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</si>
  <si>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</si>
  <si>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</si>
  <si>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</si>
  <si>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</si>
  <si>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</si>
  <si>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</si>
  <si>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</si>
  <si>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</si>
  <si>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</si>
  <si>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</si>
  <si>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</si>
  <si>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Information</t>
  </si>
  <si>
    <t>Data</t>
  </si>
  <si>
    <t>Comments or Formula</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</si>
  <si>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</si>
  <si>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</si>
  <si>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</si>
  <si>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</si>
  <si>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</si>
  <si>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</si>
  <si>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</si>
  <si>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</si>
  <si>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</si>
  <si>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</si>
  <si>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</si>
  <si>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</si>
  <si>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</si>
  <si>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</si>
  <si>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</si>
  <si>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</si>
  <si>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</si>
  <si>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</si>
  <si>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</si>
  <si>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</si>
  <si>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</si>
  <si>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</si>
  <si>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</si>
  <si>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</si>
  <si>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</si>
  <si>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</si>
  <si>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</si>
  <si>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</si>
  <si>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</si>
  <si>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</si>
  <si>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</si>
  <si>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</si>
  <si>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</si>
  <si>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</si>
  <si>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</si>
  <si>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</si>
  <si>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</si>
  <si>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</si>
  <si>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</si>
  <si>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</si>
  <si>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</si>
  <si>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</si>
  <si>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</si>
  <si>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</si>
  <si>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</si>
  <si>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</si>
  <si>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</si>
  <si>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</si>
  <si>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</si>
  <si>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</si>
  <si>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</si>
  <si>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</si>
  <si>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</si>
  <si>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</si>
  <si>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</si>
  <si>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</si>
  <si>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</si>
  <si>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</si>
  <si>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</si>
  <si>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</si>
  <si>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</si>
  <si>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</si>
  <si>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</si>
  <si>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</si>
  <si>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</si>
  <si>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</si>
  <si>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</si>
  <si>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</si>
  <si>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</si>
  <si>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</si>
  <si>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</si>
  <si>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</si>
  <si>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</si>
  <si>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</si>
  <si>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</si>
  <si>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</si>
  <si>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</si>
  <si>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</si>
  <si>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</si>
  <si>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</si>
  <si>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</si>
  <si>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</si>
  <si>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</si>
  <si>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</si>
  <si>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</si>
  <si>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</si>
  <si>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</si>
  <si>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</si>
  <si>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</si>
  <si>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</si>
  <si>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</si>
  <si>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</si>
  <si>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</si>
  <si>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</si>
  <si>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</si>
  <si>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</si>
  <si>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</si>
  <si>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</si>
  <si>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</si>
  <si>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</si>
  <si>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</si>
  <si>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</si>
  <si>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</si>
  <si>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</si>
  <si>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</si>
  <si>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</si>
  <si>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</si>
  <si>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</si>
  <si>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</si>
  <si>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</si>
  <si>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</si>
  <si>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</si>
  <si>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</si>
  <si>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</si>
  <si>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</si>
  <si>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</si>
  <si>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</si>
  <si>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</si>
  <si>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</si>
  <si>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</si>
  <si>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</si>
  <si>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</si>
  <si>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</si>
  <si>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</si>
  <si>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</si>
  <si>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</si>
  <si>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</si>
  <si>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</si>
  <si>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</si>
  <si>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</si>
  <si>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</si>
  <si>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</si>
  <si>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</si>
  <si>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</si>
  <si>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</si>
  <si>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</si>
  <si>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</si>
  <si>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</si>
  <si>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</si>
  <si>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</si>
  <si>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</si>
  <si>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</si>
  <si>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</si>
  <si>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</si>
  <si>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</si>
  <si>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</si>
  <si>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</si>
  <si>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</si>
  <si>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</si>
  <si>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</si>
  <si>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</si>
  <si>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</si>
  <si>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</si>
  <si>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</si>
  <si>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</si>
  <si>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</si>
  <si>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</si>
  <si>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</si>
  <si>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</si>
  <si>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</si>
  <si>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</si>
  <si>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</si>
  <si>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</si>
  <si>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</si>
  <si>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</si>
  <si>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</si>
  <si>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</si>
  <si>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</si>
  <si>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</si>
  <si>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</si>
  <si>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</si>
  <si>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</si>
  <si>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</si>
  <si>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</si>
  <si>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</si>
  <si>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</si>
  <si>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</si>
  <si>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</si>
  <si>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</si>
  <si>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</si>
  <si>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</si>
  <si>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</si>
  <si>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</si>
  <si>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</si>
  <si>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</si>
  <si>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</si>
  <si>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</si>
  <si>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</si>
  <si>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</si>
  <si>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</si>
  <si>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</si>
  <si>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</si>
  <si>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</si>
  <si>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</si>
  <si>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</si>
  <si>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</si>
  <si>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</si>
  <si>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</si>
  <si>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</si>
  <si>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</si>
  <si>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</si>
  <si>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</si>
  <si>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</si>
  <si>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</si>
  <si>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</si>
  <si>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</si>
  <si>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</si>
  <si>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</si>
  <si>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</si>
  <si>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</si>
  <si>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</si>
  <si>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</si>
  <si>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</si>
  <si>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</si>
  <si>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</si>
  <si>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</si>
  <si>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</si>
  <si>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</si>
  <si>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</si>
  <si>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</si>
  <si>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</si>
  <si>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</si>
  <si>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</si>
  <si>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</si>
  <si>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</si>
  <si>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</si>
  <si>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</si>
  <si>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</si>
  <si>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</si>
  <si>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</si>
  <si>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</si>
  <si>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</si>
  <si>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</si>
  <si>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</si>
  <si>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</si>
  <si>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</si>
  <si>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</si>
  <si>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</si>
  <si>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</si>
  <si>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</si>
  <si>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</si>
  <si>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</si>
  <si>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</si>
  <si>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</si>
  <si>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</si>
  <si>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</si>
  <si>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</si>
  <si>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</si>
  <si>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</si>
  <si>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</si>
  <si>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</si>
  <si>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</si>
  <si>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</si>
  <si>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</si>
  <si>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</si>
  <si>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</si>
  <si>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</si>
  <si>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</si>
  <si>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</si>
  <si>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</si>
  <si>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</si>
  <si>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</si>
  <si>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</si>
  <si>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</si>
  <si>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</si>
  <si>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</si>
  <si>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</si>
  <si>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</si>
  <si>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</si>
  <si>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</si>
  <si>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</si>
  <si>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</si>
  <si>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</si>
  <si>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</si>
  <si>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</si>
  <si>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</si>
  <si>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</si>
  <si>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</si>
  <si>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</si>
  <si>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</si>
  <si>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</si>
  <si>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</si>
  <si>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</si>
  <si>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</si>
  <si>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</si>
  <si>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</si>
  <si>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</si>
  <si>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</si>
  <si>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</si>
  <si>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</si>
  <si>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</si>
  <si>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</si>
  <si>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</si>
  <si>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</si>
  <si>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</si>
  <si>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</si>
  <si>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</si>
  <si>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</si>
  <si>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</si>
  <si>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</si>
  <si>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</si>
  <si>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</si>
  <si>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</si>
  <si>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</si>
  <si>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</si>
  <si>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</si>
  <si>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</si>
  <si>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</si>
  <si>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</si>
  <si>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</si>
  <si>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</si>
  <si>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</si>
  <si>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</si>
  <si>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</si>
  <si>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</si>
  <si>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</si>
  <si>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</si>
  <si>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</si>
  <si>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</si>
  <si>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</si>
  <si>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</si>
  <si>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</si>
  <si>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</si>
  <si>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</si>
  <si>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</si>
  <si>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</si>
  <si>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</si>
  <si>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</si>
  <si>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</si>
  <si>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</si>
  <si>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</si>
  <si>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</si>
  <si>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</si>
  <si>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</si>
  <si>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</si>
  <si>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</si>
  <si>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</si>
  <si>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</si>
  <si>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</si>
  <si>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</si>
  <si>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</si>
  <si>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</si>
  <si>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</si>
  <si>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</si>
  <si>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</si>
  <si>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</si>
  <si>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</si>
  <si>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</si>
  <si>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</si>
  <si>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</si>
  <si>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</si>
  <si>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</si>
  <si>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</si>
  <si>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</si>
  <si>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</si>
  <si>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</si>
  <si>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</si>
  <si>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</si>
  <si>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</si>
  <si>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</si>
  <si>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</si>
  <si>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</si>
  <si>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</si>
  <si>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</si>
  <si>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</si>
  <si>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</si>
  <si>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</si>
  <si>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</si>
  <si>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</si>
  <si>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</si>
  <si>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</si>
  <si>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</si>
  <si>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</si>
  <si>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</si>
  <si>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</si>
  <si>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</si>
  <si>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</si>
  <si>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</si>
  <si>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</si>
  <si>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</si>
  <si>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</si>
  <si>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</si>
  <si>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</si>
  <si>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</si>
  <si>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</si>
  <si>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</si>
  <si>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</si>
  <si>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</si>
  <si>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</si>
  <si>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</si>
  <si>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</si>
  <si>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</si>
  <si>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</si>
  <si>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</si>
  <si>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</si>
  <si>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</si>
  <si>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</si>
  <si>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</si>
  <si>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</si>
  <si>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</si>
  <si>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</si>
  <si>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</si>
  <si>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</si>
  <si>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</si>
  <si>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</si>
  <si>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</si>
  <si>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</si>
  <si>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</si>
  <si>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</si>
  <si>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</si>
  <si>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</si>
  <si>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</si>
  <si>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</si>
  <si>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</si>
  <si>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</si>
  <si>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</si>
  <si>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</si>
  <si>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</si>
  <si>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</si>
  <si>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</si>
  <si>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</si>
  <si>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</si>
  <si>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</si>
  <si>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</si>
  <si>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</si>
  <si>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</si>
  <si>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</si>
  <si>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</si>
  <si>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</si>
  <si>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</si>
  <si>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</si>
  <si>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</si>
  <si>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</si>
  <si>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</si>
  <si>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</si>
  <si>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</si>
  <si>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</si>
  <si>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</si>
  <si>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</si>
  <si>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</si>
  <si>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</si>
  <si>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</si>
  <si>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</si>
  <si>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</si>
  <si>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</si>
  <si>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</si>
  <si>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</si>
  <si>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</si>
  <si>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</si>
  <si>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</si>
  <si>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</si>
  <si>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</si>
  <si>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</si>
  <si>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</si>
  <si>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</si>
  <si>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</si>
  <si>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</si>
  <si>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</si>
  <si>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</si>
  <si>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</si>
  <si>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</si>
  <si>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</si>
  <si>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</si>
  <si>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</si>
  <si>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</si>
  <si>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</si>
  <si>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</si>
  <si>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</si>
  <si>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</si>
  <si>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</si>
  <si>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</si>
  <si>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</si>
  <si>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</si>
  <si>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</si>
  <si>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</si>
  <si>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</si>
  <si>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</si>
  <si>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</si>
  <si>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</si>
  <si>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</si>
  <si>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</si>
  <si>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</si>
  <si>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</si>
  <si>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</si>
  <si>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</si>
  <si>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</si>
  <si>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</si>
  <si>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</si>
  <si>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</si>
  <si>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</si>
  <si>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</si>
  <si>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</si>
  <si>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</si>
  <si>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</si>
  <si>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</si>
  <si>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</si>
  <si>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</si>
  <si>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</si>
  <si>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</si>
  <si>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</si>
  <si>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</si>
  <si>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</si>
  <si>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</si>
  <si>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</si>
  <si>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</si>
  <si>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</si>
  <si>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</si>
  <si>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</si>
  <si>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</si>
  <si>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</si>
  <si>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</si>
  <si>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</si>
  <si>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</si>
  <si>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</si>
  <si>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</si>
  <si>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</si>
  <si>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</si>
  <si>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</si>
  <si>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</si>
  <si>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</si>
  <si>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</si>
  <si>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</si>
  <si>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</si>
  <si>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</si>
  <si>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</si>
  <si>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</si>
  <si>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</si>
  <si>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</si>
  <si>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</si>
  <si>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</si>
  <si>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</si>
  <si>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</si>
  <si>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</si>
  <si>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</si>
  <si>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</si>
  <si>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</si>
  <si>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</si>
  <si>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</si>
  <si>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</si>
  <si>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</si>
  <si>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</si>
  <si>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</si>
  <si>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</si>
  <si>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</si>
  <si>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</si>
  <si>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</si>
  <si>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</si>
  <si>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</si>
  <si>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</si>
  <si>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</si>
  <si>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</si>
  <si>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</si>
  <si>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</si>
  <si>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</si>
  <si>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</si>
  <si>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</si>
  <si>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</si>
  <si>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</si>
  <si>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</si>
  <si>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</si>
  <si>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</si>
  <si>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</si>
  <si>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</si>
  <si>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</si>
  <si>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</si>
  <si>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</si>
  <si>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</si>
  <si>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</si>
  <si>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</si>
  <si>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</si>
  <si>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</si>
  <si>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</si>
  <si>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</si>
  <si>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</si>
  <si>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</si>
  <si>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</si>
  <si>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</si>
  <si>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</si>
  <si>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</si>
  <si>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</si>
  <si>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</si>
  <si>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</si>
  <si>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</si>
  <si>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</si>
  <si>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</si>
  <si>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</si>
  <si>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</si>
  <si>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</si>
  <si>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</si>
  <si>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</si>
  <si>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</si>
  <si>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</si>
  <si>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</si>
  <si>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</si>
  <si>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</si>
  <si>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</si>
  <si>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</si>
  <si>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</si>
  <si>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</si>
  <si>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</si>
  <si>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</si>
  <si>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</si>
  <si>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</si>
  <si>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</si>
  <si>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</si>
  <si>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</si>
  <si>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</si>
  <si>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</si>
  <si>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</si>
  <si>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</si>
  <si>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</si>
  <si>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</si>
  <si>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</si>
  <si>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</si>
  <si>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</si>
  <si>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</si>
  <si>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</si>
  <si>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</si>
  <si>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</si>
  <si>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</si>
  <si>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</si>
  <si>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</si>
  <si>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</si>
  <si>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</si>
  <si>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</si>
  <si>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</si>
  <si>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</si>
  <si>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</si>
  <si>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</si>
  <si>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</si>
  <si>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</si>
  <si>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</si>
  <si>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</si>
  <si>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</si>
  <si>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</si>
  <si>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</si>
  <si>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</si>
  <si>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</si>
  <si>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</si>
  <si>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</si>
  <si>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</si>
  <si>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</si>
  <si>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</si>
  <si>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</si>
  <si>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</si>
  <si>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</si>
  <si>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</si>
  <si>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</si>
  <si>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</si>
  <si>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</si>
  <si>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</si>
  <si>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</si>
  <si>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</si>
  <si>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</si>
  <si>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</si>
  <si>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</si>
  <si>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</si>
  <si>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</si>
  <si>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</si>
  <si>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</si>
  <si>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</si>
  <si>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</si>
  <si>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</si>
  <si>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</si>
  <si>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</si>
  <si>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</si>
  <si>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</si>
  <si>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</si>
  <si>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</si>
  <si>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</si>
  <si>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</si>
  <si>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</si>
  <si>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</si>
  <si>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</si>
  <si>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</si>
  <si>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</si>
  <si>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</si>
  <si>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</si>
  <si>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</si>
  <si>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</si>
  <si>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</si>
  <si>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</si>
  <si>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</si>
  <si>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</si>
  <si>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</si>
  <si>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</si>
  <si>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</si>
  <si>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</si>
  <si>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</si>
  <si>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</si>
  <si>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</si>
  <si>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</si>
  <si>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</si>
  <si>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</si>
  <si>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</si>
  <si>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</si>
  <si>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</si>
  <si>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</si>
  <si>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</si>
  <si>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</si>
  <si>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</si>
  <si>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</si>
  <si>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</si>
  <si>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</si>
  <si>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</si>
  <si>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</si>
  <si>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</si>
  <si>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</si>
  <si>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</si>
  <si>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</si>
  <si>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</si>
  <si>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</si>
  <si>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</si>
  <si>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</si>
  <si>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</si>
  <si>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</si>
  <si>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</si>
  <si>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</si>
  <si>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</si>
  <si>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</si>
  <si>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</si>
  <si>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</si>
  <si>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</si>
  <si>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</si>
  <si>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</si>
  <si>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</si>
  <si>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</si>
  <si>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</si>
  <si>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</si>
  <si>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</si>
  <si>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</si>
  <si>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</si>
  <si>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</si>
  <si>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</si>
  <si>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</si>
  <si>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</si>
  <si>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</si>
  <si>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</si>
  <si>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</si>
  <si>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</si>
  <si>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</si>
  <si>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</si>
  <si>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</si>
  <si>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</si>
  <si>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</si>
  <si>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</si>
  <si>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</si>
  <si>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</si>
  <si>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</si>
  <si>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</si>
  <si>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</si>
  <si>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</si>
  <si>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</si>
  <si>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</si>
  <si>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</si>
  <si>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</si>
  <si>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</si>
  <si>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</si>
  <si>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Normal newborn</t>
  </si>
  <si>
    <t>Pediatric</t>
  </si>
  <si>
    <t>Adult</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</si>
  <si>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</si>
  <si>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</si>
  <si>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</si>
  <si>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</si>
  <si>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</si>
  <si>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</si>
  <si>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</si>
  <si>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</si>
  <si>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</si>
  <si>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</si>
  <si>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</si>
  <si>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IS A COST OUTLIER ADJUSTMENT MADE?</t>
  </si>
  <si>
    <t>Patient age (in years)</t>
  </si>
  <si>
    <t>Look up from DRG table</t>
  </si>
  <si>
    <t>Used for age adjustor</t>
  </si>
  <si>
    <t>Other health coverage</t>
  </si>
  <si>
    <t>Patient share of cost</t>
  </si>
  <si>
    <t>Includes spend-down or copayment</t>
  </si>
  <si>
    <t>Error DRG</t>
  </si>
  <si>
    <t>Is estimated cost &gt; allowed amount</t>
  </si>
  <si>
    <t>Estimated loss on this case</t>
  </si>
  <si>
    <t>Estimated gain on this case</t>
  </si>
  <si>
    <t>Is gain &gt; outlier threshold</t>
  </si>
  <si>
    <t>3. Average length of stay is the untrimmed arithmetic value.</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</si>
  <si>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</si>
  <si>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</si>
  <si>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</si>
  <si>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</si>
  <si>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</si>
  <si>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</si>
  <si>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</si>
  <si>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</si>
  <si>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</si>
  <si>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</si>
  <si>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</si>
  <si>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</si>
  <si>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</si>
  <si>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</si>
  <si>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</si>
  <si>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</si>
  <si>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</si>
  <si>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</si>
  <si>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</si>
  <si>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District of Columbia Medicaid DRG Pricing Calculator</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</si>
  <si>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</si>
  <si>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</si>
  <si>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</si>
  <si>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</si>
  <si>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</si>
  <si>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</si>
  <si>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</si>
  <si>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</si>
  <si>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</si>
  <si>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</si>
  <si>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</si>
  <si>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</si>
  <si>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</si>
  <si>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</si>
  <si>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</si>
  <si>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</si>
  <si>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</si>
  <si>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</si>
  <si>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</si>
  <si>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</si>
  <si>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</si>
  <si>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</si>
  <si>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</si>
  <si>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Pediatric adjustor (excludes ped MH, neonate, newborns)</t>
  </si>
  <si>
    <t>Discharge status = 02, 05, 63, 65, 66, 82, 85, 91, 93, 94</t>
  </si>
  <si>
    <t>For each hospital, the DRG base rate will reflect several factors:</t>
  </si>
  <si>
    <t>Pediatric Medicaid Care Category</t>
  </si>
  <si>
    <t>IF E37="Yes", then if (E9 &gt; E23), "Yes", else "No", else "N/A"</t>
  </si>
  <si>
    <t>Pediatric or Neonate Policy adjustor used (if applicable)</t>
  </si>
  <si>
    <t>IF E46= "Yes", then E45,  else E42</t>
  </si>
  <si>
    <t>IF E49 &gt; E47  then "Loss" else "Gain"</t>
  </si>
  <si>
    <t>IF E50 = "Loss",  then est. cost minus allowed amount (E49-E47), else "N/A"</t>
  </si>
  <si>
    <r>
      <t xml:space="preserve">IF E53 = "Yes",  then if loss is less than high-cost outlier threshold (E52&lt;E20), then zero, else loss greater than high-cost threshold is multiplied times marginal cost threshold ((E52-E20)*E22), else 0   </t>
    </r>
    <r>
      <rPr>
        <sz val="10"/>
        <color indexed="10"/>
        <rFont val="Arial"/>
        <family val="2"/>
      </rPr>
      <t/>
    </r>
  </si>
  <si>
    <t>IF E50="Gain", then (E47-E49), else"N/A"</t>
  </si>
  <si>
    <t xml:space="preserve">IF E50="Gain" and if E59="Yes", then pay transfer adjustment (E58), else E47 </t>
  </si>
  <si>
    <t>E69=E66+E67+E68, unless interim claim, in which case E69=E40</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</si>
  <si>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</si>
  <si>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</si>
  <si>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</si>
  <si>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</si>
  <si>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</si>
  <si>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Assign policy adjustor value depending on pediatric or neonate MCC</t>
  </si>
  <si>
    <t>Look up pediatric or neonate MCC from DRG table or n/a</t>
  </si>
  <si>
    <t>National average length of stay for this APR-DRG</t>
  </si>
  <si>
    <t>Casemix relative weight (E31) times policy adjustor (E33)</t>
  </si>
  <si>
    <t>Interim claim threshold- days</t>
  </si>
  <si>
    <t>Interim claim threshold- dollars</t>
  </si>
  <si>
    <t>Threshold defining interim claims in days</t>
  </si>
  <si>
    <t>Threshold defining interim claims in dollars</t>
  </si>
  <si>
    <t>Per diem for pricing interim claims</t>
  </si>
  <si>
    <t>Applied to pediatric mental health DRGs defined in the tab 4-DRG table</t>
  </si>
  <si>
    <t>Applied to neonate DRGs defined in the tab 4-DRG table</t>
  </si>
  <si>
    <t>Applied to ped misc &amp; ped resp stays (excludes norm newborn), see tab 4</t>
  </si>
  <si>
    <t>IF E37="Yes", then if (E7&gt;E24), then "Yes", else "No", else "N/A"</t>
  </si>
  <si>
    <t xml:space="preserve">DRG base payment </t>
  </si>
  <si>
    <t xml:space="preserve">Payment relative weight (E34) times hospital-specific base price w/IME (E15) </t>
  </si>
  <si>
    <t>IF E45 ="N/A" then ,"N/A", else if (E45&lt;E42), then "Yes" else "No"</t>
  </si>
  <si>
    <t>Is transfer payment adjustment &lt; DRG base payment so far?</t>
  </si>
  <si>
    <t>Est. cost = charges times CCR (E7 * E8)</t>
  </si>
  <si>
    <t xml:space="preserve">Is estimated loss &gt; outlier threshold </t>
  </si>
  <si>
    <t>IF E50="Gain", then if gain&gt; threshold (E56&gt;E21), then "Yes", else "No", else "N/A"</t>
  </si>
  <si>
    <t>IF E50 = "Loss",  then if loss &gt; threshold (E52 &gt; E20), then  "Yes", else "No", else "N/A"</t>
  </si>
  <si>
    <t>IF E58 ="N/A" then ,"N/A", else if (E58&lt;E42), then "Yes" else "No"</t>
  </si>
  <si>
    <t xml:space="preserve">DRG cost outlier payment increase </t>
  </si>
  <si>
    <t>IF E50="Loss", then allowed amount + high side outlier payment (E47+E54), else low-sde outlier payment (E60)</t>
  </si>
  <si>
    <t xml:space="preserve">If interim claim (E40&gt;0), then interim claim (E40) amount as payment amount.  Otherwise, subtract other health coverage (E64) and patient share of cost (E65) from allowed amount (E62) to obtain payment amount. </t>
  </si>
  <si>
    <t>Skip to E69 for final interim claim payment amount</t>
  </si>
  <si>
    <t>IF E44="Yes", then base payment(E42)/nat. ALOS (E35) times LOS (E9)+1), else "NA"</t>
  </si>
  <si>
    <t>IF E38 or E39="Yes", (E9*E25), else 0</t>
  </si>
  <si>
    <t>IF E57="Yes",  then base payment(E42)/nat. ALOS (E35) times LOS (E9)+1), else "NA"</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</si>
  <si>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</si>
  <si>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</si>
  <si>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</si>
  <si>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</si>
  <si>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</si>
  <si>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DRG Base Rate and Add-on Amounts</t>
  </si>
  <si>
    <t>6) Specialty Hospitals are not represented in this calculator.</t>
  </si>
  <si>
    <t xml:space="preserve">Indicates payment policy parameters set by Medicaid (cells E20-E28).  </t>
  </si>
  <si>
    <t>Used for DRG base payment</t>
  </si>
  <si>
    <t>Capital payment applies to in-District hospitals</t>
  </si>
  <si>
    <t>DME applies to in-District hospitals</t>
  </si>
  <si>
    <t>Length of stay (covered days)</t>
  </si>
  <si>
    <t>DC Table of DRG Relative Weights V.33</t>
  </si>
  <si>
    <t>2. Average length of stay and casemix relative values were calculated from the Nationwide Inpatient Sample by 3M Health Information Systems for APR-DRG V.33.</t>
  </si>
  <si>
    <t>V.33 HSRV Casemix Relative Weight</t>
  </si>
  <si>
    <t>DC Specific Relative Weights</t>
  </si>
  <si>
    <t>Policy Adjustor--Service</t>
  </si>
  <si>
    <t>Payment Relative Weight--No Age Adjustor</t>
  </si>
  <si>
    <t>Policy Adjustor--Age</t>
  </si>
  <si>
    <t>Payment Relative Weight--with Age Adjustor</t>
  </si>
  <si>
    <t>For each stay, the DRG base payment will be calculated as the DC specific relative weight for the specific APR-DRG times a hospital-specific DRG base rate (IME included).  For the relative weight, see the DRG table tab, column F.</t>
  </si>
  <si>
    <t>Medicaid Care Category (MCC)</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</si>
  <si>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</si>
  <si>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payment calculation differences, the claims processing system should be considered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</si>
  <si>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</si>
  <si>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 xml:space="preserve">Indicates information to be input by the user (cells E7-E18).  
Look for an estimate of final payment in Cells E66 and E69. </t>
  </si>
  <si>
    <t>Capital add-on amount</t>
  </si>
  <si>
    <t>5) Maryland hospitals are not paid by DRG per Federal waiver. Maryland hospital reimbursement is not changing, but subject to its own unique method.</t>
  </si>
  <si>
    <t>4. The DRG weights are from column F "DC Specific Relative Weights".</t>
  </si>
  <si>
    <r>
      <t>9. This spreadsheet includes data obtained through the use of proprietary computer software created, owned and licensed by the 3M Company. All copyrights in and to the 3M</t>
    </r>
    <r>
      <rPr>
        <vertAlign val="superscript"/>
        <sz val="9"/>
        <color indexed="8"/>
        <rFont val="Arial"/>
        <family val="2"/>
      </rPr>
      <t>TM</t>
    </r>
    <r>
      <rPr>
        <sz val="9"/>
        <color indexed="8"/>
        <rFont val="Arial"/>
        <family val="2"/>
      </rPr>
      <t xml:space="preserve"> Software are owned by 3M. All rights reserved.</t>
    </r>
  </si>
  <si>
    <t>This calculator spreadsheet is intended to be helpful to users, but it cannot capture all the editing and pricing complexity of the Medicaid claims processing system. In cases of difference, the claims processing system is correct.</t>
  </si>
  <si>
    <t>August 8, 2016</t>
  </si>
  <si>
    <t xml:space="preserve">1. Calculator values are for purposes of illustration only. </t>
  </si>
  <si>
    <t xml:space="preserve">6. Inclusion of a service in this list does not necessarily imply coverage by DC Medicaid. </t>
  </si>
  <si>
    <t xml:space="preserve">8. This calculator applies to general acute care hospitals. Specialty hospitals will have a separate version of the calculator. Maryland hospitals are not paid by DRG. </t>
  </si>
  <si>
    <r>
      <t xml:space="preserve">A "Frequently Asked Questions" document is available at </t>
    </r>
    <r>
      <rPr>
        <sz val="10"/>
        <color rgb="FFA05AE6"/>
        <rFont val="Arial"/>
        <family val="2"/>
      </rPr>
      <t xml:space="preserve"> https://www.dc-medicaid.com/dcwebportal/providerSpecificInformation/providerInformation</t>
    </r>
    <r>
      <rPr>
        <sz val="10"/>
        <rFont val="Arial"/>
        <family val="2"/>
      </rPr>
      <t xml:space="preserve">, and is essential in understanding the payment method.  </t>
    </r>
  </si>
  <si>
    <t>Liver Transplant &amp;/or Intestinal Transplant</t>
  </si>
  <si>
    <t>Heart &amp;/or Lung Transplant</t>
  </si>
  <si>
    <t>Bone Marrow Transplant</t>
  </si>
  <si>
    <t>ECMO or Tracheostomy W Long Term Mechanical Ventilation W Extensive Procedure</t>
  </si>
  <si>
    <t>Tracheostomy W Long Term Mechanical Ventilation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</si>
  <si>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</si>
  <si>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</si>
  <si>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</si>
  <si>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</si>
  <si>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</si>
  <si>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</si>
  <si>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</si>
  <si>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</si>
  <si>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</si>
  <si>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</si>
  <si>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</si>
  <si>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</si>
  <si>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</si>
  <si>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</si>
  <si>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</si>
  <si>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</si>
  <si>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</si>
  <si>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</si>
  <si>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</si>
  <si>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</si>
  <si>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</si>
  <si>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</si>
  <si>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</si>
  <si>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</si>
  <si>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</si>
  <si>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</si>
  <si>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</si>
  <si>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</si>
  <si>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</si>
  <si>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</si>
  <si>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</si>
  <si>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</si>
  <si>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</si>
  <si>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</si>
  <si>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</si>
  <si>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</si>
  <si>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</si>
  <si>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</si>
  <si>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</si>
  <si>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</si>
  <si>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</si>
  <si>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</si>
  <si>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</si>
  <si>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</si>
  <si>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</si>
  <si>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</si>
  <si>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</si>
  <si>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</si>
  <si>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Pulmonary Edema &amp; 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</si>
  <si>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</si>
  <si>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</si>
  <si>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</si>
  <si>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</si>
  <si>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</si>
  <si>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</si>
  <si>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</si>
  <si>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</si>
  <si>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</si>
  <si>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</si>
  <si>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</si>
  <si>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</si>
  <si>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</si>
  <si>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Cardiac Catheterization</t>
  </si>
  <si>
    <t>Cardiac Valve Procedures W/O Cardiac Catheterization</t>
  </si>
  <si>
    <t>Coronary Bypass W Cardiac Cath or Percutaneous Cardiac Procedure</t>
  </si>
  <si>
    <t>Coronary Bypass W/O Cardiac Cath or Percutaneous Cardiac Procedure</t>
  </si>
  <si>
    <t>Other Cardiothoracic Procedures</t>
  </si>
  <si>
    <t>Major Thoracic &amp; Abdominal Vascular Procedures</t>
  </si>
  <si>
    <t>Permanent Cardiac Pacemaker Implant W AMI, Heart Failure or Shock</t>
  </si>
  <si>
    <t>Perm Cardiac Pacemaker Implant W/O AMI, Heart Failure or Shock</t>
  </si>
  <si>
    <t>Other Vascular Procedures</t>
  </si>
  <si>
    <t>Percutaneous Cardiovascular Procedures W AMI</t>
  </si>
  <si>
    <t>Percutaneous Cardiovascular Procedures W/O AMI</t>
  </si>
  <si>
    <t>Cardiac Pacemaker &amp; Defibrillator Device Replacement</t>
  </si>
  <si>
    <t>Cardiac Pacemaker &amp; Defibrillator Revision Except Device Replacement</t>
  </si>
  <si>
    <t>Other Circulatory System Procedures</t>
  </si>
  <si>
    <t>Acute Myocardial Infarction</t>
  </si>
  <si>
    <t>Cardiac Catheterization W Circ Disord Exc Ischemic Heart Disease</t>
  </si>
  <si>
    <t>Cardiac Catheterization for Ischemic Heart Disease</t>
  </si>
  <si>
    <t>Acute &amp; Subacute Endocarditis</t>
  </si>
  <si>
    <t>Heart Failure</t>
  </si>
  <si>
    <t>Cardiac Arrest</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</si>
  <si>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</si>
  <si>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</si>
  <si>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</si>
  <si>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</si>
  <si>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</si>
  <si>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</si>
  <si>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</si>
  <si>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</si>
  <si>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</si>
  <si>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</si>
  <si>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</si>
  <si>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</si>
  <si>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</si>
  <si>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</si>
  <si>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</si>
  <si>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</si>
  <si>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</si>
  <si>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</si>
  <si>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</si>
  <si>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</si>
  <si>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</si>
  <si>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</si>
  <si>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</si>
  <si>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</si>
  <si>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</si>
  <si>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</si>
  <si>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</si>
  <si>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</si>
  <si>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</si>
  <si>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Non-Bacterial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</si>
  <si>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</si>
  <si>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</si>
  <si>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</si>
  <si>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</si>
  <si>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</si>
  <si>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</si>
  <si>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</si>
  <si>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</si>
  <si>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</si>
  <si>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</si>
  <si>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</si>
  <si>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</si>
  <si>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</si>
  <si>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</si>
  <si>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</si>
  <si>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</si>
  <si>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</si>
  <si>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</si>
  <si>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</si>
  <si>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</si>
  <si>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Procedures for Trauma Except Joint Replacement</t>
  </si>
  <si>
    <t>Hip &amp; Femur Procedures for Non-Trauma Except Joint Replacement</t>
  </si>
  <si>
    <t>Intervertebral Disc Excision &amp; Decompression</t>
  </si>
  <si>
    <t>Skin Graft, Except Hand, for Musculoskeletal &amp; Connective Tissue Diagnoses</t>
  </si>
  <si>
    <t>Knee &amp; Lower Leg Procedures Except Foot</t>
  </si>
  <si>
    <t>Foot &amp; Toe Procedures</t>
  </si>
  <si>
    <t>Shoulder, Upper Arm &amp; Forearm Procedures</t>
  </si>
  <si>
    <t>Hand &amp; Wrist Procedures</t>
  </si>
  <si>
    <t>Tendon, Muscle &amp; Other Soft Tissue Procedures</t>
  </si>
  <si>
    <t>Other Musculoskeletal System &amp; Connective Tissue Procedures</t>
  </si>
  <si>
    <t>Cervical Spinal Fusion &amp; Other Back/Neck Proc Exc Disc Excis/Decomp</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</si>
  <si>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</si>
  <si>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</si>
  <si>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</si>
  <si>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</si>
  <si>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</si>
  <si>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</si>
  <si>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</si>
  <si>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</si>
  <si>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</si>
  <si>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</si>
  <si>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</si>
  <si>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</si>
  <si>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</si>
  <si>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</si>
  <si>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</si>
  <si>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</si>
  <si>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Bacterial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</si>
  <si>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</si>
  <si>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</si>
  <si>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</si>
  <si>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</si>
  <si>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</si>
  <si>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</si>
  <si>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</si>
  <si>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</si>
  <si>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</si>
  <si>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</si>
  <si>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</si>
  <si>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</si>
  <si>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</si>
  <si>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</si>
  <si>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</si>
  <si>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</si>
  <si>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</si>
  <si>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</si>
  <si>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</si>
  <si>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</si>
  <si>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Renal Failure</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</si>
  <si>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</si>
  <si>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</si>
  <si>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</si>
  <si>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</si>
  <si>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</si>
  <si>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</si>
  <si>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</si>
  <si>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</si>
  <si>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</si>
  <si>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</si>
  <si>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</si>
  <si>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</si>
  <si>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</si>
  <si>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</si>
  <si>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</si>
  <si>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</si>
  <si>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</si>
  <si>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</si>
  <si>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</si>
  <si>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</si>
  <si>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</si>
  <si>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</si>
  <si>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</si>
  <si>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</si>
  <si>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</si>
  <si>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</si>
  <si>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</si>
  <si>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</si>
  <si>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</si>
  <si>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</si>
  <si>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</si>
  <si>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</si>
  <si>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Threatened Abortion</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</si>
  <si>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</si>
  <si>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</si>
  <si>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</si>
  <si>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</si>
  <si>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</si>
  <si>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</si>
  <si>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</si>
  <si>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</si>
  <si>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</si>
  <si>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</si>
  <si>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</si>
  <si>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</si>
  <si>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</si>
  <si>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</si>
  <si>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</si>
  <si>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</si>
  <si>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</si>
  <si>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</si>
  <si>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</si>
  <si>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</si>
  <si>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</si>
  <si>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</si>
  <si>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</si>
  <si>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</si>
  <si>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</si>
  <si>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</si>
  <si>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</si>
  <si>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</si>
  <si>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</si>
  <si>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</si>
  <si>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</si>
  <si>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</si>
  <si>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</si>
  <si>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</si>
  <si>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</si>
  <si>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</si>
  <si>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</si>
  <si>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</si>
  <si>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</si>
  <si>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</si>
  <si>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</si>
  <si>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</si>
  <si>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Chemotherapy</t>
  </si>
  <si>
    <t>Lymphatic &amp; Other Malignancies &amp; Neoplasms of Uncertain Behavior</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</si>
  <si>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</si>
  <si>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</si>
  <si>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</si>
  <si>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</si>
  <si>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</si>
  <si>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</si>
  <si>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</si>
  <si>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</si>
  <si>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</si>
  <si>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</si>
  <si>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</si>
  <si>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</si>
  <si>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</si>
  <si>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</si>
  <si>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</si>
  <si>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</si>
  <si>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Childhood 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</si>
  <si>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</si>
  <si>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</si>
  <si>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</si>
  <si>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</si>
  <si>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</si>
  <si>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</si>
  <si>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</si>
  <si>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</si>
  <si>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</si>
  <si>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</si>
  <si>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</si>
  <si>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</si>
  <si>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</si>
  <si>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</si>
  <si>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</si>
  <si>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Full Thickness Burns W Skin Graft</t>
  </si>
  <si>
    <t>Extensive 3rd Degree or Full Thickness Burns W/O Skin Graft</t>
  </si>
  <si>
    <t>Partial Thickness Burns W or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</si>
  <si>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</si>
  <si>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</si>
  <si>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</si>
  <si>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</si>
  <si>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</si>
  <si>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</si>
  <si>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</si>
  <si>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</si>
  <si>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</si>
  <si>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</si>
  <si>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</si>
  <si>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</si>
  <si>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</si>
  <si>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</si>
  <si>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</si>
  <si>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</si>
  <si>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Invalid As Discharge Diagnosis</t>
  </si>
  <si>
    <t>Ungroupable</t>
  </si>
  <si>
    <t>2) The District-wide base rate is established and used for each hospital. IME is added to the districtwide base price; IME varies by hospital, so the hospital-specific base rate will differ.</t>
  </si>
  <si>
    <t>1) A District-wide DRG base rate of $11,756, set to achieve the overall budget target for fee-for-service DC Medicaid inpatient general acute care. Note that Not For Profit Hospital-UMC receives a 2% increase to the base rate due to its primary location being in an economic development zone (EDZ).</t>
  </si>
  <si>
    <t>4) Out of District (OOD) hospitals receive the District-wide DRG base rate with no IME addition to the base rate, or DME or capital add-on.</t>
  </si>
  <si>
    <t>In July 2017, DHCF advised each hospital of its calculated FY18 DRG base rate and add-ons.</t>
  </si>
  <si>
    <t xml:space="preserve">This file is designed to enable interested parties to estimate payment under an APR-DRG payment method for inpatient fee-for-service stays covered by DC Medicaid.  This calculator can be used for discharges on and after October 1, 2017. The "Calculator" sheet incorporates the pricing logic for the DRG base payment, cost outlier payments, etc. The "DRG Table" sheet shows information specific to each APR-DRG. </t>
  </si>
  <si>
    <t>7. This DRG pricing calculator file and the Medicaid Care Category (MCC) mapping was created by Conduent Payment Method Development staff.</t>
  </si>
  <si>
    <t>Effective 10/1/2017</t>
  </si>
  <si>
    <t>Effective for Discharges at General Acute Care Hospitals from 10/1/2017 to 9/30/2018</t>
  </si>
  <si>
    <r>
      <t xml:space="preserve">5. "Pediatric" is defined as under age 21. The pediatric mental health adjustor applies to all stays within the pediatric mental health </t>
    </r>
    <r>
      <rPr>
        <sz val="9"/>
        <rFont val="Arial"/>
        <family val="2"/>
      </rPr>
      <t>Medicaid care category (MCC)</t>
    </r>
    <r>
      <rPr>
        <sz val="9"/>
        <color theme="1"/>
        <rFont val="Arial"/>
        <family val="2"/>
      </rPr>
      <t xml:space="preserve"> see column K. The neonate adjustor applies to all neonate MCCs. The pediatric policy adjustor applies to all pediatric misc &amp; pediatric respiratory MCCs. Pediatric obstetric and pediatric rehab stays do not receive a policy adjustor.  Normal newborns do not receive a policy adjustor.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</si>
</sst>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_(* #,##0.0_);_(* \(#,##0.0\);_(* &quot;-&quot;??_);_(@_)"/>
    <numFmt numFmtId="168" formatCode="0.0_);[Red]\(0.0\)"/>
    <numFmt numFmtId="169" formatCode="&quot;$&quot;#,##0"/>
    <numFmt numFmtId="170" formatCode="0.00000"/>
    <numFmt numFmtId="171" formatCode="_(* #,##0.00000_);_(* \(#,##0.00000\);_(* &quot;-&quot;??_);_(@_)"/>
    <numFmt numFmtId="172" formatCode="#,##0.00000_);\(#,##0.00000\)"/>
    <numFmt numFmtId="173" formatCode="[$-409]mmmm\ d\,\ yyyy;@"/>
  </numFmts>
  <fonts count="105">
    <font>
      <sz val="10"/>
      <name val="Arial"/>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9"/>
      <name val="Arial"/>
      <family val="2"/>
    </font>
    <font>
      <sz val="11"/>
      <name val="Calibri"/>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b/>
      <sz val="16"/>
      <name val="Arial"/>
      <family val="2"/>
    </font>
    <font>
      <b/>
      <sz val="9"/>
      <name val="Arial"/>
      <family val="2"/>
    </font>
    <font>
      <sz val="9"/>
      <color theme="1"/>
      <name val="Arial"/>
      <family val="2"/>
    </font>
    <font>
      <sz val="9"/>
      <color indexed="8"/>
      <name val="Arial"/>
      <family val="2"/>
    </font>
    <font>
      <vertAlign val="superscript"/>
      <sz val="9"/>
      <color indexed="8"/>
      <name val="Arial"/>
      <family val="2"/>
    </font>
    <font>
      <b/>
      <sz val="18"/>
      <color theme="0"/>
      <name val="Calibri"/>
      <family val="2"/>
      <scheme val="minor"/>
    </font>
    <font>
      <i/>
      <sz val="10"/>
      <name val="Arial"/>
      <family val="2"/>
    </font>
    <font>
      <sz val="10"/>
      <color rgb="FFA05AE6"/>
      <name val="Arial"/>
      <family val="2"/>
    </font>
    <font>
      <b/>
      <sz val="9"/>
      <color indexed="9"/>
      <name val="Arial"/>
      <family val="2"/>
    </font>
    <font>
      <b/>
      <sz val="9"/>
      <color theme="0"/>
      <name val="Arial"/>
      <family val="2"/>
    </font>
    <font>
      <i/>
      <sz val="9"/>
      <name val="Arial"/>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55585A"/>
        <bgColor indexed="64"/>
      </patternFill>
    </fill>
    <fill>
      <patternFill patternType="solid">
        <fgColor rgb="FFAAAFB9"/>
        <bgColor indexed="64"/>
      </patternFill>
    </fill>
    <fill>
      <patternFill patternType="solid">
        <fgColor rgb="FFDADDDC"/>
        <bgColor indexed="64"/>
      </patternFill>
    </fill>
    <fill>
      <patternFill patternType="solid">
        <fgColor rgb="FF55585A"/>
        <bgColor indexed="0"/>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style="thin">
        <color rgb="FF7053AA"/>
      </left>
      <right/>
      <top style="thin">
        <color rgb="FF7053AA"/>
      </top>
      <bottom/>
      <diagonal/>
    </border>
    <border>
      <left style="thin">
        <color theme="0"/>
      </left>
      <right/>
      <top style="thin">
        <color theme="0"/>
      </top>
      <bottom/>
      <diagonal/>
    </border>
    <border>
      <left/>
      <right/>
      <top style="thin">
        <color theme="0"/>
      </top>
      <bottom/>
      <diagonal/>
    </border>
    <border>
      <left style="thin">
        <color indexed="9"/>
      </left>
      <right style="thin">
        <color indexed="9"/>
      </right>
      <top style="thin">
        <color indexed="9"/>
      </top>
      <bottom/>
      <diagonal/>
    </border>
    <border>
      <left style="thin">
        <color rgb="FF7053AA"/>
      </left>
      <right/>
      <top/>
      <bottom style="thin">
        <color rgb="FF7053A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bottom/>
      <diagonal/>
    </border>
    <border>
      <left/>
      <right style="thin">
        <color rgb="FF55585A"/>
      </right>
      <top/>
      <bottom/>
      <diagonal/>
    </border>
    <border>
      <left style="thin">
        <color rgb="FF7053AA"/>
      </left>
      <right/>
      <top style="thin">
        <color rgb="FF55585A"/>
      </top>
      <bottom/>
      <diagonal/>
    </border>
    <border>
      <left/>
      <right style="thin">
        <color rgb="FF55585A"/>
      </right>
      <top style="thin">
        <color theme="0"/>
      </top>
      <bottom/>
      <diagonal/>
    </border>
    <border>
      <left/>
      <right style="thin">
        <color rgb="FF55585A"/>
      </right>
      <top style="thin">
        <color indexed="9"/>
      </top>
      <bottom style="thin">
        <color indexed="9"/>
      </bottom>
      <diagonal/>
    </border>
    <border>
      <left/>
      <right style="thin">
        <color rgb="FF55585A"/>
      </right>
      <top/>
      <bottom style="thin">
        <color theme="0"/>
      </bottom>
      <diagonal/>
    </border>
    <border>
      <left style="thin">
        <color rgb="FF7053AA"/>
      </left>
      <right/>
      <top style="thin">
        <color rgb="FF7053AA"/>
      </top>
      <bottom style="thin">
        <color rgb="FF55585A"/>
      </bottom>
      <diagonal/>
    </border>
    <border>
      <left style="medium">
        <color indexed="64"/>
      </left>
      <right style="medium">
        <color indexed="64"/>
      </right>
      <top style="medium">
        <color indexed="64"/>
      </top>
      <bottom style="thin">
        <color rgb="FF55585A"/>
      </bottom>
      <diagonal/>
    </border>
    <border>
      <left style="thin">
        <color rgb="FF55585A"/>
      </left>
      <right/>
      <top style="thin">
        <color rgb="FF55585A"/>
      </top>
      <bottom style="thin">
        <color rgb="FF55585A"/>
      </bottom>
      <diagonal/>
    </border>
    <border>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thin">
        <color rgb="FF7053AA"/>
      </left>
      <right/>
      <top style="thin">
        <color rgb="FF55585A"/>
      </top>
      <bottom style="thin">
        <color rgb="FF55585A"/>
      </bottom>
      <diagonal/>
    </border>
    <border>
      <left style="thin">
        <color rgb="FF55585A"/>
      </left>
      <right/>
      <top style="thin">
        <color indexed="64"/>
      </top>
      <bottom/>
      <diagonal/>
    </border>
    <border>
      <left/>
      <right style="thin">
        <color rgb="FF55585A"/>
      </right>
      <top style="thin">
        <color indexed="64"/>
      </top>
      <bottom/>
      <diagonal/>
    </border>
    <border>
      <left style="thin">
        <color rgb="FF55585A"/>
      </left>
      <right style="thin">
        <color indexed="9"/>
      </right>
      <top style="thin">
        <color rgb="FF55585A"/>
      </top>
      <bottom/>
      <diagonal/>
    </border>
    <border>
      <left style="thin">
        <color indexed="9"/>
      </left>
      <right style="thin">
        <color indexed="9"/>
      </right>
      <top style="thin">
        <color rgb="FF55585A"/>
      </top>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indexed="9"/>
      </left>
      <right style="thin">
        <color rgb="FF55585A"/>
      </right>
      <top style="thin">
        <color indexed="9"/>
      </top>
      <bottom/>
      <diagonal/>
    </border>
    <border>
      <left style="thin">
        <color rgb="FF55585A"/>
      </left>
      <right style="thin">
        <color indexed="9"/>
      </right>
      <top/>
      <bottom style="thin">
        <color indexed="64"/>
      </bottom>
      <diagonal/>
    </border>
    <border>
      <left style="thin">
        <color indexed="9"/>
      </left>
      <right style="thin">
        <color indexed="9"/>
      </right>
      <top/>
      <bottom style="thin">
        <color indexed="64"/>
      </bottom>
      <diagonal/>
    </border>
  </borders>
  <cellStyleXfs count="832">
    <xf numFmtId="0" fontId="0" fillId="0" borderId="0"/>
    <xf numFmtId="0" fontId="30" fillId="2" borderId="0" applyNumberFormat="0" applyBorder="0" applyAlignment="0" applyProtection="0"/>
    <xf numFmtId="0" fontId="64" fillId="28" borderId="0" applyNumberFormat="0" applyBorder="0" applyAlignment="0" applyProtection="0"/>
    <xf numFmtId="0" fontId="30" fillId="2" borderId="0" applyNumberFormat="0" applyBorder="0" applyAlignment="0" applyProtection="0"/>
    <xf numFmtId="0" fontId="3" fillId="2" borderId="0" applyNumberFormat="0" applyBorder="0" applyAlignment="0" applyProtection="0"/>
    <xf numFmtId="0" fontId="30" fillId="3" borderId="0" applyNumberFormat="0" applyBorder="0" applyAlignment="0" applyProtection="0"/>
    <xf numFmtId="0" fontId="64" fillId="29" borderId="0" applyNumberFormat="0" applyBorder="0" applyAlignment="0" applyProtection="0"/>
    <xf numFmtId="0" fontId="30" fillId="3" borderId="0" applyNumberFormat="0" applyBorder="0" applyAlignment="0" applyProtection="0"/>
    <xf numFmtId="0" fontId="3" fillId="3" borderId="0" applyNumberFormat="0" applyBorder="0" applyAlignment="0" applyProtection="0"/>
    <xf numFmtId="0" fontId="30" fillId="4" borderId="0" applyNumberFormat="0" applyBorder="0" applyAlignment="0" applyProtection="0"/>
    <xf numFmtId="0" fontId="64" fillId="30" borderId="0" applyNumberFormat="0" applyBorder="0" applyAlignment="0" applyProtection="0"/>
    <xf numFmtId="0" fontId="30" fillId="4" borderId="0" applyNumberFormat="0" applyBorder="0" applyAlignment="0" applyProtection="0"/>
    <xf numFmtId="0" fontId="3" fillId="4" borderId="0" applyNumberFormat="0" applyBorder="0" applyAlignment="0" applyProtection="0"/>
    <xf numFmtId="0" fontId="30" fillId="5" borderId="0" applyNumberFormat="0" applyBorder="0" applyAlignment="0" applyProtection="0"/>
    <xf numFmtId="0" fontId="64" fillId="31" borderId="0" applyNumberFormat="0" applyBorder="0" applyAlignment="0" applyProtection="0"/>
    <xf numFmtId="0" fontId="30" fillId="5" borderId="0" applyNumberFormat="0" applyBorder="0" applyAlignment="0" applyProtection="0"/>
    <xf numFmtId="0" fontId="3" fillId="5" borderId="0" applyNumberFormat="0" applyBorder="0" applyAlignment="0" applyProtection="0"/>
    <xf numFmtId="0" fontId="64" fillId="31" borderId="0" applyNumberFormat="0" applyBorder="0" applyAlignment="0" applyProtection="0"/>
    <xf numFmtId="0" fontId="30" fillId="6" borderId="0" applyNumberFormat="0" applyBorder="0" applyAlignment="0" applyProtection="0"/>
    <xf numFmtId="0" fontId="64" fillId="32" borderId="0" applyNumberFormat="0" applyBorder="0" applyAlignment="0" applyProtection="0"/>
    <xf numFmtId="0" fontId="30" fillId="6" borderId="0" applyNumberFormat="0" applyBorder="0" applyAlignment="0" applyProtection="0"/>
    <xf numFmtId="0" fontId="3" fillId="6" borderId="0" applyNumberFormat="0" applyBorder="0" applyAlignment="0" applyProtection="0"/>
    <xf numFmtId="0" fontId="30" fillId="7" borderId="0" applyNumberFormat="0" applyBorder="0" applyAlignment="0" applyProtection="0"/>
    <xf numFmtId="0" fontId="64" fillId="33" borderId="0" applyNumberFormat="0" applyBorder="0" applyAlignment="0" applyProtection="0"/>
    <xf numFmtId="0" fontId="30" fillId="7" borderId="0" applyNumberFormat="0" applyBorder="0" applyAlignment="0" applyProtection="0"/>
    <xf numFmtId="0" fontId="3" fillId="7" borderId="0" applyNumberFormat="0" applyBorder="0" applyAlignment="0" applyProtection="0"/>
    <xf numFmtId="0" fontId="30" fillId="8" borderId="0" applyNumberFormat="0" applyBorder="0" applyAlignment="0" applyProtection="0"/>
    <xf numFmtId="0" fontId="64" fillId="34" borderId="0" applyNumberFormat="0" applyBorder="0" applyAlignment="0" applyProtection="0"/>
    <xf numFmtId="0" fontId="30" fillId="8" borderId="0" applyNumberFormat="0" applyBorder="0" applyAlignment="0" applyProtection="0"/>
    <xf numFmtId="0" fontId="3" fillId="8" borderId="0" applyNumberFormat="0" applyBorder="0" applyAlignment="0" applyProtection="0"/>
    <xf numFmtId="0" fontId="30" fillId="9" borderId="0" applyNumberFormat="0" applyBorder="0" applyAlignment="0" applyProtection="0"/>
    <xf numFmtId="0" fontId="64" fillId="35" borderId="0" applyNumberFormat="0" applyBorder="0" applyAlignment="0" applyProtection="0"/>
    <xf numFmtId="0" fontId="30" fillId="9" borderId="0" applyNumberFormat="0" applyBorder="0" applyAlignment="0" applyProtection="0"/>
    <xf numFmtId="0" fontId="3" fillId="9" borderId="0" applyNumberFormat="0" applyBorder="0" applyAlignment="0" applyProtection="0"/>
    <xf numFmtId="0" fontId="30" fillId="10" borderId="0" applyNumberFormat="0" applyBorder="0" applyAlignment="0" applyProtection="0"/>
    <xf numFmtId="0" fontId="64" fillId="36"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0" fillId="5" borderId="0" applyNumberFormat="0" applyBorder="0" applyAlignment="0" applyProtection="0"/>
    <xf numFmtId="0" fontId="64" fillId="37" borderId="0" applyNumberFormat="0" applyBorder="0" applyAlignment="0" applyProtection="0"/>
    <xf numFmtId="0" fontId="30" fillId="5" borderId="0" applyNumberFormat="0" applyBorder="0" applyAlignment="0" applyProtection="0"/>
    <xf numFmtId="0" fontId="3" fillId="5" borderId="0" applyNumberFormat="0" applyBorder="0" applyAlignment="0" applyProtection="0"/>
    <xf numFmtId="0" fontId="30" fillId="8" borderId="0" applyNumberFormat="0" applyBorder="0" applyAlignment="0" applyProtection="0"/>
    <xf numFmtId="0" fontId="64" fillId="38" borderId="0" applyNumberFormat="0" applyBorder="0" applyAlignment="0" applyProtection="0"/>
    <xf numFmtId="0" fontId="30" fillId="8" borderId="0" applyNumberFormat="0" applyBorder="0" applyAlignment="0" applyProtection="0"/>
    <xf numFmtId="0" fontId="3" fillId="8" borderId="0" applyNumberFormat="0" applyBorder="0" applyAlignment="0" applyProtection="0"/>
    <xf numFmtId="0" fontId="30" fillId="11" borderId="0" applyNumberFormat="0" applyBorder="0" applyAlignment="0" applyProtection="0"/>
    <xf numFmtId="0" fontId="64" fillId="39" borderId="0" applyNumberFormat="0" applyBorder="0" applyAlignment="0" applyProtection="0"/>
    <xf numFmtId="0" fontId="30" fillId="11" borderId="0" applyNumberFormat="0" applyBorder="0" applyAlignment="0" applyProtection="0"/>
    <xf numFmtId="0" fontId="3" fillId="11" borderId="0" applyNumberFormat="0" applyBorder="0" applyAlignment="0" applyProtection="0"/>
    <xf numFmtId="0" fontId="33" fillId="12" borderId="0" applyNumberFormat="0" applyBorder="0" applyAlignment="0" applyProtection="0"/>
    <xf numFmtId="0" fontId="65" fillId="40" borderId="0" applyNumberFormat="0" applyBorder="0" applyAlignment="0" applyProtection="0"/>
    <xf numFmtId="0" fontId="33" fillId="12" borderId="0" applyNumberFormat="0" applyBorder="0" applyAlignment="0" applyProtection="0"/>
    <xf numFmtId="0" fontId="11" fillId="12" borderId="0" applyNumberFormat="0" applyBorder="0" applyAlignment="0" applyProtection="0"/>
    <xf numFmtId="0" fontId="33" fillId="9" borderId="0" applyNumberFormat="0" applyBorder="0" applyAlignment="0" applyProtection="0"/>
    <xf numFmtId="0" fontId="65" fillId="41" borderId="0" applyNumberFormat="0" applyBorder="0" applyAlignment="0" applyProtection="0"/>
    <xf numFmtId="0" fontId="33" fillId="9" borderId="0" applyNumberFormat="0" applyBorder="0" applyAlignment="0" applyProtection="0"/>
    <xf numFmtId="0" fontId="11" fillId="9" borderId="0" applyNumberFormat="0" applyBorder="0" applyAlignment="0" applyProtection="0"/>
    <xf numFmtId="0" fontId="33" fillId="10" borderId="0" applyNumberFormat="0" applyBorder="0" applyAlignment="0" applyProtection="0"/>
    <xf numFmtId="0" fontId="65" fillId="42" borderId="0" applyNumberFormat="0" applyBorder="0" applyAlignment="0" applyProtection="0"/>
    <xf numFmtId="0" fontId="33" fillId="10" borderId="0" applyNumberFormat="0" applyBorder="0" applyAlignment="0" applyProtection="0"/>
    <xf numFmtId="0" fontId="11" fillId="10" borderId="0" applyNumberFormat="0" applyBorder="0" applyAlignment="0" applyProtection="0"/>
    <xf numFmtId="0" fontId="33" fillId="13" borderId="0" applyNumberFormat="0" applyBorder="0" applyAlignment="0" applyProtection="0"/>
    <xf numFmtId="0" fontId="65" fillId="43" borderId="0" applyNumberFormat="0" applyBorder="0" applyAlignment="0" applyProtection="0"/>
    <xf numFmtId="0" fontId="33" fillId="13"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65" fillId="44" borderId="0" applyNumberFormat="0" applyBorder="0" applyAlignment="0" applyProtection="0"/>
    <xf numFmtId="0" fontId="33" fillId="14" borderId="0" applyNumberFormat="0" applyBorder="0" applyAlignment="0" applyProtection="0"/>
    <xf numFmtId="0" fontId="11" fillId="14" borderId="0" applyNumberFormat="0" applyBorder="0" applyAlignment="0" applyProtection="0"/>
    <xf numFmtId="0" fontId="33" fillId="15" borderId="0" applyNumberFormat="0" applyBorder="0" applyAlignment="0" applyProtection="0"/>
    <xf numFmtId="0" fontId="65" fillId="45" borderId="0" applyNumberFormat="0" applyBorder="0" applyAlignment="0" applyProtection="0"/>
    <xf numFmtId="0" fontId="33" fillId="15" borderId="0" applyNumberFormat="0" applyBorder="0" applyAlignment="0" applyProtection="0"/>
    <xf numFmtId="0" fontId="11" fillId="15" borderId="0" applyNumberFormat="0" applyBorder="0" applyAlignment="0" applyProtection="0"/>
    <xf numFmtId="0" fontId="33" fillId="16" borderId="0" applyNumberFormat="0" applyBorder="0" applyAlignment="0" applyProtection="0"/>
    <xf numFmtId="0" fontId="65" fillId="46" borderId="0" applyNumberFormat="0" applyBorder="0" applyAlignment="0" applyProtection="0"/>
    <xf numFmtId="0" fontId="33" fillId="16" borderId="0" applyNumberFormat="0" applyBorder="0" applyAlignment="0" applyProtection="0"/>
    <xf numFmtId="0" fontId="11" fillId="16" borderId="0" applyNumberFormat="0" applyBorder="0" applyAlignment="0" applyProtection="0"/>
    <xf numFmtId="0" fontId="33" fillId="17" borderId="0" applyNumberFormat="0" applyBorder="0" applyAlignment="0" applyProtection="0"/>
    <xf numFmtId="0" fontId="65" fillId="47" borderId="0" applyNumberFormat="0" applyBorder="0" applyAlignment="0" applyProtection="0"/>
    <xf numFmtId="0" fontId="33" fillId="17"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65" fillId="48" borderId="0" applyNumberFormat="0" applyBorder="0" applyAlignment="0" applyProtection="0"/>
    <xf numFmtId="0" fontId="33" fillId="18" borderId="0" applyNumberFormat="0" applyBorder="0" applyAlignment="0" applyProtection="0"/>
    <xf numFmtId="0" fontId="11" fillId="18" borderId="0" applyNumberFormat="0" applyBorder="0" applyAlignment="0" applyProtection="0"/>
    <xf numFmtId="0" fontId="33" fillId="13" borderId="0" applyNumberFormat="0" applyBorder="0" applyAlignment="0" applyProtection="0"/>
    <xf numFmtId="0" fontId="65" fillId="49" borderId="0" applyNumberFormat="0" applyBorder="0" applyAlignment="0" applyProtection="0"/>
    <xf numFmtId="0" fontId="33" fillId="13" borderId="0" applyNumberFormat="0" applyBorder="0" applyAlignment="0" applyProtection="0"/>
    <xf numFmtId="0" fontId="11" fillId="13" borderId="0" applyNumberFormat="0" applyBorder="0" applyAlignment="0" applyProtection="0"/>
    <xf numFmtId="0" fontId="65" fillId="49" borderId="0" applyNumberFormat="0" applyBorder="0" applyAlignment="0" applyProtection="0"/>
    <xf numFmtId="0" fontId="33" fillId="14" borderId="0" applyNumberFormat="0" applyBorder="0" applyAlignment="0" applyProtection="0"/>
    <xf numFmtId="0" fontId="65" fillId="50" borderId="0" applyNumberFormat="0" applyBorder="0" applyAlignment="0" applyProtection="0"/>
    <xf numFmtId="0" fontId="33" fillId="14" borderId="0" applyNumberFormat="0" applyBorder="0" applyAlignment="0" applyProtection="0"/>
    <xf numFmtId="0" fontId="11" fillId="14" borderId="0" applyNumberFormat="0" applyBorder="0" applyAlignment="0" applyProtection="0"/>
    <xf numFmtId="0" fontId="33" fillId="19" borderId="0" applyNumberFormat="0" applyBorder="0" applyAlignment="0" applyProtection="0"/>
    <xf numFmtId="0" fontId="65" fillId="51" borderId="0" applyNumberFormat="0" applyBorder="0" applyAlignment="0" applyProtection="0"/>
    <xf numFmtId="0" fontId="33" fillId="19" borderId="0" applyNumberFormat="0" applyBorder="0" applyAlignment="0" applyProtection="0"/>
    <xf numFmtId="0" fontId="11" fillId="19" borderId="0" applyNumberFormat="0" applyBorder="0" applyAlignment="0" applyProtection="0"/>
    <xf numFmtId="0" fontId="34" fillId="3" borderId="0" applyNumberFormat="0" applyBorder="0" applyAlignment="0" applyProtection="0"/>
    <xf numFmtId="0" fontId="66" fillId="52" borderId="0" applyNumberFormat="0" applyBorder="0" applyAlignment="0" applyProtection="0"/>
    <xf numFmtId="0" fontId="34" fillId="3" borderId="0" applyNumberFormat="0" applyBorder="0" applyAlignment="0" applyProtection="0"/>
    <xf numFmtId="0" fontId="48" fillId="3" borderId="0" applyNumberFormat="0" applyBorder="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67" fillId="53" borderId="16"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36" fillId="21" borderId="2" applyNumberFormat="0" applyAlignment="0" applyProtection="0"/>
    <xf numFmtId="0" fontId="68" fillId="54" borderId="17" applyNumberFormat="0" applyAlignment="0" applyProtection="0"/>
    <xf numFmtId="0" fontId="36" fillId="21" borderId="2" applyNumberFormat="0" applyAlignment="0" applyProtection="0"/>
    <xf numFmtId="0" fontId="8" fillId="21" borderId="2" applyNumberFormat="0" applyAlignment="0" applyProtection="0"/>
    <xf numFmtId="43" fontId="2" fillId="0" borderId="0" applyFont="0" applyFill="0" applyBorder="0" applyAlignment="0" applyProtection="0"/>
    <xf numFmtId="43" fontId="47"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0" fontId="69" fillId="0" borderId="18">
      <alignment horizontal="left"/>
    </xf>
    <xf numFmtId="0" fontId="37" fillId="0" borderId="0" applyNumberFormat="0" applyFill="0" applyBorder="0" applyAlignment="0" applyProtection="0"/>
    <xf numFmtId="0" fontId="70" fillId="0" borderId="0" applyNumberFormat="0" applyFill="0" applyBorder="0" applyAlignment="0" applyProtection="0"/>
    <xf numFmtId="0" fontId="37" fillId="0" borderId="0" applyNumberFormat="0" applyFill="0" applyBorder="0" applyAlignment="0" applyProtection="0"/>
    <xf numFmtId="0" fontId="50" fillId="0" borderId="0" applyNumberFormat="0" applyFill="0" applyBorder="0" applyAlignment="0" applyProtection="0"/>
    <xf numFmtId="0" fontId="71" fillId="0" borderId="0" applyNumberFormat="0" applyFill="0" applyBorder="0" applyAlignment="0" applyProtection="0"/>
    <xf numFmtId="0" fontId="38" fillId="4" borderId="0" applyNumberFormat="0" applyBorder="0" applyAlignment="0" applyProtection="0"/>
    <xf numFmtId="0" fontId="72" fillId="55" borderId="0" applyNumberFormat="0" applyBorder="0" applyAlignment="0" applyProtection="0"/>
    <xf numFmtId="0" fontId="38" fillId="4" borderId="0" applyNumberFormat="0" applyBorder="0" applyAlignment="0" applyProtection="0"/>
    <xf numFmtId="0" fontId="51" fillId="4" borderId="0" applyNumberFormat="0" applyBorder="0" applyAlignment="0" applyProtection="0"/>
    <xf numFmtId="0" fontId="39" fillId="0" borderId="3" applyNumberFormat="0" applyFill="0" applyAlignment="0" applyProtection="0"/>
    <xf numFmtId="0" fontId="73" fillId="0" borderId="19" applyNumberFormat="0" applyFill="0" applyAlignment="0" applyProtection="0"/>
    <xf numFmtId="0" fontId="39" fillId="0" borderId="3" applyNumberFormat="0" applyFill="0" applyAlignment="0" applyProtection="0"/>
    <xf numFmtId="0" fontId="52" fillId="0" borderId="3" applyNumberFormat="0" applyFill="0" applyAlignment="0" applyProtection="0"/>
    <xf numFmtId="0" fontId="40" fillId="0" borderId="4" applyNumberFormat="0" applyFill="0" applyAlignment="0" applyProtection="0"/>
    <xf numFmtId="0" fontId="74" fillId="0" borderId="20" applyNumberFormat="0" applyFill="0" applyAlignment="0" applyProtection="0"/>
    <xf numFmtId="0" fontId="40" fillId="0" borderId="4" applyNumberFormat="0" applyFill="0" applyAlignment="0" applyProtection="0"/>
    <xf numFmtId="0" fontId="53" fillId="0" borderId="4" applyNumberFormat="0" applyFill="0" applyAlignment="0" applyProtection="0"/>
    <xf numFmtId="0" fontId="41" fillId="0" borderId="5" applyNumberFormat="0" applyFill="0" applyAlignment="0" applyProtection="0"/>
    <xf numFmtId="0" fontId="75" fillId="0" borderId="21" applyNumberFormat="0" applyFill="0" applyAlignment="0" applyProtection="0"/>
    <xf numFmtId="0" fontId="41" fillId="0" borderId="5" applyNumberFormat="0" applyFill="0" applyAlignment="0" applyProtection="0"/>
    <xf numFmtId="0" fontId="54" fillId="0" borderId="5" applyNumberFormat="0" applyFill="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xf numFmtId="0" fontId="16"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79" fillId="56" borderId="16"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43" fillId="0" borderId="6" applyNumberFormat="0" applyFill="0" applyAlignment="0" applyProtection="0"/>
    <xf numFmtId="0" fontId="80" fillId="0" borderId="22" applyNumberFormat="0" applyFill="0" applyAlignment="0" applyProtection="0"/>
    <xf numFmtId="0" fontId="43" fillId="0" borderId="6" applyNumberFormat="0" applyFill="0" applyAlignment="0" applyProtection="0"/>
    <xf numFmtId="0" fontId="56" fillId="0" borderId="6" applyNumberFormat="0" applyFill="0" applyAlignment="0" applyProtection="0"/>
    <xf numFmtId="0" fontId="44" fillId="22" borderId="0" applyNumberFormat="0" applyBorder="0" applyAlignment="0" applyProtection="0"/>
    <xf numFmtId="0" fontId="81" fillId="57" borderId="0" applyNumberFormat="0" applyBorder="0" applyAlignment="0" applyProtection="0"/>
    <xf numFmtId="0" fontId="44" fillId="22" borderId="0" applyNumberFormat="0" applyBorder="0" applyAlignment="0" applyProtection="0"/>
    <xf numFmtId="0" fontId="57" fillId="22"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0" fillId="0" borderId="0"/>
    <xf numFmtId="0" fontId="64" fillId="0" borderId="0"/>
    <xf numFmtId="0" fontId="64" fillId="0" borderId="0"/>
    <xf numFmtId="0" fontId="30" fillId="0" borderId="0"/>
    <xf numFmtId="0" fontId="60" fillId="0" borderId="0"/>
    <xf numFmtId="0" fontId="60" fillId="0" borderId="0"/>
    <xf numFmtId="0" fontId="63" fillId="0" borderId="0"/>
    <xf numFmtId="0" fontId="47" fillId="0" borderId="0"/>
    <xf numFmtId="0" fontId="60" fillId="0" borderId="0"/>
    <xf numFmtId="0" fontId="2" fillId="0" borderId="0"/>
    <xf numFmtId="0" fontId="82" fillId="0" borderId="0"/>
    <xf numFmtId="0" fontId="64" fillId="0" borderId="0"/>
    <xf numFmtId="0" fontId="82" fillId="0" borderId="0"/>
    <xf numFmtId="0" fontId="64" fillId="0" borderId="0"/>
    <xf numFmtId="0" fontId="83" fillId="0" borderId="0"/>
    <xf numFmtId="0" fontId="5" fillId="0" borderId="0"/>
    <xf numFmtId="0" fontId="64" fillId="0" borderId="0"/>
    <xf numFmtId="0" fontId="2" fillId="0" borderId="0"/>
    <xf numFmtId="0" fontId="2" fillId="0" borderId="0"/>
    <xf numFmtId="0" fontId="84" fillId="0" borderId="0"/>
    <xf numFmtId="0" fontId="64" fillId="0" borderId="0"/>
    <xf numFmtId="0" fontId="2" fillId="0" borderId="0"/>
    <xf numFmtId="0" fontId="64" fillId="0" borderId="0"/>
    <xf numFmtId="0" fontId="31" fillId="0" borderId="0"/>
    <xf numFmtId="0" fontId="15" fillId="0" borderId="0"/>
    <xf numFmtId="0" fontId="84" fillId="0" borderId="0"/>
    <xf numFmtId="0" fontId="64" fillId="0" borderId="0"/>
    <xf numFmtId="0" fontId="3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 fillId="0" borderId="0"/>
    <xf numFmtId="0" fontId="30" fillId="0" borderId="0"/>
    <xf numFmtId="0" fontId="2" fillId="0" borderId="0"/>
    <xf numFmtId="0" fontId="2" fillId="0" borderId="0"/>
    <xf numFmtId="0" fontId="30" fillId="0" borderId="0"/>
    <xf numFmtId="0" fontId="3" fillId="0" borderId="0"/>
    <xf numFmtId="0" fontId="82" fillId="0" borderId="0"/>
    <xf numFmtId="0" fontId="82" fillId="0" borderId="0"/>
    <xf numFmtId="0" fontId="82" fillId="0" borderId="0"/>
    <xf numFmtId="0" fontId="8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3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 fillId="0" borderId="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29" fillId="58" borderId="23"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85" fillId="53" borderId="24"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58" fillId="20" borderId="8" applyNumberFormat="0" applyAlignment="0" applyProtection="0"/>
    <xf numFmtId="0" fontId="58" fillId="20" borderId="8" applyNumberFormat="0" applyAlignment="0" applyProtection="0"/>
    <xf numFmtId="9" fontId="2"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41" fontId="3" fillId="0" borderId="25">
      <alignment horizontal="left"/>
    </xf>
    <xf numFmtId="0" fontId="17" fillId="0" borderId="0" applyNumberFormat="0" applyFill="0" applyBorder="0" applyAlignment="0" applyProtection="0"/>
    <xf numFmtId="0" fontId="86" fillId="0" borderId="0" applyNumberFormat="0" applyFill="0" applyBorder="0" applyAlignment="0" applyProtection="0"/>
    <xf numFmtId="0" fontId="17"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87" fillId="0" borderId="26"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46" fillId="0" borderId="0" applyNumberFormat="0" applyFill="0" applyBorder="0" applyAlignment="0" applyProtection="0"/>
    <xf numFmtId="0" fontId="88" fillId="0" borderId="0" applyNumberFormat="0" applyFill="0" applyBorder="0" applyAlignment="0" applyProtection="0"/>
    <xf numFmtId="0" fontId="46" fillId="0" borderId="0" applyNumberFormat="0" applyFill="0" applyBorder="0" applyAlignment="0" applyProtection="0"/>
    <xf numFmtId="0" fontId="59" fillId="0" borderId="0" applyNumberFormat="0" applyFill="0" applyBorder="0" applyAlignment="0" applyProtection="0"/>
    <xf numFmtId="0" fontId="1" fillId="0" borderId="0"/>
    <xf numFmtId="9" fontId="1" fillId="0" borderId="0" applyFont="0" applyFill="0" applyBorder="0" applyAlignment="0" applyProtection="0"/>
  </cellStyleXfs>
  <cellXfs count="283">
    <xf numFmtId="0" fontId="0" fillId="0" borderId="0" xfId="0"/>
    <xf numFmtId="0" fontId="9" fillId="0" borderId="0" xfId="0" applyFont="1"/>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0" fontId="1" fillId="0" borderId="0" xfId="830"/>
    <xf numFmtId="0" fontId="82" fillId="0" borderId="0" xfId="830" applyFont="1"/>
    <xf numFmtId="0" fontId="2" fillId="0" borderId="0" xfId="830" applyFont="1" applyBorder="1"/>
    <xf numFmtId="167" fontId="2" fillId="0" borderId="0" xfId="160" applyNumberFormat="1" applyFont="1" applyBorder="1" applyAlignment="1">
      <alignment vertical="top"/>
    </xf>
    <xf numFmtId="0" fontId="2" fillId="0" borderId="0" xfId="830" applyFont="1"/>
    <xf numFmtId="0" fontId="1" fillId="0" borderId="0" xfId="830" applyFill="1"/>
    <xf numFmtId="0" fontId="99" fillId="0" borderId="0" xfId="830" applyFont="1" applyFill="1" applyAlignment="1"/>
    <xf numFmtId="0" fontId="2" fillId="0" borderId="27" xfId="0" applyFont="1" applyFill="1" applyBorder="1" applyAlignment="1" applyProtection="1">
      <alignment horizontal="left" vertical="center"/>
      <protection locked="0"/>
    </xf>
    <xf numFmtId="0" fontId="2" fillId="24" borderId="0" xfId="0" applyFont="1" applyFill="1" applyBorder="1" applyAlignment="1" applyProtection="1">
      <alignment horizontal="left" vertical="center"/>
      <protection locked="0"/>
    </xf>
    <xf numFmtId="164" fontId="11" fillId="0" borderId="12" xfId="153" applyNumberFormat="1" applyFont="1" applyBorder="1" applyAlignment="1" applyProtection="1">
      <alignment horizontal="left" vertical="center"/>
      <protection locked="0"/>
    </xf>
    <xf numFmtId="164" fontId="11" fillId="0" borderId="11" xfId="153" applyNumberFormat="1" applyFont="1" applyBorder="1" applyAlignment="1" applyProtection="1">
      <alignment horizontal="left" vertical="center"/>
      <protection locked="0"/>
    </xf>
    <xf numFmtId="164" fontId="2" fillId="24" borderId="0" xfId="153" applyNumberFormat="1" applyFont="1" applyFill="1" applyBorder="1" applyAlignment="1" applyProtection="1">
      <alignment horizontal="left" vertical="center"/>
      <protection locked="0"/>
    </xf>
    <xf numFmtId="0" fontId="82" fillId="0" borderId="27" xfId="0" applyFont="1" applyFill="1" applyBorder="1" applyAlignment="1" applyProtection="1">
      <alignment horizontal="left" vertical="center"/>
      <protection locked="0"/>
    </xf>
    <xf numFmtId="164" fontId="11" fillId="0" borderId="0" xfId="153" applyNumberFormat="1" applyFont="1" applyBorder="1" applyAlignment="1" applyProtection="1">
      <alignment horizontal="left" vertical="center"/>
      <protection locked="0"/>
    </xf>
    <xf numFmtId="164" fontId="11" fillId="24" borderId="0" xfId="153" applyNumberFormat="1" applyFont="1" applyFill="1" applyBorder="1" applyAlignment="1" applyProtection="1">
      <alignment horizontal="left" vertical="center"/>
      <protection locked="0"/>
    </xf>
    <xf numFmtId="1" fontId="82" fillId="62" borderId="31"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2" fillId="0" borderId="27"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 fillId="24" borderId="28" xfId="0" applyFont="1" applyFill="1" applyBorder="1" applyAlignment="1" applyProtection="1">
      <alignment horizontal="left" vertical="center"/>
      <protection locked="0"/>
    </xf>
    <xf numFmtId="0" fontId="2" fillId="24" borderId="29" xfId="0" applyFont="1" applyFill="1" applyBorder="1" applyAlignment="1" applyProtection="1">
      <alignment horizontal="left" vertical="center"/>
      <protection locked="0"/>
    </xf>
    <xf numFmtId="173" fontId="100" fillId="0" borderId="0" xfId="0" quotePrefix="1" applyNumberFormat="1" applyFont="1" applyFill="1" applyAlignment="1">
      <alignment horizontal="left"/>
    </xf>
    <xf numFmtId="0" fontId="91" fillId="0" borderId="0" xfId="0" applyFont="1" applyFill="1" applyAlignment="1" applyProtection="1">
      <alignment wrapText="1"/>
      <protection locked="0"/>
    </xf>
    <xf numFmtId="0" fontId="2" fillId="0" borderId="0" xfId="0" applyFont="1" applyFill="1" applyProtection="1">
      <protection locked="0"/>
    </xf>
    <xf numFmtId="0" fontId="89" fillId="0" borderId="0" xfId="0" applyFont="1" applyFill="1" applyAlignment="1" applyProtection="1">
      <alignment wrapText="1"/>
      <protection locked="0"/>
    </xf>
    <xf numFmtId="0" fontId="2" fillId="25" borderId="0" xfId="0" applyFont="1" applyFill="1" applyProtection="1">
      <protection locked="0"/>
    </xf>
    <xf numFmtId="0" fontId="23" fillId="0" borderId="0" xfId="0" applyFont="1" applyFill="1" applyAlignment="1" applyProtection="1">
      <alignment wrapText="1"/>
      <protection locked="0"/>
    </xf>
    <xf numFmtId="0" fontId="2" fillId="25"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82" fillId="0" borderId="0" xfId="0" applyFont="1" applyFill="1" applyAlignment="1" applyProtection="1">
      <alignment wrapText="1"/>
      <protection locked="0"/>
    </xf>
    <xf numFmtId="0" fontId="89" fillId="24" borderId="0" xfId="0" applyFont="1" applyFill="1" applyBorder="1" applyAlignment="1" applyProtection="1">
      <alignment horizontal="left" vertical="center" wrapText="1"/>
      <protection locked="0"/>
    </xf>
    <xf numFmtId="0" fontId="82" fillId="24" borderId="0" xfId="0" applyFont="1" applyFill="1" applyBorder="1" applyAlignment="1" applyProtection="1">
      <alignment horizontal="left" vertical="center" wrapText="1"/>
      <protection locked="0"/>
    </xf>
    <xf numFmtId="0" fontId="22" fillId="0" borderId="0" xfId="0" applyFont="1" applyFill="1" applyProtection="1">
      <protection locked="0"/>
    </xf>
    <xf numFmtId="7" fontId="82" fillId="24" borderId="0" xfId="0" applyNumberFormat="1" applyFont="1" applyFill="1" applyBorder="1" applyAlignment="1" applyProtection="1">
      <alignment horizontal="left" vertical="center" wrapText="1"/>
      <protection locked="0"/>
    </xf>
    <xf numFmtId="7" fontId="89" fillId="24" borderId="0" xfId="0" applyNumberFormat="1" applyFont="1" applyFill="1" applyBorder="1" applyAlignment="1" applyProtection="1">
      <alignment horizontal="left" vertical="center" wrapText="1"/>
      <protection locked="0"/>
    </xf>
    <xf numFmtId="0" fontId="24" fillId="0" borderId="0" xfId="0" applyFont="1" applyFill="1" applyAlignment="1" applyProtection="1">
      <alignment wrapText="1"/>
      <protection locked="0"/>
    </xf>
    <xf numFmtId="7" fontId="91" fillId="0" borderId="0" xfId="0" applyNumberFormat="1" applyFont="1" applyFill="1" applyAlignment="1" applyProtection="1">
      <alignment wrapText="1"/>
      <protection locked="0"/>
    </xf>
    <xf numFmtId="0" fontId="90"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center"/>
      <protection locked="0"/>
    </xf>
    <xf numFmtId="7" fontId="2" fillId="0" borderId="0" xfId="0" applyNumberFormat="1" applyFont="1" applyAlignment="1" applyProtection="1">
      <alignment wrapText="1"/>
      <protection locked="0"/>
    </xf>
    <xf numFmtId="0" fontId="2" fillId="0" borderId="0" xfId="0" applyFont="1" applyFill="1" applyAlignment="1" applyProtection="1">
      <alignment wrapText="1"/>
      <protection locked="0"/>
    </xf>
    <xf numFmtId="7" fontId="2" fillId="0" borderId="0" xfId="0" applyNumberFormat="1" applyFont="1" applyAlignment="1" applyProtection="1">
      <alignment horizontal="center"/>
      <protection locked="0"/>
    </xf>
    <xf numFmtId="0" fontId="2" fillId="0" borderId="0" xfId="0" applyFont="1" applyAlignment="1" applyProtection="1">
      <alignment wrapText="1"/>
      <protection locked="0"/>
    </xf>
    <xf numFmtId="164" fontId="2" fillId="24" borderId="0" xfId="153" applyNumberFormat="1"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164" fontId="11" fillId="0" borderId="0" xfId="153" applyNumberFormat="1" applyFont="1" applyFill="1" applyBorder="1" applyAlignment="1" applyProtection="1">
      <alignment horizontal="left" vertical="center"/>
    </xf>
    <xf numFmtId="172" fontId="2" fillId="0" borderId="0" xfId="153" applyNumberFormat="1"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wrapText="1"/>
    </xf>
    <xf numFmtId="170" fontId="2" fillId="0" borderId="0"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164" fontId="2" fillId="0" borderId="0" xfId="153" applyNumberFormat="1" applyFont="1" applyFill="1" applyBorder="1" applyAlignment="1" applyProtection="1">
      <alignment horizontal="left" vertical="center"/>
    </xf>
    <xf numFmtId="9" fontId="22" fillId="0" borderId="0" xfId="709" applyFont="1" applyFill="1" applyBorder="1" applyAlignment="1" applyProtection="1">
      <alignment horizontal="center" vertical="center" wrapText="1"/>
    </xf>
    <xf numFmtId="169" fontId="22" fillId="0" borderId="0" xfId="709" applyNumberFormat="1" applyFont="1" applyFill="1" applyBorder="1" applyAlignment="1" applyProtection="1">
      <alignment horizontal="center" vertical="center" wrapText="1"/>
    </xf>
    <xf numFmtId="165" fontId="2" fillId="0" borderId="0" xfId="243" applyNumberFormat="1" applyFont="1" applyFill="1" applyBorder="1" applyAlignment="1" applyProtection="1">
      <alignment horizontal="center" vertical="center"/>
    </xf>
    <xf numFmtId="164" fontId="22" fillId="0" borderId="0" xfId="153" applyNumberFormat="1" applyFont="1" applyFill="1" applyBorder="1" applyAlignment="1" applyProtection="1">
      <alignment horizontal="left" vertical="center"/>
    </xf>
    <xf numFmtId="7" fontId="2"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165" fontId="8" fillId="26" borderId="29" xfId="0" applyNumberFormat="1" applyFont="1" applyFill="1" applyBorder="1" applyAlignment="1" applyProtection="1">
      <alignment horizontal="center" vertical="center"/>
    </xf>
    <xf numFmtId="164" fontId="11" fillId="24" borderId="29" xfId="153" applyNumberFormat="1" applyFont="1" applyFill="1" applyBorder="1" applyAlignment="1" applyProtection="1">
      <alignment horizontal="left" vertical="center"/>
    </xf>
    <xf numFmtId="164" fontId="11" fillId="61" borderId="0" xfId="153" applyNumberFormat="1" applyFont="1" applyFill="1" applyBorder="1" applyAlignment="1" applyProtection="1">
      <alignment horizontal="left" vertical="center"/>
    </xf>
    <xf numFmtId="0" fontId="0" fillId="24" borderId="0" xfId="0" applyFill="1" applyBorder="1" applyAlignment="1">
      <alignment wrapText="1"/>
    </xf>
    <xf numFmtId="0" fontId="0" fillId="24" borderId="0" xfId="0" applyFill="1" applyBorder="1" applyAlignment="1">
      <alignment horizontal="left" wrapText="1"/>
    </xf>
    <xf numFmtId="0" fontId="0" fillId="24" borderId="36" xfId="0" applyFill="1" applyBorder="1" applyAlignment="1">
      <alignment wrapText="1"/>
    </xf>
    <xf numFmtId="0" fontId="0" fillId="24" borderId="37" xfId="0" applyFill="1" applyBorder="1" applyAlignment="1">
      <alignment wrapText="1"/>
    </xf>
    <xf numFmtId="0" fontId="0" fillId="24" borderId="38" xfId="0" applyFill="1" applyBorder="1" applyAlignment="1">
      <alignment wrapText="1"/>
    </xf>
    <xf numFmtId="0" fontId="0" fillId="24" borderId="42" xfId="0" applyFill="1" applyBorder="1" applyAlignment="1">
      <alignment wrapText="1"/>
    </xf>
    <xf numFmtId="0" fontId="0" fillId="24" borderId="43" xfId="0" applyFill="1" applyBorder="1" applyAlignment="1">
      <alignment wrapText="1"/>
    </xf>
    <xf numFmtId="0" fontId="2" fillId="24" borderId="42" xfId="0" applyFont="1" applyFill="1" applyBorder="1" applyAlignment="1">
      <alignment horizontal="left" wrapText="1"/>
    </xf>
    <xf numFmtId="0" fontId="0" fillId="24" borderId="43" xfId="0" applyFill="1" applyBorder="1" applyAlignment="1">
      <alignment horizontal="left" wrapText="1"/>
    </xf>
    <xf numFmtId="0" fontId="0" fillId="0" borderId="36" xfId="0" applyFont="1" applyFill="1" applyBorder="1" applyAlignment="1">
      <alignment horizontal="left" wrapText="1"/>
    </xf>
    <xf numFmtId="0" fontId="0" fillId="0" borderId="37" xfId="0" applyFill="1" applyBorder="1" applyAlignment="1">
      <alignment horizontal="left" wrapText="1"/>
    </xf>
    <xf numFmtId="0" fontId="0" fillId="0" borderId="38" xfId="0" applyFill="1" applyBorder="1" applyAlignment="1">
      <alignment horizontal="left" wrapText="1"/>
    </xf>
    <xf numFmtId="14" fontId="9" fillId="64" borderId="27" xfId="0" applyNumberFormat="1" applyFont="1" applyFill="1" applyBorder="1" applyAlignment="1" applyProtection="1">
      <alignment horizontal="left" vertical="center"/>
      <protection locked="0"/>
    </xf>
    <xf numFmtId="0" fontId="94" fillId="64" borderId="0" xfId="0" applyFont="1" applyFill="1" applyBorder="1" applyAlignment="1" applyProtection="1">
      <alignment horizontal="left" vertical="center"/>
      <protection locked="0"/>
    </xf>
    <xf numFmtId="0" fontId="9" fillId="64" borderId="27" xfId="0" applyFont="1" applyFill="1" applyBorder="1" applyAlignment="1" applyProtection="1">
      <alignment horizontal="center" vertical="center"/>
      <protection locked="0"/>
    </xf>
    <xf numFmtId="0" fontId="24" fillId="64" borderId="0" xfId="0" applyFont="1" applyFill="1" applyBorder="1" applyAlignment="1" applyProtection="1">
      <alignment horizontal="center" vertical="center"/>
      <protection locked="0"/>
    </xf>
    <xf numFmtId="0" fontId="9" fillId="64" borderId="0" xfId="0" applyFont="1" applyFill="1" applyBorder="1" applyAlignment="1" applyProtection="1">
      <alignment horizontal="center" vertical="center"/>
      <protection locked="0"/>
    </xf>
    <xf numFmtId="164" fontId="23" fillId="64" borderId="0" xfId="153" applyNumberFormat="1" applyFont="1" applyFill="1" applyBorder="1" applyAlignment="1" applyProtection="1">
      <alignment horizontal="left" vertical="center"/>
      <protection locked="0"/>
    </xf>
    <xf numFmtId="0" fontId="26" fillId="64" borderId="30" xfId="0" applyFont="1" applyFill="1" applyBorder="1" applyAlignment="1" applyProtection="1">
      <alignment horizontal="left" vertical="center"/>
      <protection locked="0"/>
    </xf>
    <xf numFmtId="0" fontId="8" fillId="64" borderId="11" xfId="0" applyFont="1" applyFill="1" applyBorder="1" applyAlignment="1" applyProtection="1">
      <alignment horizontal="left" vertical="center"/>
      <protection locked="0"/>
    </xf>
    <xf numFmtId="0" fontId="2" fillId="64" borderId="14" xfId="0" applyFont="1" applyFill="1" applyBorder="1" applyAlignment="1" applyProtection="1">
      <alignment horizontal="center" vertical="center"/>
      <protection locked="0"/>
    </xf>
    <xf numFmtId="164" fontId="11" fillId="64" borderId="11" xfId="153" applyNumberFormat="1" applyFont="1" applyFill="1" applyBorder="1" applyAlignment="1" applyProtection="1">
      <alignment horizontal="left" vertical="center"/>
      <protection locked="0"/>
    </xf>
    <xf numFmtId="0" fontId="26" fillId="64" borderId="11" xfId="0" applyFont="1" applyFill="1" applyBorder="1" applyAlignment="1" applyProtection="1">
      <alignment horizontal="left" vertical="center"/>
      <protection locked="0"/>
    </xf>
    <xf numFmtId="0" fontId="26" fillId="64" borderId="0" xfId="0" applyFont="1" applyFill="1" applyBorder="1" applyAlignment="1" applyProtection="1">
      <alignment horizontal="center" vertical="center" wrapText="1"/>
      <protection locked="0"/>
    </xf>
    <xf numFmtId="164" fontId="26" fillId="64" borderId="11" xfId="153" applyNumberFormat="1" applyFont="1" applyFill="1" applyBorder="1" applyAlignment="1" applyProtection="1">
      <alignment horizontal="left" vertical="center"/>
      <protection locked="0"/>
    </xf>
    <xf numFmtId="0" fontId="8" fillId="64" borderId="12" xfId="0" applyFont="1" applyFill="1" applyBorder="1" applyAlignment="1" applyProtection="1">
      <alignment horizontal="center" vertical="center"/>
    </xf>
    <xf numFmtId="164" fontId="11" fillId="64" borderId="11" xfId="153" applyNumberFormat="1" applyFont="1" applyFill="1" applyBorder="1" applyAlignment="1" applyProtection="1">
      <alignment horizontal="left" vertical="center"/>
    </xf>
    <xf numFmtId="0" fontId="26" fillId="64" borderId="12" xfId="0" applyFont="1" applyFill="1" applyBorder="1" applyAlignment="1" applyProtection="1">
      <alignment horizontal="center" vertical="center"/>
    </xf>
    <xf numFmtId="164" fontId="22" fillId="64" borderId="11" xfId="153" applyNumberFormat="1" applyFont="1" applyFill="1" applyBorder="1" applyAlignment="1" applyProtection="1">
      <alignment horizontal="left" vertical="center"/>
    </xf>
    <xf numFmtId="0" fontId="26" fillId="64" borderId="11" xfId="0" applyFont="1" applyFill="1" applyBorder="1" applyAlignment="1" applyProtection="1">
      <alignment horizontal="center" vertical="center"/>
    </xf>
    <xf numFmtId="0" fontId="26" fillId="64" borderId="27" xfId="0" applyFont="1" applyFill="1" applyBorder="1" applyAlignment="1" applyProtection="1">
      <alignment horizontal="left" vertical="center"/>
      <protection locked="0"/>
    </xf>
    <xf numFmtId="0" fontId="26" fillId="64" borderId="0" xfId="0" applyFont="1" applyFill="1" applyBorder="1" applyAlignment="1" applyProtection="1">
      <alignment horizontal="left" vertical="center"/>
      <protection locked="0"/>
    </xf>
    <xf numFmtId="0" fontId="26" fillId="64" borderId="0" xfId="0" applyFont="1" applyFill="1" applyBorder="1" applyAlignment="1" applyProtection="1">
      <alignment horizontal="center" vertical="center"/>
    </xf>
    <xf numFmtId="164" fontId="22" fillId="64" borderId="0" xfId="153" applyNumberFormat="1" applyFont="1" applyFill="1" applyBorder="1" applyAlignment="1" applyProtection="1">
      <alignment horizontal="left" vertical="center"/>
    </xf>
    <xf numFmtId="0" fontId="25" fillId="64" borderId="27" xfId="0" applyFont="1" applyFill="1" applyBorder="1" applyAlignment="1" applyProtection="1">
      <alignment horizontal="left" vertical="center" indent="2"/>
      <protection locked="0"/>
    </xf>
    <xf numFmtId="0" fontId="27" fillId="64" borderId="0" xfId="0" applyFont="1" applyFill="1" applyBorder="1" applyAlignment="1" applyProtection="1">
      <alignment horizontal="left" vertical="center"/>
      <protection locked="0"/>
    </xf>
    <xf numFmtId="165" fontId="28" fillId="64" borderId="0" xfId="0" applyNumberFormat="1" applyFont="1" applyFill="1" applyBorder="1" applyAlignment="1" applyProtection="1">
      <alignment horizontal="center" vertical="center"/>
    </xf>
    <xf numFmtId="164" fontId="28" fillId="64" borderId="0" xfId="153" applyNumberFormat="1" applyFont="1" applyFill="1" applyBorder="1" applyAlignment="1" applyProtection="1">
      <alignment horizontal="left" vertical="center"/>
    </xf>
    <xf numFmtId="0" fontId="18" fillId="64" borderId="27" xfId="0" applyFont="1" applyFill="1" applyBorder="1" applyAlignment="1" applyProtection="1">
      <alignment horizontal="left" vertical="center"/>
      <protection locked="0"/>
    </xf>
    <xf numFmtId="0" fontId="9" fillId="64" borderId="27" xfId="0" applyFont="1" applyFill="1" applyBorder="1" applyAlignment="1" applyProtection="1">
      <alignment horizontal="left" vertical="center"/>
      <protection locked="0"/>
    </xf>
    <xf numFmtId="0" fontId="8" fillId="64" borderId="0" xfId="0" applyFont="1" applyFill="1" applyBorder="1" applyAlignment="1" applyProtection="1">
      <alignment horizontal="left" vertical="center"/>
      <protection locked="0"/>
    </xf>
    <xf numFmtId="0" fontId="8" fillId="64" borderId="0" xfId="0" applyFont="1" applyFill="1" applyBorder="1" applyAlignment="1" applyProtection="1">
      <alignment horizontal="center" vertical="center"/>
    </xf>
    <xf numFmtId="164" fontId="11" fillId="64" borderId="0" xfId="153" applyNumberFormat="1" applyFont="1" applyFill="1" applyBorder="1" applyAlignment="1" applyProtection="1">
      <alignment horizontal="left" vertical="center"/>
    </xf>
    <xf numFmtId="5" fontId="22" fillId="65" borderId="0" xfId="243" applyNumberFormat="1" applyFont="1" applyFill="1" applyBorder="1" applyAlignment="1" applyProtection="1">
      <alignment horizontal="center" vertical="center" wrapText="1"/>
    </xf>
    <xf numFmtId="1" fontId="82" fillId="65" borderId="0" xfId="709" applyNumberFormat="1" applyFont="1" applyFill="1" applyBorder="1" applyAlignment="1" applyProtection="1">
      <alignment horizontal="center" vertical="center" wrapText="1"/>
    </xf>
    <xf numFmtId="169" fontId="22" fillId="65" borderId="0" xfId="243" applyNumberFormat="1" applyFont="1" applyFill="1" applyBorder="1" applyAlignment="1" applyProtection="1">
      <alignment horizontal="center" vertical="center" wrapText="1"/>
    </xf>
    <xf numFmtId="2" fontId="22" fillId="65" borderId="0" xfId="153" applyNumberFormat="1" applyFont="1" applyFill="1" applyBorder="1" applyAlignment="1" applyProtection="1">
      <alignment horizontal="center" vertical="center" wrapText="1"/>
    </xf>
    <xf numFmtId="0" fontId="2" fillId="65" borderId="27" xfId="0" applyFont="1" applyFill="1" applyBorder="1" applyProtection="1">
      <protection locked="0"/>
    </xf>
    <xf numFmtId="0" fontId="2" fillId="65" borderId="0" xfId="0" applyFont="1" applyFill="1" applyBorder="1" applyAlignment="1" applyProtection="1">
      <alignment horizontal="left" vertical="center"/>
      <protection locked="0"/>
    </xf>
    <xf numFmtId="165" fontId="93" fillId="65" borderId="0" xfId="0" applyNumberFormat="1" applyFont="1" applyFill="1" applyBorder="1" applyAlignment="1" applyProtection="1">
      <alignment horizontal="center" vertical="center"/>
    </xf>
    <xf numFmtId="0" fontId="2" fillId="59" borderId="36" xfId="0" applyFont="1" applyFill="1" applyBorder="1" applyProtection="1">
      <protection locked="0"/>
    </xf>
    <xf numFmtId="1" fontId="82" fillId="62" borderId="44" xfId="0" applyNumberFormat="1" applyFont="1" applyFill="1" applyBorder="1" applyAlignment="1" applyProtection="1">
      <alignment horizontal="left" vertical="center"/>
      <protection locked="0"/>
    </xf>
    <xf numFmtId="0" fontId="2" fillId="62" borderId="37" xfId="0" applyFont="1" applyFill="1" applyBorder="1" applyAlignment="1" applyProtection="1">
      <alignment horizontal="center" vertical="center"/>
      <protection locked="0"/>
    </xf>
    <xf numFmtId="164" fontId="3" fillId="62" borderId="37" xfId="153" applyNumberFormat="1" applyFont="1" applyFill="1" applyBorder="1" applyAlignment="1" applyProtection="1">
      <alignment horizontal="center" vertical="center"/>
      <protection locked="0"/>
    </xf>
    <xf numFmtId="0" fontId="2" fillId="62" borderId="38" xfId="0" applyFont="1" applyFill="1" applyBorder="1" applyAlignment="1" applyProtection="1">
      <alignment horizontal="center" vertical="center" wrapText="1"/>
      <protection locked="0"/>
    </xf>
    <xf numFmtId="0" fontId="2" fillId="0" borderId="42" xfId="0" applyFont="1" applyFill="1" applyBorder="1" applyProtection="1">
      <protection locked="0"/>
    </xf>
    <xf numFmtId="0" fontId="94" fillId="64" borderId="43" xfId="0" applyFont="1" applyFill="1" applyBorder="1" applyAlignment="1" applyProtection="1">
      <alignment horizontal="left" vertical="center"/>
      <protection locked="0"/>
    </xf>
    <xf numFmtId="0" fontId="9" fillId="64" borderId="43" xfId="0" applyFont="1" applyFill="1" applyBorder="1" applyAlignment="1" applyProtection="1">
      <alignment horizontal="center" vertical="center" wrapText="1"/>
      <protection locked="0"/>
    </xf>
    <xf numFmtId="0" fontId="2" fillId="64" borderId="46"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82" fillId="0" borderId="43" xfId="0" applyFont="1" applyFill="1" applyBorder="1" applyAlignment="1" applyProtection="1">
      <alignment horizontal="left" vertical="center" wrapText="1"/>
      <protection locked="0"/>
    </xf>
    <xf numFmtId="0" fontId="26" fillId="64" borderId="46"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xf>
    <xf numFmtId="0" fontId="82" fillId="0" borderId="43" xfId="0" applyFont="1" applyFill="1" applyBorder="1" applyAlignment="1" applyProtection="1">
      <alignment horizontal="left" vertical="center" wrapText="1"/>
    </xf>
    <xf numFmtId="0" fontId="2" fillId="64" borderId="46" xfId="0" applyFont="1" applyFill="1" applyBorder="1" applyAlignment="1" applyProtection="1">
      <alignment horizontal="left" vertical="center" wrapText="1"/>
    </xf>
    <xf numFmtId="0" fontId="62" fillId="0" borderId="0" xfId="0" applyFont="1" applyFill="1" applyBorder="1" applyAlignment="1" applyProtection="1">
      <alignment horizontal="center" vertical="center"/>
    </xf>
    <xf numFmtId="0" fontId="82" fillId="0" borderId="43" xfId="0" quotePrefix="1" applyFont="1" applyFill="1" applyBorder="1" applyAlignment="1" applyProtection="1">
      <alignment horizontal="left" vertical="center" wrapText="1"/>
    </xf>
    <xf numFmtId="0" fontId="22" fillId="64" borderId="46" xfId="0" applyFont="1" applyFill="1" applyBorder="1" applyAlignment="1" applyProtection="1">
      <alignment horizontal="left" vertical="center" wrapText="1"/>
    </xf>
    <xf numFmtId="165" fontId="82" fillId="0" borderId="43" xfId="243" applyNumberFormat="1" applyFont="1" applyFill="1" applyBorder="1" applyAlignment="1" applyProtection="1">
      <alignment horizontal="left" vertical="center"/>
    </xf>
    <xf numFmtId="0" fontId="22" fillId="64" borderId="43" xfId="0" applyFont="1" applyFill="1" applyBorder="1" applyAlignment="1" applyProtection="1">
      <alignment horizontal="left" vertical="center" wrapText="1"/>
    </xf>
    <xf numFmtId="0" fontId="22" fillId="0" borderId="42" xfId="0" applyFont="1" applyFill="1" applyBorder="1" applyProtection="1">
      <protection locked="0"/>
    </xf>
    <xf numFmtId="7" fontId="82" fillId="0" borderId="43" xfId="0" applyNumberFormat="1" applyFont="1" applyFill="1" applyBorder="1" applyAlignment="1" applyProtection="1">
      <alignment horizontal="left" vertical="center" wrapText="1"/>
    </xf>
    <xf numFmtId="165" fontId="82" fillId="0" borderId="43" xfId="0" applyNumberFormat="1" applyFont="1" applyFill="1" applyBorder="1" applyAlignment="1" applyProtection="1">
      <alignment horizontal="left" vertical="center" wrapText="1"/>
    </xf>
    <xf numFmtId="0" fontId="28" fillId="64" borderId="43" xfId="0" applyFont="1" applyFill="1" applyBorder="1" applyAlignment="1" applyProtection="1">
      <alignment horizontal="left" vertical="center" wrapText="1"/>
    </xf>
    <xf numFmtId="7" fontId="82" fillId="0" borderId="43" xfId="0" applyNumberFormat="1" applyFont="1" applyFill="1" applyBorder="1" applyAlignment="1" applyProtection="1">
      <alignment vertical="center" wrapText="1"/>
    </xf>
    <xf numFmtId="0" fontId="2" fillId="64" borderId="43" xfId="0" applyFont="1" applyFill="1" applyBorder="1" applyAlignment="1" applyProtection="1">
      <alignment horizontal="left" vertical="center" wrapText="1"/>
    </xf>
    <xf numFmtId="165" fontId="82" fillId="65" borderId="47" xfId="0" applyNumberFormat="1" applyFont="1" applyFill="1" applyBorder="1" applyAlignment="1" applyProtection="1">
      <alignment horizontal="left" vertical="center" wrapText="1"/>
    </xf>
    <xf numFmtId="0" fontId="82" fillId="65" borderId="43" xfId="0" applyFont="1" applyFill="1" applyBorder="1" applyAlignment="1" applyProtection="1">
      <alignment horizontal="left" vertical="center" wrapText="1"/>
    </xf>
    <xf numFmtId="0" fontId="2" fillId="0" borderId="39" xfId="0" applyFont="1" applyFill="1" applyBorder="1" applyProtection="1">
      <protection locked="0"/>
    </xf>
    <xf numFmtId="1" fontId="82" fillId="62" borderId="48" xfId="0" applyNumberFormat="1" applyFont="1" applyFill="1" applyBorder="1" applyAlignment="1" applyProtection="1">
      <alignment horizontal="left" vertical="center"/>
      <protection locked="0"/>
    </xf>
    <xf numFmtId="0" fontId="2" fillId="24" borderId="40" xfId="0" applyFont="1" applyFill="1" applyBorder="1" applyProtection="1">
      <protection locked="0"/>
    </xf>
    <xf numFmtId="0" fontId="2" fillId="24" borderId="40" xfId="0" applyFont="1" applyFill="1" applyBorder="1" applyAlignment="1" applyProtection="1">
      <alignment horizontal="left" vertical="center"/>
      <protection locked="0"/>
    </xf>
    <xf numFmtId="165" fontId="8" fillId="60" borderId="49" xfId="0" applyNumberFormat="1" applyFont="1" applyFill="1" applyBorder="1" applyAlignment="1" applyProtection="1">
      <alignment horizontal="center" vertical="center"/>
    </xf>
    <xf numFmtId="164" fontId="11" fillId="24" borderId="40" xfId="153" applyNumberFormat="1" applyFont="1" applyFill="1" applyBorder="1" applyAlignment="1" applyProtection="1">
      <alignment horizontal="left" vertical="center"/>
    </xf>
    <xf numFmtId="165" fontId="82" fillId="65" borderId="41" xfId="0" applyNumberFormat="1" applyFont="1" applyFill="1" applyBorder="1" applyAlignment="1" applyProtection="1">
      <alignment horizontal="left" vertical="center" wrapText="1"/>
    </xf>
    <xf numFmtId="7" fontId="23" fillId="63" borderId="53" xfId="0" applyNumberFormat="1" applyFont="1" applyFill="1" applyBorder="1" applyAlignment="1" applyProtection="1">
      <alignment horizontal="center" vertical="center"/>
      <protection locked="0"/>
    </xf>
    <xf numFmtId="10" fontId="23" fillId="63" borderId="54" xfId="0" applyNumberFormat="1" applyFont="1" applyFill="1" applyBorder="1" applyAlignment="1" applyProtection="1">
      <alignment horizontal="center" vertical="center"/>
      <protection locked="0"/>
    </xf>
    <xf numFmtId="37" fontId="23" fillId="63" borderId="54" xfId="153" applyNumberFormat="1" applyFont="1" applyFill="1" applyBorder="1" applyAlignment="1" applyProtection="1">
      <alignment horizontal="center" vertical="center"/>
      <protection locked="0"/>
    </xf>
    <xf numFmtId="0" fontId="23" fillId="63" borderId="54" xfId="0" applyFont="1" applyFill="1" applyBorder="1" applyAlignment="1" applyProtection="1">
      <alignment horizontal="center" vertical="center"/>
      <protection locked="0"/>
    </xf>
    <xf numFmtId="165" fontId="23" fillId="63" borderId="54" xfId="243" applyNumberFormat="1" applyFont="1" applyFill="1" applyBorder="1" applyAlignment="1" applyProtection="1">
      <alignment horizontal="center" vertical="center"/>
      <protection locked="0"/>
    </xf>
    <xf numFmtId="0" fontId="11" fillId="63" borderId="55" xfId="0" applyFont="1" applyFill="1" applyBorder="1" applyAlignment="1" applyProtection="1">
      <alignment horizontal="center" vertical="center"/>
      <protection locked="0"/>
    </xf>
    <xf numFmtId="0" fontId="0" fillId="0" borderId="43" xfId="0" applyBorder="1" applyAlignment="1"/>
    <xf numFmtId="168" fontId="97" fillId="65" borderId="39" xfId="830" applyNumberFormat="1" applyFont="1" applyFill="1" applyBorder="1" applyAlignment="1">
      <alignment horizontal="left"/>
    </xf>
    <xf numFmtId="168" fontId="97" fillId="65" borderId="40" xfId="830" applyNumberFormat="1" applyFont="1" applyFill="1" applyBorder="1" applyAlignment="1">
      <alignment horizontal="left"/>
    </xf>
    <xf numFmtId="0" fontId="61" fillId="65" borderId="40" xfId="830" applyFont="1" applyFill="1" applyBorder="1"/>
    <xf numFmtId="0" fontId="61" fillId="65" borderId="41" xfId="830" applyFont="1" applyFill="1" applyBorder="1"/>
    <xf numFmtId="0" fontId="102" fillId="66" borderId="59" xfId="624" applyFont="1" applyFill="1" applyBorder="1" applyAlignment="1">
      <alignment wrapText="1"/>
    </xf>
    <xf numFmtId="0" fontId="102" fillId="66" borderId="60" xfId="624" applyFont="1" applyFill="1" applyBorder="1" applyAlignment="1">
      <alignment wrapText="1"/>
    </xf>
    <xf numFmtId="2" fontId="103" fillId="66" borderId="60" xfId="624" applyNumberFormat="1" applyFont="1" applyFill="1" applyBorder="1" applyAlignment="1">
      <alignment wrapText="1"/>
    </xf>
    <xf numFmtId="0" fontId="103" fillId="63" borderId="60" xfId="830" applyFont="1" applyFill="1" applyBorder="1" applyAlignment="1">
      <alignment wrapText="1"/>
    </xf>
    <xf numFmtId="0" fontId="102" fillId="63" borderId="60" xfId="830" applyFont="1" applyFill="1" applyBorder="1" applyAlignment="1">
      <alignment wrapText="1"/>
    </xf>
    <xf numFmtId="0" fontId="102" fillId="66" borderId="64" xfId="624" applyFont="1" applyFill="1" applyBorder="1" applyAlignment="1">
      <alignment wrapText="1"/>
    </xf>
    <xf numFmtId="0" fontId="102" fillId="66" borderId="65" xfId="624" applyFont="1" applyFill="1" applyBorder="1" applyAlignment="1">
      <alignment wrapText="1"/>
    </xf>
    <xf numFmtId="2" fontId="103" fillId="66" borderId="65" xfId="624" applyNumberFormat="1" applyFont="1" applyFill="1" applyBorder="1" applyAlignment="1">
      <alignment wrapText="1"/>
    </xf>
    <xf numFmtId="0" fontId="103" fillId="63" borderId="65" xfId="830" applyFont="1" applyFill="1" applyBorder="1" applyAlignment="1">
      <alignment wrapText="1"/>
    </xf>
    <xf numFmtId="0" fontId="102" fillId="63" borderId="65" xfId="830" applyFont="1" applyFill="1" applyBorder="1" applyAlignment="1">
      <alignment wrapText="1"/>
    </xf>
    <xf numFmtId="0" fontId="103" fillId="63" borderId="34" xfId="830" applyFont="1" applyFill="1" applyBorder="1" applyAlignment="1">
      <alignment horizontal="left" wrapText="1"/>
    </xf>
    <xf numFmtId="0" fontId="103" fillId="63" borderId="63" xfId="830" applyFont="1" applyFill="1" applyBorder="1" applyAlignment="1">
      <alignment horizontal="left" wrapText="1"/>
    </xf>
    <xf numFmtId="0" fontId="97" fillId="0" borderId="57" xfId="624" applyFont="1" applyFill="1" applyBorder="1" applyAlignment="1">
      <alignment horizontal="left" vertical="center"/>
    </xf>
    <xf numFmtId="0" fontId="97" fillId="0" borderId="10" xfId="624" applyFont="1" applyFill="1" applyBorder="1" applyAlignment="1">
      <alignment horizontal="left" vertical="center"/>
    </xf>
    <xf numFmtId="43" fontId="97" fillId="0" borderId="10" xfId="160" applyNumberFormat="1" applyFont="1" applyFill="1" applyBorder="1" applyAlignment="1">
      <alignment horizontal="left" vertical="center"/>
    </xf>
    <xf numFmtId="171" fontId="97" fillId="0" borderId="10" xfId="160" applyNumberFormat="1" applyFont="1" applyFill="1" applyBorder="1" applyAlignment="1">
      <alignment horizontal="left" vertical="center"/>
    </xf>
    <xf numFmtId="166" fontId="97" fillId="0" borderId="10" xfId="160" applyNumberFormat="1" applyFont="1" applyFill="1" applyBorder="1" applyAlignment="1">
      <alignment horizontal="left" vertical="center"/>
    </xf>
    <xf numFmtId="171" fontId="97" fillId="0" borderId="58" xfId="160" applyNumberFormat="1" applyFont="1" applyFill="1" applyBorder="1" applyAlignment="1">
      <alignment horizontal="left" vertical="center"/>
    </xf>
    <xf numFmtId="0" fontId="61" fillId="0" borderId="36" xfId="458" applyFont="1" applyBorder="1"/>
    <xf numFmtId="0" fontId="61" fillId="0" borderId="38" xfId="458" applyFont="1" applyBorder="1"/>
    <xf numFmtId="0" fontId="97" fillId="0" borderId="42" xfId="624" applyFont="1" applyFill="1" applyBorder="1" applyAlignment="1">
      <alignment horizontal="left" vertical="center"/>
    </xf>
    <xf numFmtId="0" fontId="97" fillId="0" borderId="0" xfId="624" applyFont="1" applyFill="1" applyBorder="1" applyAlignment="1">
      <alignment horizontal="left" vertical="center"/>
    </xf>
    <xf numFmtId="43" fontId="97" fillId="0" borderId="0" xfId="160" applyNumberFormat="1" applyFont="1" applyFill="1" applyBorder="1" applyAlignment="1">
      <alignment horizontal="left" vertical="center"/>
    </xf>
    <xf numFmtId="171" fontId="97" fillId="0" borderId="0" xfId="160" applyNumberFormat="1" applyFont="1" applyFill="1" applyBorder="1" applyAlignment="1">
      <alignment horizontal="left" vertical="center"/>
    </xf>
    <xf numFmtId="166" fontId="97" fillId="0" borderId="0" xfId="160" applyNumberFormat="1" applyFont="1" applyFill="1" applyBorder="1" applyAlignment="1">
      <alignment horizontal="left" vertical="center"/>
    </xf>
    <xf numFmtId="171" fontId="97" fillId="0" borderId="43" xfId="160" applyNumberFormat="1" applyFont="1" applyFill="1" applyBorder="1" applyAlignment="1">
      <alignment horizontal="left" vertical="center"/>
    </xf>
    <xf numFmtId="0" fontId="61" fillId="0" borderId="42" xfId="458" applyFont="1" applyBorder="1"/>
    <xf numFmtId="0" fontId="61" fillId="0" borderId="43" xfId="458" applyFont="1" applyBorder="1"/>
    <xf numFmtId="0" fontId="61" fillId="0" borderId="57" xfId="458" applyFont="1" applyBorder="1"/>
    <xf numFmtId="0" fontId="61" fillId="0" borderId="58" xfId="458" applyFont="1" applyBorder="1"/>
    <xf numFmtId="0" fontId="61" fillId="0" borderId="57" xfId="458" applyFont="1" applyFill="1" applyBorder="1"/>
    <xf numFmtId="0" fontId="61" fillId="0" borderId="58" xfId="458" applyFont="1" applyFill="1" applyBorder="1"/>
    <xf numFmtId="43" fontId="97" fillId="0" borderId="10" xfId="160" applyFont="1" applyFill="1" applyBorder="1" applyAlignment="1">
      <alignment horizontal="left" vertical="center"/>
    </xf>
    <xf numFmtId="166" fontId="97" fillId="0" borderId="58" xfId="160" applyNumberFormat="1" applyFont="1" applyFill="1" applyBorder="1" applyAlignment="1">
      <alignment horizontal="left" vertical="center"/>
    </xf>
    <xf numFmtId="0" fontId="97" fillId="0" borderId="39" xfId="624" applyFont="1" applyFill="1" applyBorder="1" applyAlignment="1">
      <alignment horizontal="left" vertical="center"/>
    </xf>
    <xf numFmtId="0" fontId="97" fillId="0" borderId="40" xfId="624" applyFont="1" applyFill="1" applyBorder="1" applyAlignment="1">
      <alignment horizontal="left" vertical="center"/>
    </xf>
    <xf numFmtId="43" fontId="97" fillId="0" borderId="40" xfId="160" applyFont="1" applyFill="1" applyBorder="1" applyAlignment="1">
      <alignment horizontal="left" vertical="center"/>
    </xf>
    <xf numFmtId="171" fontId="97" fillId="0" borderId="40" xfId="160" applyNumberFormat="1" applyFont="1" applyFill="1" applyBorder="1" applyAlignment="1">
      <alignment horizontal="left" vertical="center"/>
    </xf>
    <xf numFmtId="166" fontId="97" fillId="0" borderId="40" xfId="160" applyNumberFormat="1" applyFont="1" applyFill="1" applyBorder="1" applyAlignment="1">
      <alignment horizontal="left" vertical="center"/>
    </xf>
    <xf numFmtId="166" fontId="97" fillId="0" borderId="41" xfId="160" applyNumberFormat="1" applyFont="1" applyFill="1" applyBorder="1" applyAlignment="1">
      <alignment horizontal="left" vertical="center"/>
    </xf>
    <xf numFmtId="0" fontId="61" fillId="0" borderId="39" xfId="458" applyFont="1" applyBorder="1"/>
    <xf numFmtId="0" fontId="61" fillId="0" borderId="41" xfId="458" applyFont="1" applyBorder="1"/>
    <xf numFmtId="14" fontId="104" fillId="0" borderId="35" xfId="624" quotePrefix="1" applyNumberFormat="1" applyFont="1" applyFill="1" applyBorder="1" applyAlignment="1">
      <alignment horizontal="left" vertical="top"/>
    </xf>
    <xf numFmtId="0" fontId="95" fillId="0" borderId="39" xfId="830" applyFont="1" applyBorder="1" applyAlignment="1">
      <alignment horizontal="left"/>
    </xf>
    <xf numFmtId="0" fontId="95" fillId="0" borderId="40" xfId="830" applyFont="1" applyBorder="1" applyAlignment="1">
      <alignment horizontal="left"/>
    </xf>
    <xf numFmtId="2" fontId="95" fillId="0" borderId="40" xfId="830" applyNumberFormat="1" applyFont="1" applyBorder="1" applyAlignment="1">
      <alignment horizontal="left"/>
    </xf>
    <xf numFmtId="164" fontId="95" fillId="0" borderId="56" xfId="160" applyNumberFormat="1" applyFont="1" applyBorder="1" applyAlignment="1">
      <alignment horizontal="left"/>
    </xf>
    <xf numFmtId="9" fontId="95" fillId="0" borderId="52" xfId="713" applyFont="1" applyBorder="1" applyAlignment="1">
      <alignment horizontal="left"/>
    </xf>
    <xf numFmtId="0" fontId="61" fillId="0" borderId="0" xfId="830" applyFont="1" applyBorder="1"/>
    <xf numFmtId="167" fontId="61" fillId="0" borderId="0" xfId="160" applyNumberFormat="1" applyFont="1" applyBorder="1" applyAlignment="1">
      <alignment vertical="top"/>
    </xf>
    <xf numFmtId="5" fontId="2" fillId="65" borderId="0" xfId="243" applyNumberFormat="1" applyFont="1" applyFill="1" applyBorder="1" applyAlignment="1" applyProtection="1">
      <alignment horizontal="center" vertical="center" wrapText="1"/>
    </xf>
    <xf numFmtId="9" fontId="2" fillId="65" borderId="0" xfId="709" applyFont="1" applyFill="1" applyBorder="1" applyAlignment="1" applyProtection="1">
      <alignment horizontal="center" vertical="center" wrapText="1"/>
    </xf>
    <xf numFmtId="0" fontId="11" fillId="63" borderId="54" xfId="0" applyFont="1" applyFill="1" applyBorder="1" applyAlignment="1" applyProtection="1">
      <alignment horizontal="center" vertical="center"/>
      <protection locked="0"/>
    </xf>
    <xf numFmtId="168" fontId="12" fillId="0" borderId="39" xfId="0" applyNumberFormat="1" applyFont="1" applyFill="1" applyBorder="1" applyAlignment="1">
      <alignment horizontal="left" wrapText="1"/>
    </xf>
    <xf numFmtId="168" fontId="12" fillId="0" borderId="40" xfId="0" applyNumberFormat="1" applyFont="1" applyFill="1" applyBorder="1" applyAlignment="1">
      <alignment horizontal="left" wrapText="1"/>
    </xf>
    <xf numFmtId="168" fontId="12" fillId="0" borderId="41" xfId="0" applyNumberFormat="1" applyFont="1" applyFill="1" applyBorder="1" applyAlignment="1">
      <alignment horizontal="left" wrapText="1"/>
    </xf>
    <xf numFmtId="0" fontId="14" fillId="63" borderId="36" xfId="0" applyFont="1" applyFill="1" applyBorder="1" applyAlignment="1">
      <alignment horizontal="left" vertical="center"/>
    </xf>
    <xf numFmtId="0" fontId="14" fillId="63" borderId="37" xfId="0" applyFont="1" applyFill="1" applyBorder="1" applyAlignment="1">
      <alignment horizontal="left" vertical="center"/>
    </xf>
    <xf numFmtId="0" fontId="14" fillId="63" borderId="38" xfId="0" applyFont="1" applyFill="1" applyBorder="1" applyAlignment="1">
      <alignment horizontal="left" vertical="center"/>
    </xf>
    <xf numFmtId="15" fontId="92" fillId="63" borderId="39" xfId="0" quotePrefix="1" applyNumberFormat="1" applyFont="1" applyFill="1" applyBorder="1" applyAlignment="1">
      <alignment horizontal="left" vertical="center" wrapText="1"/>
    </xf>
    <xf numFmtId="0" fontId="92" fillId="63" borderId="40" xfId="0" applyFont="1" applyFill="1" applyBorder="1" applyAlignment="1">
      <alignment horizontal="left" vertical="center" wrapText="1"/>
    </xf>
    <xf numFmtId="0" fontId="92" fillId="63" borderId="41" xfId="0" applyFont="1" applyFill="1" applyBorder="1" applyAlignment="1">
      <alignment horizontal="left" vertical="center" wrapText="1"/>
    </xf>
    <xf numFmtId="0" fontId="2" fillId="24" borderId="42" xfId="0" applyFont="1" applyFill="1" applyBorder="1" applyAlignment="1">
      <alignment wrapText="1"/>
    </xf>
    <xf numFmtId="0" fontId="2" fillId="24" borderId="0" xfId="0" applyFont="1" applyFill="1" applyBorder="1" applyAlignment="1">
      <alignment wrapText="1"/>
    </xf>
    <xf numFmtId="0" fontId="2" fillId="24" borderId="43" xfId="0" applyFont="1" applyFill="1" applyBorder="1" applyAlignment="1">
      <alignment wrapText="1"/>
    </xf>
    <xf numFmtId="0" fontId="0" fillId="24" borderId="0" xfId="0" applyFill="1" applyBorder="1" applyAlignment="1">
      <alignment wrapText="1"/>
    </xf>
    <xf numFmtId="0" fontId="0" fillId="24" borderId="43" xfId="0" applyFill="1" applyBorder="1" applyAlignment="1">
      <alignment wrapText="1"/>
    </xf>
    <xf numFmtId="0" fontId="2" fillId="24" borderId="42" xfId="0" applyFont="1" applyFill="1" applyBorder="1" applyAlignment="1">
      <alignment horizontal="left" wrapText="1"/>
    </xf>
    <xf numFmtId="0" fontId="0" fillId="24" borderId="0" xfId="0" applyFill="1" applyBorder="1" applyAlignment="1">
      <alignment horizontal="left" wrapText="1"/>
    </xf>
    <xf numFmtId="0" fontId="0" fillId="24" borderId="43" xfId="0" applyFill="1" applyBorder="1" applyAlignment="1">
      <alignment horizontal="left" wrapText="1"/>
    </xf>
    <xf numFmtId="0" fontId="2" fillId="24" borderId="39" xfId="0" applyFont="1" applyFill="1" applyBorder="1" applyAlignment="1">
      <alignment horizontal="left" wrapText="1"/>
    </xf>
    <xf numFmtId="0" fontId="2" fillId="24" borderId="40" xfId="0" applyFont="1" applyFill="1" applyBorder="1" applyAlignment="1">
      <alignment horizontal="left" wrapText="1"/>
    </xf>
    <xf numFmtId="0" fontId="2" fillId="24" borderId="41" xfId="0" applyFont="1" applyFill="1" applyBorder="1" applyAlignment="1">
      <alignment horizontal="left" wrapText="1"/>
    </xf>
    <xf numFmtId="0" fontId="94" fillId="64" borderId="32" xfId="0" applyFont="1" applyFill="1" applyBorder="1" applyAlignment="1" applyProtection="1">
      <alignment horizontal="left" vertical="center"/>
      <protection locked="0"/>
    </xf>
    <xf numFmtId="0" fontId="94" fillId="64" borderId="33" xfId="0" applyFont="1" applyFill="1" applyBorder="1" applyAlignment="1" applyProtection="1">
      <alignment horizontal="left" vertical="center"/>
      <protection locked="0"/>
    </xf>
    <xf numFmtId="0" fontId="94" fillId="64" borderId="45" xfId="0" applyFont="1" applyFill="1" applyBorder="1" applyAlignment="1" applyProtection="1">
      <alignment horizontal="left" vertical="center"/>
      <protection locked="0"/>
    </xf>
    <xf numFmtId="0" fontId="24" fillId="27" borderId="0" xfId="0" applyFont="1" applyFill="1" applyAlignment="1" applyProtection="1">
      <alignment horizontal="center"/>
      <protection locked="0"/>
    </xf>
    <xf numFmtId="0" fontId="25" fillId="64" borderId="13" xfId="0" applyFont="1" applyFill="1" applyBorder="1" applyAlignment="1" applyProtection="1">
      <alignment horizontal="left" vertical="center" wrapText="1"/>
      <protection locked="0"/>
    </xf>
    <xf numFmtId="0" fontId="25" fillId="64" borderId="46" xfId="0" applyFont="1" applyFill="1" applyBorder="1" applyAlignment="1" applyProtection="1">
      <alignment horizontal="left" vertical="center" wrapText="1"/>
      <protection locked="0"/>
    </xf>
    <xf numFmtId="14" fontId="2" fillId="64" borderId="50" xfId="0" applyNumberFormat="1" applyFont="1" applyFill="1" applyBorder="1" applyAlignment="1" applyProtection="1">
      <alignment horizontal="left" vertical="center" wrapText="1"/>
      <protection locked="0"/>
    </xf>
    <xf numFmtId="14" fontId="2" fillId="64" borderId="51" xfId="0" applyNumberFormat="1" applyFont="1" applyFill="1" applyBorder="1" applyAlignment="1" applyProtection="1">
      <alignment horizontal="left" vertical="center" wrapText="1"/>
      <protection locked="0"/>
    </xf>
    <xf numFmtId="14" fontId="2" fillId="64" borderId="52" xfId="0" applyNumberFormat="1" applyFont="1" applyFill="1" applyBorder="1" applyAlignment="1" applyProtection="1">
      <alignment horizontal="left" vertical="center" wrapText="1"/>
      <protection locked="0"/>
    </xf>
    <xf numFmtId="0" fontId="10" fillId="63" borderId="27" xfId="0" applyFont="1" applyFill="1" applyBorder="1" applyAlignment="1" applyProtection="1">
      <alignment horizontal="left" vertical="center" wrapText="1"/>
      <protection locked="0"/>
    </xf>
    <xf numFmtId="0" fontId="10" fillId="63" borderId="0" xfId="0" applyFont="1" applyFill="1" applyBorder="1" applyAlignment="1" applyProtection="1">
      <alignment horizontal="left" vertical="center" wrapText="1"/>
      <protection locked="0"/>
    </xf>
    <xf numFmtId="0" fontId="10" fillId="63" borderId="15" xfId="0" applyFont="1" applyFill="1" applyBorder="1" applyAlignment="1" applyProtection="1">
      <alignment horizontal="left" vertical="center" wrapText="1"/>
      <protection locked="0"/>
    </xf>
    <xf numFmtId="0" fontId="14" fillId="63" borderId="50" xfId="0" applyFont="1" applyFill="1" applyBorder="1" applyAlignment="1">
      <alignment horizontal="left"/>
    </xf>
    <xf numFmtId="0" fontId="14" fillId="63" borderId="51" xfId="0" applyFont="1" applyFill="1" applyBorder="1" applyAlignment="1">
      <alignment horizontal="left"/>
    </xf>
    <xf numFmtId="0" fontId="14" fillId="63" borderId="52" xfId="0" applyFont="1" applyFill="1" applyBorder="1" applyAlignment="1">
      <alignment horizontal="left"/>
    </xf>
    <xf numFmtId="0" fontId="100" fillId="65" borderId="50" xfId="0" applyFont="1" applyFill="1" applyBorder="1" applyAlignment="1">
      <alignment horizontal="left" vertical="center" wrapText="1"/>
    </xf>
    <xf numFmtId="0" fontId="100" fillId="65" borderId="51" xfId="0" applyFont="1" applyFill="1" applyBorder="1" applyAlignment="1">
      <alignment horizontal="left" vertical="center" wrapText="1"/>
    </xf>
    <xf numFmtId="0" fontId="100" fillId="65" borderId="52" xfId="0" applyFont="1" applyFill="1" applyBorder="1" applyAlignment="1">
      <alignment horizontal="left" vertical="center" wrapText="1"/>
    </xf>
    <xf numFmtId="0" fontId="2" fillId="0" borderId="42" xfId="0" applyFont="1" applyBorder="1" applyAlignment="1">
      <alignment horizontal="left" wrapText="1"/>
    </xf>
    <xf numFmtId="0" fontId="2" fillId="0" borderId="0" xfId="0" applyFont="1" applyBorder="1" applyAlignment="1">
      <alignment horizontal="left" wrapText="1"/>
    </xf>
    <xf numFmtId="0" fontId="2" fillId="0" borderId="43" xfId="0" applyFont="1" applyBorder="1" applyAlignment="1">
      <alignment horizontal="left"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36" xfId="0" applyFont="1" applyBorder="1" applyAlignment="1">
      <alignment horizontal="left" wrapText="1"/>
    </xf>
    <xf numFmtId="0" fontId="2" fillId="0" borderId="37" xfId="0" applyFont="1" applyBorder="1" applyAlignment="1">
      <alignment horizontal="left" wrapText="1"/>
    </xf>
    <xf numFmtId="0" fontId="2" fillId="0" borderId="38" xfId="0" applyFont="1" applyBorder="1" applyAlignment="1">
      <alignment horizontal="left" wrapText="1"/>
    </xf>
    <xf numFmtId="0" fontId="2" fillId="0" borderId="42" xfId="0" applyFont="1" applyBorder="1" applyAlignment="1">
      <alignment horizontal="left"/>
    </xf>
    <xf numFmtId="0" fontId="2" fillId="0" borderId="0" xfId="0" applyFont="1" applyBorder="1" applyAlignment="1">
      <alignment horizontal="left"/>
    </xf>
    <xf numFmtId="0" fontId="103" fillId="63" borderId="61" xfId="830" applyFont="1" applyFill="1" applyBorder="1" applyAlignment="1">
      <alignment horizontal="left" wrapText="1"/>
    </xf>
    <xf numFmtId="0" fontId="103" fillId="63" borderId="62" xfId="830" applyFont="1" applyFill="1" applyBorder="1" applyAlignment="1">
      <alignment horizontal="left" wrapText="1"/>
    </xf>
    <xf numFmtId="0" fontId="61" fillId="65" borderId="42" xfId="830" applyFont="1" applyFill="1" applyBorder="1" applyAlignment="1">
      <alignment horizontal="left" vertical="center" wrapText="1"/>
    </xf>
    <xf numFmtId="0" fontId="61" fillId="65" borderId="0" xfId="830" applyFont="1" applyFill="1" applyBorder="1" applyAlignment="1">
      <alignment horizontal="left" vertical="center" wrapText="1"/>
    </xf>
    <xf numFmtId="0" fontId="61" fillId="65" borderId="43" xfId="830" applyFont="1" applyFill="1" applyBorder="1" applyAlignment="1">
      <alignment horizontal="left" vertical="center" wrapText="1"/>
    </xf>
    <xf numFmtId="168" fontId="97" fillId="65" borderId="42" xfId="830" applyNumberFormat="1" applyFont="1" applyFill="1" applyBorder="1" applyAlignment="1">
      <alignment horizontal="left" vertical="center" wrapText="1"/>
    </xf>
    <xf numFmtId="168" fontId="97" fillId="65" borderId="0" xfId="830" applyNumberFormat="1" applyFont="1" applyFill="1" applyBorder="1" applyAlignment="1">
      <alignment horizontal="left" vertical="center" wrapText="1"/>
    </xf>
    <xf numFmtId="168" fontId="97" fillId="65" borderId="43" xfId="830" applyNumberFormat="1" applyFont="1" applyFill="1" applyBorder="1" applyAlignment="1">
      <alignment horizontal="left" vertical="center" wrapText="1"/>
    </xf>
    <xf numFmtId="0" fontId="96" fillId="65" borderId="42" xfId="830" applyFont="1" applyFill="1" applyBorder="1" applyAlignment="1">
      <alignment horizontal="left" wrapText="1"/>
    </xf>
    <xf numFmtId="0" fontId="96" fillId="65" borderId="0" xfId="830" applyFont="1" applyFill="1" applyBorder="1" applyAlignment="1">
      <alignment horizontal="left" wrapText="1"/>
    </xf>
    <xf numFmtId="0" fontId="96" fillId="65" borderId="43" xfId="830" applyFont="1" applyFill="1" applyBorder="1" applyAlignment="1">
      <alignment horizontal="left" wrapText="1"/>
    </xf>
    <xf numFmtId="0" fontId="14" fillId="63" borderId="36" xfId="830" applyFont="1" applyFill="1" applyBorder="1" applyAlignment="1">
      <alignment horizontal="left" vertical="center"/>
    </xf>
    <xf numFmtId="0" fontId="14" fillId="63" borderId="37" xfId="830" applyFont="1" applyFill="1" applyBorder="1" applyAlignment="1">
      <alignment horizontal="left" vertical="center"/>
    </xf>
    <xf numFmtId="0" fontId="14" fillId="63" borderId="38" xfId="830" applyFont="1" applyFill="1" applyBorder="1" applyAlignment="1">
      <alignment horizontal="left" vertical="center"/>
    </xf>
    <xf numFmtId="168" fontId="95" fillId="65" borderId="42" xfId="830" applyNumberFormat="1" applyFont="1" applyFill="1" applyBorder="1" applyAlignment="1">
      <alignment horizontal="left" vertical="center" wrapText="1"/>
    </xf>
    <xf numFmtId="168" fontId="95" fillId="65" borderId="0" xfId="830" applyNumberFormat="1" applyFont="1" applyFill="1" applyBorder="1" applyAlignment="1">
      <alignment horizontal="left" vertical="center" wrapText="1"/>
    </xf>
    <xf numFmtId="168" fontId="95" fillId="65" borderId="43" xfId="830" applyNumberFormat="1" applyFont="1" applyFill="1" applyBorder="1" applyAlignment="1">
      <alignment horizontal="left" vertical="center" wrapText="1"/>
    </xf>
  </cellXfs>
  <cellStyles count="832">
    <cellStyle name="20% - Accent1 2" xfId="1"/>
    <cellStyle name="20% - Accent1 2 2" xfId="2"/>
    <cellStyle name="20% - Accent1 3" xfId="3"/>
    <cellStyle name="20% - Accent1 4" xfId="4"/>
    <cellStyle name="20% - Accent2 2" xfId="5"/>
    <cellStyle name="20% - Accent2 2 2" xfId="6"/>
    <cellStyle name="20% - Accent2 3" xfId="7"/>
    <cellStyle name="20% - Accent2 4" xfId="8"/>
    <cellStyle name="20% - Accent3 2" xfId="9"/>
    <cellStyle name="20% - Accent3 2 2" xfId="10"/>
    <cellStyle name="20% - Accent3 3" xfId="11"/>
    <cellStyle name="20% - Accent3 4" xfId="12"/>
    <cellStyle name="20% - Accent4 2" xfId="13"/>
    <cellStyle name="20% - Accent4 2 2" xfId="14"/>
    <cellStyle name="20% - Accent4 3" xfId="15"/>
    <cellStyle name="20% - Accent4 4" xfId="16"/>
    <cellStyle name="20% - Accent4 5" xfId="17"/>
    <cellStyle name="20% - Accent5 2" xfId="18"/>
    <cellStyle name="20% - Accent5 2 2" xfId="19"/>
    <cellStyle name="20% - Accent5 3" xfId="20"/>
    <cellStyle name="20% - Accent5 4" xfId="21"/>
    <cellStyle name="20% - Accent6 2" xfId="22"/>
    <cellStyle name="20% - Accent6 2 2" xfId="23"/>
    <cellStyle name="20% - Accent6 3" xfId="24"/>
    <cellStyle name="20% - Accent6 4" xfId="25"/>
    <cellStyle name="40% - Accent1 2" xfId="26"/>
    <cellStyle name="40% - Accent1 2 2" xfId="27"/>
    <cellStyle name="40% - Accent1 3" xfId="28"/>
    <cellStyle name="40% - Accent1 4" xfId="29"/>
    <cellStyle name="40% - Accent2 2" xfId="30"/>
    <cellStyle name="40% - Accent2 2 2" xfId="31"/>
    <cellStyle name="40% - Accent2 3" xfId="32"/>
    <cellStyle name="40% - Accent2 4" xfId="33"/>
    <cellStyle name="40% - Accent3 2" xfId="34"/>
    <cellStyle name="40% - Accent3 2 2" xfId="35"/>
    <cellStyle name="40% - Accent3 3" xfId="36"/>
    <cellStyle name="40% - Accent3 4" xfId="37"/>
    <cellStyle name="40% - Accent4 2" xfId="38"/>
    <cellStyle name="40% - Accent4 2 2" xfId="39"/>
    <cellStyle name="40% - Accent4 3" xfId="40"/>
    <cellStyle name="40% - Accent4 4" xfId="41"/>
    <cellStyle name="40% - Accent5 2" xfId="42"/>
    <cellStyle name="40% - Accent5 2 2" xfId="43"/>
    <cellStyle name="40% - Accent5 3" xfId="44"/>
    <cellStyle name="40% - Accent5 4" xfId="45"/>
    <cellStyle name="40% - Accent6 2" xfId="46"/>
    <cellStyle name="40% - Accent6 2 2" xfId="47"/>
    <cellStyle name="40% - Accent6 3" xfId="48"/>
    <cellStyle name="40% - Accent6 4" xfId="49"/>
    <cellStyle name="60% - Accent1 2" xfId="50"/>
    <cellStyle name="60% - Accent1 2 2" xfId="51"/>
    <cellStyle name="60% - Accent1 3" xfId="52"/>
    <cellStyle name="60% - Accent1 4" xfId="53"/>
    <cellStyle name="60% - Accent2 2" xfId="54"/>
    <cellStyle name="60% - Accent2 2 2" xfId="55"/>
    <cellStyle name="60% - Accent2 3" xfId="56"/>
    <cellStyle name="60% - Accent2 4" xfId="57"/>
    <cellStyle name="60% - Accent3 2" xfId="58"/>
    <cellStyle name="60% - Accent3 2 2" xfId="59"/>
    <cellStyle name="60% - Accent3 3" xfId="60"/>
    <cellStyle name="60% - Accent3 4" xfId="61"/>
    <cellStyle name="60% - Accent4 2" xfId="62"/>
    <cellStyle name="60% - Accent4 2 2" xfId="63"/>
    <cellStyle name="60% - Accent4 3" xfId="64"/>
    <cellStyle name="60% - Accent4 4" xfId="65"/>
    <cellStyle name="60% - Accent5 2" xfId="66"/>
    <cellStyle name="60% - Accent5 2 2" xfId="67"/>
    <cellStyle name="60% - Accent5 3" xfId="68"/>
    <cellStyle name="60% - Accent5 4" xfId="69"/>
    <cellStyle name="60% - Accent6 2" xfId="70"/>
    <cellStyle name="60% - Accent6 2 2" xfId="71"/>
    <cellStyle name="60% - Accent6 3" xfId="72"/>
    <cellStyle name="60% - Accent6 4" xfId="73"/>
    <cellStyle name="Accent1 2" xfId="74"/>
    <cellStyle name="Accent1 2 2" xfId="75"/>
    <cellStyle name="Accent1 3" xfId="76"/>
    <cellStyle name="Accent1 4" xfId="77"/>
    <cellStyle name="Accent2 2" xfId="78"/>
    <cellStyle name="Accent2 2 2" xfId="79"/>
    <cellStyle name="Accent2 3" xfId="80"/>
    <cellStyle name="Accent2 4" xfId="81"/>
    <cellStyle name="Accent3 2" xfId="82"/>
    <cellStyle name="Accent3 2 2" xfId="83"/>
    <cellStyle name="Accent3 3" xfId="84"/>
    <cellStyle name="Accent3 4" xfId="85"/>
    <cellStyle name="Accent4 2" xfId="86"/>
    <cellStyle name="Accent4 2 2" xfId="87"/>
    <cellStyle name="Accent4 3" xfId="88"/>
    <cellStyle name="Accent4 4" xfId="89"/>
    <cellStyle name="Accent4 5" xfId="90"/>
    <cellStyle name="Accent5 2" xfId="91"/>
    <cellStyle name="Accent5 2 2" xfId="92"/>
    <cellStyle name="Accent5 3" xfId="93"/>
    <cellStyle name="Accent5 4" xfId="94"/>
    <cellStyle name="Accent6 2" xfId="95"/>
    <cellStyle name="Accent6 2 2" xfId="96"/>
    <cellStyle name="Accent6 3" xfId="97"/>
    <cellStyle name="Accent6 4" xfId="98"/>
    <cellStyle name="Bad 2" xfId="99"/>
    <cellStyle name="Bad 2 2" xfId="100"/>
    <cellStyle name="Bad 3" xfId="101"/>
    <cellStyle name="Bad 4" xfId="102"/>
    <cellStyle name="Calculation 2" xfId="103"/>
    <cellStyle name="Calculation 2 2" xfId="104"/>
    <cellStyle name="Calculation 2 2 2" xfId="105"/>
    <cellStyle name="Calculation 2 2 2 2" xfId="106"/>
    <cellStyle name="Calculation 2 2 2 2 2" xfId="107"/>
    <cellStyle name="Calculation 2 2 2 2 3" xfId="108"/>
    <cellStyle name="Calculation 2 2 2 3" xfId="109"/>
    <cellStyle name="Calculation 2 2 2 4" xfId="110"/>
    <cellStyle name="Calculation 2 2 3" xfId="111"/>
    <cellStyle name="Calculation 2 2 3 2" xfId="112"/>
    <cellStyle name="Calculation 2 2 3 3" xfId="113"/>
    <cellStyle name="Calculation 2 2 4" xfId="114"/>
    <cellStyle name="Calculation 2 2 5" xfId="115"/>
    <cellStyle name="Calculation 2 3" xfId="116"/>
    <cellStyle name="Calculation 2 3 2" xfId="117"/>
    <cellStyle name="Calculation 2 3 2 2" xfId="118"/>
    <cellStyle name="Calculation 2 3 2 3" xfId="119"/>
    <cellStyle name="Calculation 2 3 3" xfId="120"/>
    <cellStyle name="Calculation 2 3 4" xfId="121"/>
    <cellStyle name="Calculation 2 4" xfId="122"/>
    <cellStyle name="Calculation 2 5" xfId="123"/>
    <cellStyle name="Calculation 2 5 2" xfId="124"/>
    <cellStyle name="Calculation 2 5 3" xfId="125"/>
    <cellStyle name="Calculation 2 6" xfId="126"/>
    <cellStyle name="Calculation 2 7" xfId="127"/>
    <cellStyle name="Calculation 3" xfId="128"/>
    <cellStyle name="Calculation 3 2" xfId="129"/>
    <cellStyle name="Calculation 3 2 2" xfId="130"/>
    <cellStyle name="Calculation 3 2 2 2" xfId="131"/>
    <cellStyle name="Calculation 3 2 2 3" xfId="132"/>
    <cellStyle name="Calculation 3 2 3" xfId="133"/>
    <cellStyle name="Calculation 3 2 4" xfId="134"/>
    <cellStyle name="Calculation 3 3" xfId="135"/>
    <cellStyle name="Calculation 3 3 2" xfId="136"/>
    <cellStyle name="Calculation 3 3 3" xfId="137"/>
    <cellStyle name="Calculation 3 4" xfId="138"/>
    <cellStyle name="Calculation 3 5" xfId="139"/>
    <cellStyle name="Calculation 4" xfId="140"/>
    <cellStyle name="Calculation 4 2" xfId="141"/>
    <cellStyle name="Calculation 4 2 2" xfId="142"/>
    <cellStyle name="Calculation 4 2 3" xfId="143"/>
    <cellStyle name="Calculation 4 3" xfId="144"/>
    <cellStyle name="Calculation 4 4" xfId="145"/>
    <cellStyle name="Calculation 5" xfId="146"/>
    <cellStyle name="Calculation 5 2" xfId="147"/>
    <cellStyle name="Calculation 5 3" xfId="148"/>
    <cellStyle name="Check Cell 2" xfId="149"/>
    <cellStyle name="Check Cell 2 2" xfId="150"/>
    <cellStyle name="Check Cell 3" xfId="151"/>
    <cellStyle name="Check Cell 4" xfId="152"/>
    <cellStyle name="Comma" xfId="153" builtinId="3"/>
    <cellStyle name="Comma 10" xfId="154"/>
    <cellStyle name="Comma 10 2" xfId="155"/>
    <cellStyle name="Comma 10 3" xfId="156"/>
    <cellStyle name="Comma 11" xfId="157"/>
    <cellStyle name="Comma 2" xfId="158"/>
    <cellStyle name="Comma 2 2" xfId="159"/>
    <cellStyle name="Comma 2 2 2" xfId="160"/>
    <cellStyle name="Comma 2 3" xfId="161"/>
    <cellStyle name="Comma 2 3 2" xfId="162"/>
    <cellStyle name="Comma 2 3 3" xfId="163"/>
    <cellStyle name="Comma 2 3 4" xfId="164"/>
    <cellStyle name="Comma 2 4" xfId="165"/>
    <cellStyle name="Comma 3" xfId="166"/>
    <cellStyle name="Comma 3 2" xfId="167"/>
    <cellStyle name="Comma 3 3" xfId="168"/>
    <cellStyle name="Comma 3 3 2" xfId="169"/>
    <cellStyle name="Comma 3 3 2 2" xfId="170"/>
    <cellStyle name="Comma 3 3 2 2 2" xfId="171"/>
    <cellStyle name="Comma 3 3 2 3" xfId="172"/>
    <cellStyle name="Comma 3 3 3" xfId="173"/>
    <cellStyle name="Comma 3 3 3 2" xfId="174"/>
    <cellStyle name="Comma 3 3 4" xfId="175"/>
    <cellStyle name="Comma 3 4" xfId="176"/>
    <cellStyle name="Comma 3 4 2" xfId="177"/>
    <cellStyle name="Comma 3 4 2 2" xfId="178"/>
    <cellStyle name="Comma 3 4 3" xfId="179"/>
    <cellStyle name="Comma 3 5" xfId="180"/>
    <cellStyle name="Comma 3 5 2" xfId="181"/>
    <cellStyle name="Comma 3 5 2 2" xfId="182"/>
    <cellStyle name="Comma 3 5 3" xfId="183"/>
    <cellStyle name="Comma 3 6" xfId="184"/>
    <cellStyle name="Comma 3 6 2" xfId="185"/>
    <cellStyle name="Comma 3 6 2 2" xfId="186"/>
    <cellStyle name="Comma 3 6 3" xfId="187"/>
    <cellStyle name="Comma 3 7" xfId="188"/>
    <cellStyle name="Comma 3 7 2" xfId="189"/>
    <cellStyle name="Comma 3 8" xfId="190"/>
    <cellStyle name="Comma 4" xfId="191"/>
    <cellStyle name="Comma 4 2" xfId="192"/>
    <cellStyle name="Comma 4 2 2" xfId="193"/>
    <cellStyle name="Comma 4 2 2 2" xfId="194"/>
    <cellStyle name="Comma 4 2 2 2 2" xfId="195"/>
    <cellStyle name="Comma 4 2 2 3" xfId="196"/>
    <cellStyle name="Comma 4 2 3" xfId="197"/>
    <cellStyle name="Comma 4 2 3 2" xfId="198"/>
    <cellStyle name="Comma 4 2 4" xfId="199"/>
    <cellStyle name="Comma 4 3" xfId="200"/>
    <cellStyle name="Comma 4 3 2" xfId="201"/>
    <cellStyle name="Comma 4 3 2 2" xfId="202"/>
    <cellStyle name="Comma 4 3 3" xfId="203"/>
    <cellStyle name="Comma 4 4" xfId="204"/>
    <cellStyle name="Comma 4 4 2" xfId="205"/>
    <cellStyle name="Comma 4 4 2 2" xfId="206"/>
    <cellStyle name="Comma 4 4 3" xfId="207"/>
    <cellStyle name="Comma 4 5" xfId="208"/>
    <cellStyle name="Comma 4 5 2" xfId="209"/>
    <cellStyle name="Comma 4 5 2 2" xfId="210"/>
    <cellStyle name="Comma 4 5 3" xfId="211"/>
    <cellStyle name="Comma 4 6" xfId="212"/>
    <cellStyle name="Comma 4 6 2" xfId="213"/>
    <cellStyle name="Comma 4 7" xfId="214"/>
    <cellStyle name="Comma 5" xfId="215"/>
    <cellStyle name="Comma 5 2" xfId="216"/>
    <cellStyle name="Comma 5 2 2" xfId="217"/>
    <cellStyle name="Comma 5 2 2 2" xfId="218"/>
    <cellStyle name="Comma 5 2 2 2 2" xfId="219"/>
    <cellStyle name="Comma 5 2 2 3" xfId="220"/>
    <cellStyle name="Comma 5 2 3" xfId="221"/>
    <cellStyle name="Comma 5 2 3 2" xfId="222"/>
    <cellStyle name="Comma 5 2 4" xfId="223"/>
    <cellStyle name="Comma 5 3" xfId="224"/>
    <cellStyle name="Comma 5 3 2" xfId="225"/>
    <cellStyle name="Comma 5 3 2 2" xfId="226"/>
    <cellStyle name="Comma 5 3 3" xfId="227"/>
    <cellStyle name="Comma 5 4" xfId="228"/>
    <cellStyle name="Comma 5 4 2" xfId="229"/>
    <cellStyle name="Comma 5 4 2 2" xfId="230"/>
    <cellStyle name="Comma 5 4 3" xfId="231"/>
    <cellStyle name="Comma 5 5" xfId="232"/>
    <cellStyle name="Comma 5 5 2" xfId="233"/>
    <cellStyle name="Comma 5 5 2 2" xfId="234"/>
    <cellStyle name="Comma 5 5 3" xfId="235"/>
    <cellStyle name="Comma 5 6" xfId="236"/>
    <cellStyle name="Comma 5 6 2" xfId="237"/>
    <cellStyle name="Comma 5 7" xfId="238"/>
    <cellStyle name="Comma 6" xfId="239"/>
    <cellStyle name="Comma 7" xfId="240"/>
    <cellStyle name="Comma 8" xfId="241"/>
    <cellStyle name="Comma 9" xfId="242"/>
    <cellStyle name="Currency" xfId="243" builtinId="4"/>
    <cellStyle name="Currency 10" xfId="244"/>
    <cellStyle name="Currency 2" xfId="245"/>
    <cellStyle name="Currency 2 10" xfId="246"/>
    <cellStyle name="Currency 2 11" xfId="247"/>
    <cellStyle name="Currency 2 2" xfId="248"/>
    <cellStyle name="Currency 2 2 2" xfId="249"/>
    <cellStyle name="Currency 2 3" xfId="250"/>
    <cellStyle name="Currency 2 3 2" xfId="251"/>
    <cellStyle name="Currency 2 4" xfId="252"/>
    <cellStyle name="Currency 2 4 2" xfId="253"/>
    <cellStyle name="Currency 2 4 2 2" xfId="254"/>
    <cellStyle name="Currency 2 4 2 2 2" xfId="255"/>
    <cellStyle name="Currency 2 4 2 3" xfId="256"/>
    <cellStyle name="Currency 2 4 3" xfId="257"/>
    <cellStyle name="Currency 2 4 3 2" xfId="258"/>
    <cellStyle name="Currency 2 4 4" xfId="259"/>
    <cellStyle name="Currency 2 5" xfId="260"/>
    <cellStyle name="Currency 2 5 2" xfId="261"/>
    <cellStyle name="Currency 2 5 2 2" xfId="262"/>
    <cellStyle name="Currency 2 5 3" xfId="263"/>
    <cellStyle name="Currency 2 6" xfId="264"/>
    <cellStyle name="Currency 2 6 2" xfId="265"/>
    <cellStyle name="Currency 2 6 2 2" xfId="266"/>
    <cellStyle name="Currency 2 6 3" xfId="267"/>
    <cellStyle name="Currency 2 7" xfId="268"/>
    <cellStyle name="Currency 2 7 2" xfId="269"/>
    <cellStyle name="Currency 2 7 2 2" xfId="270"/>
    <cellStyle name="Currency 2 7 3" xfId="271"/>
    <cellStyle name="Currency 2 8" xfId="272"/>
    <cellStyle name="Currency 2 8 2" xfId="273"/>
    <cellStyle name="Currency 2 9" xfId="274"/>
    <cellStyle name="Currency 3" xfId="275"/>
    <cellStyle name="Currency 3 2" xfId="276"/>
    <cellStyle name="Currency 4" xfId="277"/>
    <cellStyle name="Currency 4 2" xfId="278"/>
    <cellStyle name="Currency 4 2 2" xfId="279"/>
    <cellStyle name="Currency 4 2 2 2" xfId="280"/>
    <cellStyle name="Currency 4 2 2 2 2" xfId="281"/>
    <cellStyle name="Currency 4 2 2 3" xfId="282"/>
    <cellStyle name="Currency 4 2 3" xfId="283"/>
    <cellStyle name="Currency 4 2 3 2" xfId="284"/>
    <cellStyle name="Currency 4 2 4" xfId="285"/>
    <cellStyle name="Currency 4 3" xfId="286"/>
    <cellStyle name="Currency 4 3 2" xfId="287"/>
    <cellStyle name="Currency 4 3 2 2" xfId="288"/>
    <cellStyle name="Currency 4 3 3" xfId="289"/>
    <cellStyle name="Currency 4 4" xfId="290"/>
    <cellStyle name="Currency 4 4 2" xfId="291"/>
    <cellStyle name="Currency 4 4 2 2" xfId="292"/>
    <cellStyle name="Currency 4 4 3" xfId="293"/>
    <cellStyle name="Currency 4 5" xfId="294"/>
    <cellStyle name="Currency 4 5 2" xfId="295"/>
    <cellStyle name="Currency 4 5 2 2" xfId="296"/>
    <cellStyle name="Currency 4 5 3" xfId="297"/>
    <cellStyle name="Currency 4 6" xfId="298"/>
    <cellStyle name="Currency 4 6 2" xfId="299"/>
    <cellStyle name="Currency 4 7" xfId="300"/>
    <cellStyle name="Currency 4 8" xfId="301"/>
    <cellStyle name="Currency 5" xfId="302"/>
    <cellStyle name="Currency 5 2" xfId="303"/>
    <cellStyle name="Currency 5 2 2" xfId="304"/>
    <cellStyle name="Currency 5 2 2 2" xfId="305"/>
    <cellStyle name="Currency 5 2 2 2 2" xfId="306"/>
    <cellStyle name="Currency 5 2 2 3" xfId="307"/>
    <cellStyle name="Currency 5 2 3" xfId="308"/>
    <cellStyle name="Currency 5 2 3 2" xfId="309"/>
    <cellStyle name="Currency 5 2 4" xfId="310"/>
    <cellStyle name="Currency 5 3" xfId="311"/>
    <cellStyle name="Currency 5 3 2" xfId="312"/>
    <cellStyle name="Currency 5 3 2 2" xfId="313"/>
    <cellStyle name="Currency 5 3 3" xfId="314"/>
    <cellStyle name="Currency 5 4" xfId="315"/>
    <cellStyle name="Currency 5 4 2" xfId="316"/>
    <cellStyle name="Currency 5 4 2 2" xfId="317"/>
    <cellStyle name="Currency 5 4 3" xfId="318"/>
    <cellStyle name="Currency 5 5" xfId="319"/>
    <cellStyle name="Currency 5 5 2" xfId="320"/>
    <cellStyle name="Currency 5 5 2 2" xfId="321"/>
    <cellStyle name="Currency 5 5 3" xfId="322"/>
    <cellStyle name="Currency 5 6" xfId="323"/>
    <cellStyle name="Currency 5 6 2" xfId="324"/>
    <cellStyle name="Currency 5 7" xfId="325"/>
    <cellStyle name="Currency 5 8" xfId="326"/>
    <cellStyle name="Currency 6" xfId="327"/>
    <cellStyle name="Currency 6 2" xfId="328"/>
    <cellStyle name="Currency 7" xfId="329"/>
    <cellStyle name="Currency 8" xfId="330"/>
    <cellStyle name="Currency 9" xfId="331"/>
    <cellStyle name="Currency 9 2" xfId="332"/>
    <cellStyle name="DRG Table" xfId="333"/>
    <cellStyle name="Explanatory Text 2" xfId="334"/>
    <cellStyle name="Explanatory Text 2 2" xfId="335"/>
    <cellStyle name="Explanatory Text 3" xfId="336"/>
    <cellStyle name="Explanatory Text 4" xfId="337"/>
    <cellStyle name="Followed Hyperlink 2" xfId="338"/>
    <cellStyle name="Good 2" xfId="339"/>
    <cellStyle name="Good 2 2" xfId="340"/>
    <cellStyle name="Good 3" xfId="341"/>
    <cellStyle name="Good 4" xfId="342"/>
    <cellStyle name="Heading 1 2" xfId="343"/>
    <cellStyle name="Heading 1 2 2" xfId="344"/>
    <cellStyle name="Heading 1 3" xfId="345"/>
    <cellStyle name="Heading 1 4" xfId="346"/>
    <cellStyle name="Heading 2 2" xfId="347"/>
    <cellStyle name="Heading 2 2 2" xfId="348"/>
    <cellStyle name="Heading 2 3" xfId="349"/>
    <cellStyle name="Heading 2 4" xfId="350"/>
    <cellStyle name="Heading 3 2" xfId="351"/>
    <cellStyle name="Heading 3 2 2" xfId="352"/>
    <cellStyle name="Heading 3 3" xfId="353"/>
    <cellStyle name="Heading 3 4" xfId="354"/>
    <cellStyle name="Heading 4 2" xfId="355"/>
    <cellStyle name="Heading 4 2 2" xfId="356"/>
    <cellStyle name="Heading 4 3" xfId="357"/>
    <cellStyle name="Heading 4 4" xfId="358"/>
    <cellStyle name="Hyperlink 2" xfId="359"/>
    <cellStyle name="Hyperlink 2 2" xfId="360"/>
    <cellStyle name="Hyperlink 3" xfId="361"/>
    <cellStyle name="Hyperlink 4" xfId="362"/>
    <cellStyle name="Input 2" xfId="363"/>
    <cellStyle name="Input 2 2" xfId="364"/>
    <cellStyle name="Input 2 2 2" xfId="365"/>
    <cellStyle name="Input 2 2 2 2" xfId="366"/>
    <cellStyle name="Input 2 2 2 2 2" xfId="367"/>
    <cellStyle name="Input 2 2 2 2 3" xfId="368"/>
    <cellStyle name="Input 2 2 2 3" xfId="369"/>
    <cellStyle name="Input 2 2 2 4" xfId="370"/>
    <cellStyle name="Input 2 2 3" xfId="371"/>
    <cellStyle name="Input 2 2 3 2" xfId="372"/>
    <cellStyle name="Input 2 2 3 3" xfId="373"/>
    <cellStyle name="Input 2 2 4" xfId="374"/>
    <cellStyle name="Input 2 2 5" xfId="375"/>
    <cellStyle name="Input 2 3" xfId="376"/>
    <cellStyle name="Input 2 3 2" xfId="377"/>
    <cellStyle name="Input 2 3 2 2" xfId="378"/>
    <cellStyle name="Input 2 3 2 3" xfId="379"/>
    <cellStyle name="Input 2 3 3" xfId="380"/>
    <cellStyle name="Input 2 3 4" xfId="381"/>
    <cellStyle name="Input 2 4" xfId="382"/>
    <cellStyle name="Input 2 5" xfId="383"/>
    <cellStyle name="Input 2 5 2" xfId="384"/>
    <cellStyle name="Input 2 5 3" xfId="385"/>
    <cellStyle name="Input 2 6" xfId="386"/>
    <cellStyle name="Input 2 7" xfId="387"/>
    <cellStyle name="Input 3" xfId="388"/>
    <cellStyle name="Input 3 2" xfId="389"/>
    <cellStyle name="Input 3 2 2" xfId="390"/>
    <cellStyle name="Input 3 2 2 2" xfId="391"/>
    <cellStyle name="Input 3 2 2 3" xfId="392"/>
    <cellStyle name="Input 3 2 3" xfId="393"/>
    <cellStyle name="Input 3 2 4" xfId="394"/>
    <cellStyle name="Input 3 3" xfId="395"/>
    <cellStyle name="Input 3 3 2" xfId="396"/>
    <cellStyle name="Input 3 3 3" xfId="397"/>
    <cellStyle name="Input 3 4" xfId="398"/>
    <cellStyle name="Input 3 5" xfId="399"/>
    <cellStyle name="Input 4" xfId="400"/>
    <cellStyle name="Input 4 2" xfId="401"/>
    <cellStyle name="Input 4 2 2" xfId="402"/>
    <cellStyle name="Input 4 2 3" xfId="403"/>
    <cellStyle name="Input 4 3" xfId="404"/>
    <cellStyle name="Input 4 4" xfId="405"/>
    <cellStyle name="Input 5" xfId="406"/>
    <cellStyle name="Input 5 2" xfId="407"/>
    <cellStyle name="Input 5 3" xfId="408"/>
    <cellStyle name="Linked Cell 2" xfId="409"/>
    <cellStyle name="Linked Cell 2 2" xfId="410"/>
    <cellStyle name="Linked Cell 3" xfId="411"/>
    <cellStyle name="Linked Cell 4" xfId="412"/>
    <cellStyle name="Neutral 2" xfId="413"/>
    <cellStyle name="Neutral 2 2" xfId="414"/>
    <cellStyle name="Neutral 3" xfId="415"/>
    <cellStyle name="Neutral 4" xfId="416"/>
    <cellStyle name="Normal" xfId="0" builtinId="0"/>
    <cellStyle name="Normal 10" xfId="417"/>
    <cellStyle name="Normal 10 2" xfId="418"/>
    <cellStyle name="Normal 10 2 2" xfId="419"/>
    <cellStyle name="Normal 10 2 2 2" xfId="420"/>
    <cellStyle name="Normal 10 2 2 2 2" xfId="421"/>
    <cellStyle name="Normal 10 2 2 3" xfId="422"/>
    <cellStyle name="Normal 10 2 3" xfId="423"/>
    <cellStyle name="Normal 10 2 3 2" xfId="424"/>
    <cellStyle name="Normal 10 2 4" xfId="425"/>
    <cellStyle name="Normal 10 3" xfId="426"/>
    <cellStyle name="Normal 10 3 2" xfId="427"/>
    <cellStyle name="Normal 10 3 2 2" xfId="428"/>
    <cellStyle name="Normal 10 3 3" xfId="429"/>
    <cellStyle name="Normal 10 4" xfId="430"/>
    <cellStyle name="Normal 10 4 2" xfId="431"/>
    <cellStyle name="Normal 10 4 2 2" xfId="432"/>
    <cellStyle name="Normal 10 4 3" xfId="433"/>
    <cellStyle name="Normal 10 5" xfId="434"/>
    <cellStyle name="Normal 10 5 2" xfId="435"/>
    <cellStyle name="Normal 10 5 2 2" xfId="436"/>
    <cellStyle name="Normal 10 5 3" xfId="437"/>
    <cellStyle name="Normal 10 6" xfId="438"/>
    <cellStyle name="Normal 10 6 2" xfId="439"/>
    <cellStyle name="Normal 10 7" xfId="440"/>
    <cellStyle name="Normal 11" xfId="441"/>
    <cellStyle name="Normal 12" xfId="442"/>
    <cellStyle name="Normal 12 2" xfId="443"/>
    <cellStyle name="Normal 13" xfId="444"/>
    <cellStyle name="Normal 13 2" xfId="445"/>
    <cellStyle name="Normal 13 3" xfId="446"/>
    <cellStyle name="Normal 14" xfId="447"/>
    <cellStyle name="Normal 15" xfId="448"/>
    <cellStyle name="Normal 15 2" xfId="449"/>
    <cellStyle name="Normal 15 3" xfId="450"/>
    <cellStyle name="Normal 16" xfId="451"/>
    <cellStyle name="Normal 17" xfId="452"/>
    <cellStyle name="Normal 18" xfId="453"/>
    <cellStyle name="Normal 19" xfId="454"/>
    <cellStyle name="Normal 2" xfId="455"/>
    <cellStyle name="Normal 2 2" xfId="456"/>
    <cellStyle name="Normal 2 2 2" xfId="457"/>
    <cellStyle name="Normal 2 2 3" xfId="458"/>
    <cellStyle name="Normal 2 3" xfId="459"/>
    <cellStyle name="Normal 2 3 2" xfId="460"/>
    <cellStyle name="Normal 2 4" xfId="461"/>
    <cellStyle name="Normal 2 4 2" xfId="462"/>
    <cellStyle name="Normal 2 5" xfId="463"/>
    <cellStyle name="Normal 2 6" xfId="464"/>
    <cellStyle name="Normal 2_SC IP analytical dataset summary part 1 2011-01-29" xfId="465"/>
    <cellStyle name="Normal 20" xfId="830"/>
    <cellStyle name="Normal 3" xfId="466"/>
    <cellStyle name="Normal 3 10" xfId="467"/>
    <cellStyle name="Normal 3 2" xfId="468"/>
    <cellStyle name="Normal 3 3" xfId="469"/>
    <cellStyle name="Normal 3 3 2" xfId="470"/>
    <cellStyle name="Normal 3 3 2 2" xfId="471"/>
    <cellStyle name="Normal 3 3 2 2 2" xfId="472"/>
    <cellStyle name="Normal 3 3 2 3" xfId="473"/>
    <cellStyle name="Normal 3 3 3" xfId="474"/>
    <cellStyle name="Normal 3 3 3 2" xfId="475"/>
    <cellStyle name="Normal 3 3 4" xfId="476"/>
    <cellStyle name="Normal 3 4" xfId="477"/>
    <cellStyle name="Normal 3 4 2" xfId="478"/>
    <cellStyle name="Normal 3 4 2 2" xfId="479"/>
    <cellStyle name="Normal 3 4 3" xfId="480"/>
    <cellStyle name="Normal 3 5" xfId="481"/>
    <cellStyle name="Normal 3 5 2" xfId="482"/>
    <cellStyle name="Normal 3 5 2 2" xfId="483"/>
    <cellStyle name="Normal 3 5 3" xfId="484"/>
    <cellStyle name="Normal 3 6" xfId="485"/>
    <cellStyle name="Normal 3 6 2" xfId="486"/>
    <cellStyle name="Normal 3 6 2 2" xfId="487"/>
    <cellStyle name="Normal 3 6 3" xfId="488"/>
    <cellStyle name="Normal 3 7" xfId="489"/>
    <cellStyle name="Normal 3 7 2" xfId="490"/>
    <cellStyle name="Normal 3 8" xfId="491"/>
    <cellStyle name="Normal 3 9" xfId="492"/>
    <cellStyle name="Normal 3_Sheet1" xfId="493"/>
    <cellStyle name="Normal 32" xfId="494"/>
    <cellStyle name="Normal 34" xfId="495"/>
    <cellStyle name="Normal 4" xfId="496"/>
    <cellStyle name="Normal 4 2" xfId="497"/>
    <cellStyle name="Normal 4 3" xfId="498"/>
    <cellStyle name="Normal 4 3 2" xfId="499"/>
    <cellStyle name="Normal 4 4" xfId="500"/>
    <cellStyle name="Normal 4 4 2" xfId="501"/>
    <cellStyle name="Normal 5" xfId="502"/>
    <cellStyle name="Normal 5 2" xfId="503"/>
    <cellStyle name="Normal 5 2 2" xfId="504"/>
    <cellStyle name="Normal 5 2 2 2" xfId="505"/>
    <cellStyle name="Normal 5 2 2 2 2" xfId="506"/>
    <cellStyle name="Normal 5 2 2 3" xfId="507"/>
    <cellStyle name="Normal 5 2 3" xfId="508"/>
    <cellStyle name="Normal 5 2 3 2" xfId="509"/>
    <cellStyle name="Normal 5 2 4" xfId="510"/>
    <cellStyle name="Normal 5 3" xfId="511"/>
    <cellStyle name="Normal 5 3 2" xfId="512"/>
    <cellStyle name="Normal 5 3 2 2" xfId="513"/>
    <cellStyle name="Normal 5 3 3" xfId="514"/>
    <cellStyle name="Normal 5 4" xfId="515"/>
    <cellStyle name="Normal 5 4 2" xfId="516"/>
    <cellStyle name="Normal 5 4 2 2" xfId="517"/>
    <cellStyle name="Normal 5 4 3" xfId="518"/>
    <cellStyle name="Normal 5 5" xfId="519"/>
    <cellStyle name="Normal 5 5 2" xfId="520"/>
    <cellStyle name="Normal 5 5 2 2" xfId="521"/>
    <cellStyle name="Normal 5 5 3" xfId="522"/>
    <cellStyle name="Normal 5 6" xfId="523"/>
    <cellStyle name="Normal 5 6 2" xfId="524"/>
    <cellStyle name="Normal 5 7" xfId="525"/>
    <cellStyle name="Normal 5 8" xfId="526"/>
    <cellStyle name="Normal 5 9" xfId="527"/>
    <cellStyle name="Normal 6" xfId="528"/>
    <cellStyle name="Normal 6 2" xfId="529"/>
    <cellStyle name="Normal 6 2 2" xfId="530"/>
    <cellStyle name="Normal 6 2 2 2" xfId="531"/>
    <cellStyle name="Normal 6 2 2 2 2" xfId="532"/>
    <cellStyle name="Normal 6 2 2 3" xfId="533"/>
    <cellStyle name="Normal 6 2 3" xfId="534"/>
    <cellStyle name="Normal 6 2 3 2" xfId="535"/>
    <cellStyle name="Normal 6 2 4" xfId="536"/>
    <cellStyle name="Normal 6 3" xfId="537"/>
    <cellStyle name="Normal 6 3 2" xfId="538"/>
    <cellStyle name="Normal 6 3 2 2" xfId="539"/>
    <cellStyle name="Normal 6 3 3" xfId="540"/>
    <cellStyle name="Normal 6 4" xfId="541"/>
    <cellStyle name="Normal 6 4 2" xfId="542"/>
    <cellStyle name="Normal 6 4 2 2" xfId="543"/>
    <cellStyle name="Normal 6 4 3" xfId="544"/>
    <cellStyle name="Normal 6 5" xfId="545"/>
    <cellStyle name="Normal 6 5 2" xfId="546"/>
    <cellStyle name="Normal 6 5 2 2" xfId="547"/>
    <cellStyle name="Normal 6 5 3" xfId="548"/>
    <cellStyle name="Normal 6 6" xfId="549"/>
    <cellStyle name="Normal 6 6 2" xfId="550"/>
    <cellStyle name="Normal 6 7" xfId="551"/>
    <cellStyle name="Normal 7" xfId="552"/>
    <cellStyle name="Normal 7 2" xfId="553"/>
    <cellStyle name="Normal 7 2 2" xfId="554"/>
    <cellStyle name="Normal 7 2 2 2" xfId="555"/>
    <cellStyle name="Normal 7 2 2 2 2" xfId="556"/>
    <cellStyle name="Normal 7 2 2 3" xfId="557"/>
    <cellStyle name="Normal 7 2 3" xfId="558"/>
    <cellStyle name="Normal 7 2 3 2" xfId="559"/>
    <cellStyle name="Normal 7 2 4" xfId="560"/>
    <cellStyle name="Normal 7 3" xfId="561"/>
    <cellStyle name="Normal 7 3 2" xfId="562"/>
    <cellStyle name="Normal 7 3 2 2" xfId="563"/>
    <cellStyle name="Normal 7 3 3" xfId="564"/>
    <cellStyle name="Normal 7 4" xfId="565"/>
    <cellStyle name="Normal 7 4 2" xfId="566"/>
    <cellStyle name="Normal 7 4 2 2" xfId="567"/>
    <cellStyle name="Normal 7 4 3" xfId="568"/>
    <cellStyle name="Normal 7 5" xfId="569"/>
    <cellStyle name="Normal 7 5 2" xfId="570"/>
    <cellStyle name="Normal 7 5 2 2" xfId="571"/>
    <cellStyle name="Normal 7 5 3" xfId="572"/>
    <cellStyle name="Normal 7 6" xfId="573"/>
    <cellStyle name="Normal 7 6 2" xfId="574"/>
    <cellStyle name="Normal 7 7" xfId="575"/>
    <cellStyle name="Normal 8" xfId="576"/>
    <cellStyle name="Normal 8 2" xfId="577"/>
    <cellStyle name="Normal 8 2 2" xfId="578"/>
    <cellStyle name="Normal 8 2 2 2" xfId="579"/>
    <cellStyle name="Normal 8 2 2 2 2" xfId="580"/>
    <cellStyle name="Normal 8 2 2 3" xfId="581"/>
    <cellStyle name="Normal 8 2 3" xfId="582"/>
    <cellStyle name="Normal 8 2 3 2" xfId="583"/>
    <cellStyle name="Normal 8 2 4" xfId="584"/>
    <cellStyle name="Normal 8 3" xfId="585"/>
    <cellStyle name="Normal 8 3 2" xfId="586"/>
    <cellStyle name="Normal 8 3 2 2" xfId="587"/>
    <cellStyle name="Normal 8 3 3" xfId="588"/>
    <cellStyle name="Normal 8 4" xfId="589"/>
    <cellStyle name="Normal 8 4 2" xfId="590"/>
    <cellStyle name="Normal 8 4 2 2" xfId="591"/>
    <cellStyle name="Normal 8 4 3" xfId="592"/>
    <cellStyle name="Normal 8 5" xfId="593"/>
    <cellStyle name="Normal 8 5 2" xfId="594"/>
    <cellStyle name="Normal 8 5 2 2" xfId="595"/>
    <cellStyle name="Normal 8 5 3" xfId="596"/>
    <cellStyle name="Normal 8 6" xfId="597"/>
    <cellStyle name="Normal 8 6 2" xfId="598"/>
    <cellStyle name="Normal 8 7" xfId="599"/>
    <cellStyle name="Normal 9" xfId="600"/>
    <cellStyle name="Normal 9 2" xfId="601"/>
    <cellStyle name="Normal 9 2 2" xfId="602"/>
    <cellStyle name="Normal 9 2 2 2" xfId="603"/>
    <cellStyle name="Normal 9 2 2 2 2" xfId="604"/>
    <cellStyle name="Normal 9 2 2 3" xfId="605"/>
    <cellStyle name="Normal 9 2 3" xfId="606"/>
    <cellStyle name="Normal 9 2 3 2" xfId="607"/>
    <cellStyle name="Normal 9 2 4" xfId="608"/>
    <cellStyle name="Normal 9 3" xfId="609"/>
    <cellStyle name="Normal 9 3 2" xfId="610"/>
    <cellStyle name="Normal 9 3 2 2" xfId="611"/>
    <cellStyle name="Normal 9 3 3" xfId="612"/>
    <cellStyle name="Normal 9 4" xfId="613"/>
    <cellStyle name="Normal 9 4 2" xfId="614"/>
    <cellStyle name="Normal 9 4 2 2" xfId="615"/>
    <cellStyle name="Normal 9 4 3" xfId="616"/>
    <cellStyle name="Normal 9 5" xfId="617"/>
    <cellStyle name="Normal 9 5 2" xfId="618"/>
    <cellStyle name="Normal 9 5 2 2" xfId="619"/>
    <cellStyle name="Normal 9 5 3" xfId="620"/>
    <cellStyle name="Normal 9 6" xfId="621"/>
    <cellStyle name="Normal 9 6 2" xfId="622"/>
    <cellStyle name="Normal 9 7" xfId="623"/>
    <cellStyle name="Normal_Sheet1" xfId="624"/>
    <cellStyle name="Note 2" xfId="625"/>
    <cellStyle name="Note 2 2" xfId="626"/>
    <cellStyle name="Note 2 2 2" xfId="627"/>
    <cellStyle name="Note 2 2 2 2" xfId="628"/>
    <cellStyle name="Note 2 2 2 2 2" xfId="629"/>
    <cellStyle name="Note 2 2 2 2 3" xfId="630"/>
    <cellStyle name="Note 2 2 2 3" xfId="631"/>
    <cellStyle name="Note 2 2 2 4" xfId="632"/>
    <cellStyle name="Note 2 2 3" xfId="633"/>
    <cellStyle name="Note 2 2 3 2" xfId="634"/>
    <cellStyle name="Note 2 2 3 3" xfId="635"/>
    <cellStyle name="Note 2 2 4" xfId="636"/>
    <cellStyle name="Note 2 2 5" xfId="637"/>
    <cellStyle name="Note 2 3" xfId="638"/>
    <cellStyle name="Note 2 3 2" xfId="639"/>
    <cellStyle name="Note 2 3 2 2" xfId="640"/>
    <cellStyle name="Note 2 3 2 3" xfId="641"/>
    <cellStyle name="Note 2 3 3" xfId="642"/>
    <cellStyle name="Note 2 3 4" xfId="643"/>
    <cellStyle name="Note 2 4" xfId="644"/>
    <cellStyle name="Note 2 5" xfId="645"/>
    <cellStyle name="Note 2 5 2" xfId="646"/>
    <cellStyle name="Note 2 5 3" xfId="647"/>
    <cellStyle name="Note 2 6" xfId="648"/>
    <cellStyle name="Note 2 7" xfId="649"/>
    <cellStyle name="Note 3" xfId="650"/>
    <cellStyle name="Note 3 2" xfId="651"/>
    <cellStyle name="Note 3 2 2" xfId="652"/>
    <cellStyle name="Note 3 2 2 2" xfId="653"/>
    <cellStyle name="Note 3 2 2 3" xfId="654"/>
    <cellStyle name="Note 3 2 3" xfId="655"/>
    <cellStyle name="Note 3 2 4" xfId="656"/>
    <cellStyle name="Note 3 3" xfId="657"/>
    <cellStyle name="Note 3 3 2" xfId="658"/>
    <cellStyle name="Note 3 3 3" xfId="659"/>
    <cellStyle name="Note 3 4" xfId="660"/>
    <cellStyle name="Note 3 5" xfId="661"/>
    <cellStyle name="Note 4" xfId="662"/>
    <cellStyle name="Note 4 2" xfId="663"/>
    <cellStyle name="Note 4 2 2" xfId="664"/>
    <cellStyle name="Note 4 2 3" xfId="665"/>
    <cellStyle name="Note 4 3" xfId="666"/>
    <cellStyle name="Note 4 4" xfId="667"/>
    <cellStyle name="Note 5" xfId="668"/>
    <cellStyle name="Note 5 2" xfId="669"/>
    <cellStyle name="Note 5 3" xfId="670"/>
    <cellStyle name="Output 2" xfId="671"/>
    <cellStyle name="Output 2 2" xfId="672"/>
    <cellStyle name="Output 2 2 2" xfId="673"/>
    <cellStyle name="Output 2 2 2 2" xfId="674"/>
    <cellStyle name="Output 2 2 2 2 2" xfId="675"/>
    <cellStyle name="Output 2 2 2 3" xfId="676"/>
    <cellStyle name="Output 2 2 2 4" xfId="677"/>
    <cellStyle name="Output 2 2 3" xfId="678"/>
    <cellStyle name="Output 2 2 3 2" xfId="679"/>
    <cellStyle name="Output 2 2 4" xfId="680"/>
    <cellStyle name="Output 2 2 5" xfId="681"/>
    <cellStyle name="Output 2 3" xfId="682"/>
    <cellStyle name="Output 2 3 2" xfId="683"/>
    <cellStyle name="Output 2 3 2 2" xfId="684"/>
    <cellStyle name="Output 2 3 3" xfId="685"/>
    <cellStyle name="Output 2 3 4" xfId="686"/>
    <cellStyle name="Output 2 4" xfId="687"/>
    <cellStyle name="Output 2 5" xfId="688"/>
    <cellStyle name="Output 2 5 2" xfId="689"/>
    <cellStyle name="Output 2 6" xfId="690"/>
    <cellStyle name="Output 2 7" xfId="691"/>
    <cellStyle name="Output 3" xfId="692"/>
    <cellStyle name="Output 3 2" xfId="693"/>
    <cellStyle name="Output 3 2 2" xfId="694"/>
    <cellStyle name="Output 3 2 2 2" xfId="695"/>
    <cellStyle name="Output 3 2 3" xfId="696"/>
    <cellStyle name="Output 3 2 4" xfId="697"/>
    <cellStyle name="Output 3 3" xfId="698"/>
    <cellStyle name="Output 3 3 2" xfId="699"/>
    <cellStyle name="Output 3 4" xfId="700"/>
    <cellStyle name="Output 3 5" xfId="701"/>
    <cellStyle name="Output 4" xfId="702"/>
    <cellStyle name="Output 4 2" xfId="703"/>
    <cellStyle name="Output 4 2 2" xfId="704"/>
    <cellStyle name="Output 4 3" xfId="705"/>
    <cellStyle name="Output 4 4" xfId="706"/>
    <cellStyle name="Output 5" xfId="707"/>
    <cellStyle name="Output 5 2" xfId="708"/>
    <cellStyle name="Percent" xfId="709" builtinId="5"/>
    <cellStyle name="Percent 10" xfId="831"/>
    <cellStyle name="Percent 2" xfId="710"/>
    <cellStyle name="Percent 2 10" xfId="711"/>
    <cellStyle name="Percent 2 2" xfId="712"/>
    <cellStyle name="Percent 2 2 2" xfId="713"/>
    <cellStyle name="Percent 2 3" xfId="714"/>
    <cellStyle name="Percent 2 3 2" xfId="715"/>
    <cellStyle name="Percent 2 3 2 2" xfId="716"/>
    <cellStyle name="Percent 2 3 2 2 2" xfId="717"/>
    <cellStyle name="Percent 2 3 2 3" xfId="718"/>
    <cellStyle name="Percent 2 3 3" xfId="719"/>
    <cellStyle name="Percent 2 3 3 2" xfId="720"/>
    <cellStyle name="Percent 2 3 4" xfId="721"/>
    <cellStyle name="Percent 2 4" xfId="722"/>
    <cellStyle name="Percent 2 4 2" xfId="723"/>
    <cellStyle name="Percent 2 4 2 2" xfId="724"/>
    <cellStyle name="Percent 2 4 3" xfId="725"/>
    <cellStyle name="Percent 2 5" xfId="726"/>
    <cellStyle name="Percent 2 5 2" xfId="727"/>
    <cellStyle name="Percent 2 5 2 2" xfId="728"/>
    <cellStyle name="Percent 2 5 3" xfId="729"/>
    <cellStyle name="Percent 2 6" xfId="730"/>
    <cellStyle name="Percent 2 6 2" xfId="731"/>
    <cellStyle name="Percent 2 6 2 2" xfId="732"/>
    <cellStyle name="Percent 2 6 3" xfId="733"/>
    <cellStyle name="Percent 2 7" xfId="734"/>
    <cellStyle name="Percent 2 7 2" xfId="735"/>
    <cellStyle name="Percent 2 8" xfId="736"/>
    <cellStyle name="Percent 2 9" xfId="737"/>
    <cellStyle name="Percent 3" xfId="738"/>
    <cellStyle name="Percent 3 2" xfId="739"/>
    <cellStyle name="Percent 3 2 2" xfId="740"/>
    <cellStyle name="Percent 3 3" xfId="741"/>
    <cellStyle name="Percent 4" xfId="742"/>
    <cellStyle name="Percent 4 2" xfId="743"/>
    <cellStyle name="Percent 4 2 2" xfId="744"/>
    <cellStyle name="Percent 4 2 2 2" xfId="745"/>
    <cellStyle name="Percent 4 2 2 2 2" xfId="746"/>
    <cellStyle name="Percent 4 2 2 3" xfId="747"/>
    <cellStyle name="Percent 4 2 3" xfId="748"/>
    <cellStyle name="Percent 4 2 3 2" xfId="749"/>
    <cellStyle name="Percent 4 2 4" xfId="750"/>
    <cellStyle name="Percent 4 3" xfId="751"/>
    <cellStyle name="Percent 4 3 2" xfId="752"/>
    <cellStyle name="Percent 4 3 2 2" xfId="753"/>
    <cellStyle name="Percent 4 3 3" xfId="754"/>
    <cellStyle name="Percent 4 4" xfId="755"/>
    <cellStyle name="Percent 4 4 2" xfId="756"/>
    <cellStyle name="Percent 4 4 2 2" xfId="757"/>
    <cellStyle name="Percent 4 4 3" xfId="758"/>
    <cellStyle name="Percent 4 5" xfId="759"/>
    <cellStyle name="Percent 4 5 2" xfId="760"/>
    <cellStyle name="Percent 4 5 2 2" xfId="761"/>
    <cellStyle name="Percent 4 5 3" xfId="762"/>
    <cellStyle name="Percent 4 6" xfId="763"/>
    <cellStyle name="Percent 4 6 2" xfId="764"/>
    <cellStyle name="Percent 4 7" xfId="765"/>
    <cellStyle name="Percent 4 8" xfId="766"/>
    <cellStyle name="Percent 5" xfId="767"/>
    <cellStyle name="Percent 5 2" xfId="768"/>
    <cellStyle name="Percent 5 3" xfId="769"/>
    <cellStyle name="Percent 6" xfId="770"/>
    <cellStyle name="Percent 6 2" xfId="771"/>
    <cellStyle name="Percent 7" xfId="772"/>
    <cellStyle name="Percent 8" xfId="773"/>
    <cellStyle name="Percent 8 2" xfId="774"/>
    <cellStyle name="Percent 9" xfId="775"/>
    <cellStyle name="Style 1" xfId="776"/>
    <cellStyle name="Title 2" xfId="777"/>
    <cellStyle name="Title 2 2" xfId="778"/>
    <cellStyle name="Title 3" xfId="779"/>
    <cellStyle name="Total 2" xfId="780"/>
    <cellStyle name="Total 2 2" xfId="781"/>
    <cellStyle name="Total 2 2 2" xfId="782"/>
    <cellStyle name="Total 2 2 2 2" xfId="783"/>
    <cellStyle name="Total 2 2 2 2 2" xfId="784"/>
    <cellStyle name="Total 2 2 2 2 3" xfId="785"/>
    <cellStyle name="Total 2 2 2 3" xfId="786"/>
    <cellStyle name="Total 2 2 2 4" xfId="787"/>
    <cellStyle name="Total 2 2 3" xfId="788"/>
    <cellStyle name="Total 2 2 3 2" xfId="789"/>
    <cellStyle name="Total 2 2 3 3" xfId="790"/>
    <cellStyle name="Total 2 2 4" xfId="791"/>
    <cellStyle name="Total 2 2 5" xfId="792"/>
    <cellStyle name="Total 2 3" xfId="793"/>
    <cellStyle name="Total 2 3 2" xfId="794"/>
    <cellStyle name="Total 2 3 2 2" xfId="795"/>
    <cellStyle name="Total 2 3 2 3" xfId="796"/>
    <cellStyle name="Total 2 3 3" xfId="797"/>
    <cellStyle name="Total 2 3 4" xfId="798"/>
    <cellStyle name="Total 2 4" xfId="799"/>
    <cellStyle name="Total 2 5" xfId="800"/>
    <cellStyle name="Total 2 5 2" xfId="801"/>
    <cellStyle name="Total 2 5 3" xfId="802"/>
    <cellStyle name="Total 2 6" xfId="803"/>
    <cellStyle name="Total 2 7" xfId="804"/>
    <cellStyle name="Total 3" xfId="805"/>
    <cellStyle name="Total 3 2" xfId="806"/>
    <cellStyle name="Total 3 2 2" xfId="807"/>
    <cellStyle name="Total 3 2 2 2" xfId="808"/>
    <cellStyle name="Total 3 2 2 3" xfId="809"/>
    <cellStyle name="Total 3 2 3" xfId="810"/>
    <cellStyle name="Total 3 2 4" xfId="811"/>
    <cellStyle name="Total 3 3" xfId="812"/>
    <cellStyle name="Total 3 3 2" xfId="813"/>
    <cellStyle name="Total 3 3 3" xfId="814"/>
    <cellStyle name="Total 3 4" xfId="815"/>
    <cellStyle name="Total 3 5" xfId="816"/>
    <cellStyle name="Total 4" xfId="817"/>
    <cellStyle name="Total 4 2" xfId="818"/>
    <cellStyle name="Total 4 2 2" xfId="819"/>
    <cellStyle name="Total 4 2 3" xfId="820"/>
    <cellStyle name="Total 4 3" xfId="821"/>
    <cellStyle name="Total 4 4" xfId="822"/>
    <cellStyle name="Total 5" xfId="823"/>
    <cellStyle name="Total 5 2" xfId="824"/>
    <cellStyle name="Total 5 3" xfId="825"/>
    <cellStyle name="Warning Text 2" xfId="826"/>
    <cellStyle name="Warning Text 2 2" xfId="827"/>
    <cellStyle name="Warning Text 3" xfId="828"/>
    <cellStyle name="Warning Text 4" xfId="829"/>
  </cellStyles>
  <dxfs count="0"/>
  <tableStyles count="0" defaultTableStyle="TableStyleMedium2" defaultPivotStyle="PivotStyleLight16"/>
  <colors>
    <mruColors>
      <color rgb="FFA05AE6"/>
      <color rgb="FF55585A"/>
      <color rgb="FFDADDDC"/>
      <color rgb="FFAAAFB9"/>
      <color rgb="FF705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967740</xdr:colOff>
      <xdr:row>29</xdr:row>
      <xdr:rowOff>236220</xdr:rowOff>
    </xdr:from>
    <xdr:to>
      <xdr:col>4</xdr:col>
      <xdr:colOff>1043940</xdr:colOff>
      <xdr:row>30</xdr:row>
      <xdr:rowOff>86958</xdr:rowOff>
    </xdr:to>
    <xdr:sp macro="" textlink="">
      <xdr:nvSpPr>
        <xdr:cNvPr id="46144" name="Text Box 7">
          <a:extLst>
            <a:ext uri="{FF2B5EF4-FFF2-40B4-BE49-F238E27FC236}">
              <a16:creationId xmlns:a16="http://schemas.microsoft.com/office/drawing/2014/main" id="{00000000-0008-0000-0100-000040B40000}"/>
            </a:ext>
          </a:extLst>
        </xdr:cNvPr>
        <xdr:cNvSpPr txBox="1">
          <a:spLocks noChangeArrowheads="1"/>
        </xdr:cNvSpPr>
      </xdr:nvSpPr>
      <xdr:spPr bwMode="auto">
        <a:xfrm>
          <a:off x="4648200" y="60426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34</xdr:row>
      <xdr:rowOff>106680</xdr:rowOff>
    </xdr:from>
    <xdr:to>
      <xdr:col>4</xdr:col>
      <xdr:colOff>1066800</xdr:colOff>
      <xdr:row>35</xdr:row>
      <xdr:rowOff>144779</xdr:rowOff>
    </xdr:to>
    <xdr:sp macro="" textlink="">
      <xdr:nvSpPr>
        <xdr:cNvPr id="46145" name="Text Box 7">
          <a:extLst>
            <a:ext uri="{FF2B5EF4-FFF2-40B4-BE49-F238E27FC236}">
              <a16:creationId xmlns:a16="http://schemas.microsoft.com/office/drawing/2014/main" id="{00000000-0008-0000-0100-000041B40000}"/>
            </a:ext>
          </a:extLst>
        </xdr:cNvPr>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6" name="Text Box 7">
          <a:extLst>
            <a:ext uri="{FF2B5EF4-FFF2-40B4-BE49-F238E27FC236}">
              <a16:creationId xmlns:a16="http://schemas.microsoft.com/office/drawing/2014/main" id="{00000000-0008-0000-0100-000042B40000}"/>
            </a:ext>
          </a:extLst>
        </xdr:cNvPr>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7" name="Text Box 7">
          <a:extLst>
            <a:ext uri="{FF2B5EF4-FFF2-40B4-BE49-F238E27FC236}">
              <a16:creationId xmlns:a16="http://schemas.microsoft.com/office/drawing/2014/main" id="{00000000-0008-0000-0100-000043B40000}"/>
            </a:ext>
          </a:extLst>
        </xdr:cNvPr>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38099</xdr:rowOff>
    </xdr:to>
    <xdr:sp macro="" textlink="">
      <xdr:nvSpPr>
        <xdr:cNvPr id="46148" name="Text Box 7">
          <a:extLst>
            <a:ext uri="{FF2B5EF4-FFF2-40B4-BE49-F238E27FC236}">
              <a16:creationId xmlns:a16="http://schemas.microsoft.com/office/drawing/2014/main" id="{00000000-0008-0000-0100-000044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38099</xdr:rowOff>
    </xdr:to>
    <xdr:sp macro="" textlink="">
      <xdr:nvSpPr>
        <xdr:cNvPr id="46149" name="Text Box 7">
          <a:extLst>
            <a:ext uri="{FF2B5EF4-FFF2-40B4-BE49-F238E27FC236}">
              <a16:creationId xmlns:a16="http://schemas.microsoft.com/office/drawing/2014/main" id="{00000000-0008-0000-0100-000045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38099</xdr:rowOff>
    </xdr:to>
    <xdr:sp macro="" textlink="">
      <xdr:nvSpPr>
        <xdr:cNvPr id="46150" name="Text Box 7">
          <a:extLst>
            <a:ext uri="{FF2B5EF4-FFF2-40B4-BE49-F238E27FC236}">
              <a16:creationId xmlns:a16="http://schemas.microsoft.com/office/drawing/2014/main" id="{00000000-0008-0000-0100-000046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38099</xdr:rowOff>
    </xdr:to>
    <xdr:sp macro="" textlink="">
      <xdr:nvSpPr>
        <xdr:cNvPr id="46151" name="Text Box 7">
          <a:extLst>
            <a:ext uri="{FF2B5EF4-FFF2-40B4-BE49-F238E27FC236}">
              <a16:creationId xmlns:a16="http://schemas.microsoft.com/office/drawing/2014/main" id="{00000000-0008-0000-0100-000047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65</xdr:row>
      <xdr:rowOff>106680</xdr:rowOff>
    </xdr:from>
    <xdr:to>
      <xdr:col>4</xdr:col>
      <xdr:colOff>1059180</xdr:colOff>
      <xdr:row>65</xdr:row>
      <xdr:rowOff>472440</xdr:rowOff>
    </xdr:to>
    <xdr:sp macro="" textlink="">
      <xdr:nvSpPr>
        <xdr:cNvPr id="46152" name="Text Box 7">
          <a:extLst>
            <a:ext uri="{FF2B5EF4-FFF2-40B4-BE49-F238E27FC236}">
              <a16:creationId xmlns:a16="http://schemas.microsoft.com/office/drawing/2014/main" id="{00000000-0008-0000-0100-000048B40000}"/>
            </a:ext>
          </a:extLst>
        </xdr:cNvPr>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65</xdr:row>
      <xdr:rowOff>465268</xdr:rowOff>
    </xdr:from>
    <xdr:to>
      <xdr:col>6</xdr:col>
      <xdr:colOff>1066800</xdr:colOff>
      <xdr:row>67</xdr:row>
      <xdr:rowOff>24204</xdr:rowOff>
    </xdr:to>
    <xdr:sp macro="" textlink="">
      <xdr:nvSpPr>
        <xdr:cNvPr id="46153" name="Text Box 7">
          <a:extLst>
            <a:ext uri="{FF2B5EF4-FFF2-40B4-BE49-F238E27FC236}">
              <a16:creationId xmlns:a16="http://schemas.microsoft.com/office/drawing/2014/main" id="{00000000-0008-0000-0100-000049B40000}"/>
            </a:ext>
          </a:extLst>
        </xdr:cNvPr>
        <xdr:cNvSpPr txBox="1">
          <a:spLocks noChangeArrowheads="1"/>
        </xdr:cNvSpPr>
      </xdr:nvSpPr>
      <xdr:spPr bwMode="auto">
        <a:xfrm>
          <a:off x="6929718" y="13352033"/>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17</xdr:row>
      <xdr:rowOff>106680</xdr:rowOff>
    </xdr:from>
    <xdr:to>
      <xdr:col>4</xdr:col>
      <xdr:colOff>1066800</xdr:colOff>
      <xdr:row>18</xdr:row>
      <xdr:rowOff>137160</xdr:rowOff>
    </xdr:to>
    <xdr:sp macro="" textlink="">
      <xdr:nvSpPr>
        <xdr:cNvPr id="46154" name="Text Box 7">
          <a:extLst>
            <a:ext uri="{FF2B5EF4-FFF2-40B4-BE49-F238E27FC236}">
              <a16:creationId xmlns:a16="http://schemas.microsoft.com/office/drawing/2014/main" id="{00000000-0008-0000-0100-00004AB40000}"/>
            </a:ext>
          </a:extLst>
        </xdr:cNvPr>
        <xdr:cNvSpPr txBox="1">
          <a:spLocks noChangeArrowheads="1"/>
        </xdr:cNvSpPr>
      </xdr:nvSpPr>
      <xdr:spPr bwMode="auto">
        <a:xfrm>
          <a:off x="4663440" y="390144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zoomScaleNormal="100" workbookViewId="0">
      <selection activeCell="B22" sqref="B22"/>
    </sheetView>
  </sheetViews>
  <sheetFormatPr defaultRowHeight="12.75"/>
  <cols>
    <col min="1" max="1" width="2.42578125" customWidth="1"/>
    <col min="2" max="2" width="30" bestFit="1" customWidth="1"/>
    <col min="6" max="6" width="95.28515625" customWidth="1"/>
  </cols>
  <sheetData>
    <row r="1" spans="2:6" ht="10.5" customHeight="1"/>
    <row r="2" spans="2:6" ht="26.25">
      <c r="B2" s="220" t="s">
        <v>1319</v>
      </c>
      <c r="C2" s="221"/>
      <c r="D2" s="221"/>
      <c r="E2" s="221"/>
      <c r="F2" s="222"/>
    </row>
    <row r="3" spans="2:6">
      <c r="B3" s="223" t="s">
        <v>1749</v>
      </c>
      <c r="C3" s="224"/>
      <c r="D3" s="224"/>
      <c r="E3" s="224"/>
      <c r="F3" s="225"/>
    </row>
    <row r="4" spans="2:6" ht="12.75" customHeight="1">
      <c r="B4" s="70"/>
      <c r="C4" s="71"/>
      <c r="D4" s="71"/>
      <c r="E4" s="71"/>
      <c r="F4" s="72"/>
    </row>
    <row r="5" spans="2:6" ht="42" customHeight="1">
      <c r="B5" s="226" t="s">
        <v>1746</v>
      </c>
      <c r="C5" s="227"/>
      <c r="D5" s="227"/>
      <c r="E5" s="227"/>
      <c r="F5" s="228"/>
    </row>
    <row r="6" spans="2:6" ht="12" customHeight="1">
      <c r="B6" s="73"/>
      <c r="C6" s="68"/>
      <c r="D6" s="68"/>
      <c r="E6" s="68"/>
      <c r="F6" s="74"/>
    </row>
    <row r="7" spans="2:6" ht="54" customHeight="1">
      <c r="B7" s="226" t="s">
        <v>1412</v>
      </c>
      <c r="C7" s="229"/>
      <c r="D7" s="229"/>
      <c r="E7" s="229"/>
      <c r="F7" s="230"/>
    </row>
    <row r="8" spans="2:6" ht="6" customHeight="1">
      <c r="B8" s="73"/>
      <c r="C8" s="68"/>
      <c r="D8" s="68"/>
      <c r="E8" s="68"/>
      <c r="F8" s="74"/>
    </row>
    <row r="9" spans="2:6" ht="24.6" customHeight="1">
      <c r="B9" s="226" t="s">
        <v>1413</v>
      </c>
      <c r="C9" s="227"/>
      <c r="D9" s="227"/>
      <c r="E9" s="227"/>
      <c r="F9" s="228"/>
    </row>
    <row r="10" spans="2:6" ht="16.5" customHeight="1">
      <c r="B10" s="73"/>
      <c r="C10" s="68"/>
      <c r="D10" s="68"/>
      <c r="E10" s="68"/>
      <c r="F10" s="74"/>
    </row>
    <row r="11" spans="2:6" ht="27" customHeight="1">
      <c r="B11" s="231" t="s">
        <v>1425</v>
      </c>
      <c r="C11" s="232"/>
      <c r="D11" s="232"/>
      <c r="E11" s="232"/>
      <c r="F11" s="233"/>
    </row>
    <row r="12" spans="2:6" ht="11.25" customHeight="1">
      <c r="B12" s="75"/>
      <c r="C12" s="69"/>
      <c r="D12" s="69"/>
      <c r="E12" s="69"/>
      <c r="F12" s="76"/>
    </row>
    <row r="13" spans="2:6" ht="28.15" customHeight="1">
      <c r="B13" s="234" t="s">
        <v>1394</v>
      </c>
      <c r="C13" s="235"/>
      <c r="D13" s="235"/>
      <c r="E13" s="235"/>
      <c r="F13" s="236"/>
    </row>
    <row r="14" spans="2:6" ht="7.15" customHeight="1">
      <c r="B14" s="77"/>
      <c r="C14" s="78"/>
      <c r="D14" s="78"/>
      <c r="E14" s="78"/>
      <c r="F14" s="79"/>
    </row>
    <row r="15" spans="2:6" ht="28.5" customHeight="1">
      <c r="B15" s="217" t="s">
        <v>1414</v>
      </c>
      <c r="C15" s="218"/>
      <c r="D15" s="218"/>
      <c r="E15" s="218"/>
      <c r="F15" s="219"/>
    </row>
    <row r="16" spans="2:6">
      <c r="B16" s="28">
        <v>43004</v>
      </c>
    </row>
  </sheetData>
  <mergeCells count="8">
    <mergeCell ref="B15:F15"/>
    <mergeCell ref="B2:F2"/>
    <mergeCell ref="B3:F3"/>
    <mergeCell ref="B5:F5"/>
    <mergeCell ref="B7:F7"/>
    <mergeCell ref="B9:F9"/>
    <mergeCell ref="B11:F11"/>
    <mergeCell ref="B13:F13"/>
  </mergeCells>
  <printOptions horizontalCentered="1"/>
  <pageMargins left="1" right="1" top="0.75" bottom="0.75" header="0.3" footer="0.3"/>
  <pageSetup scale="54" orientation="portrait" horizontalDpi="1200" verticalDpi="1200" r:id="rId1"/>
  <headerFooter scaleWithDoc="0">
    <oddHeader>&amp;LDistrict of Columbia Medicaid FY 2018 DRG Pricing Calculator</oddHeader>
    <oddFooter>&amp;L&amp;8Tab 1- Cover&amp;R&amp;8&amp;P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topLeftCell="B1" zoomScale="85" zoomScaleNormal="85" workbookViewId="0">
      <selection activeCell="G7" sqref="G7"/>
    </sheetView>
  </sheetViews>
  <sheetFormatPr defaultColWidth="9.140625" defaultRowHeight="12.75"/>
  <cols>
    <col min="1" max="1" width="0" style="30" hidden="1" customWidth="1"/>
    <col min="2" max="2" width="3.42578125" style="44" customWidth="1"/>
    <col min="3" max="3" width="48.5703125" style="45" customWidth="1"/>
    <col min="4" max="4" width="1.7109375" style="45" customWidth="1"/>
    <col min="5" max="5" width="33.85546875" style="46" customWidth="1"/>
    <col min="6" max="6" width="1.7109375" style="45" customWidth="1"/>
    <col min="7" max="7" width="64.85546875" style="50" customWidth="1"/>
    <col min="8" max="8" width="67.85546875" style="48" customWidth="1"/>
    <col min="9" max="9" width="35.85546875" style="30" customWidth="1"/>
    <col min="10" max="10" width="19.28515625" style="30" customWidth="1"/>
    <col min="11" max="11" width="9.140625" style="30" customWidth="1"/>
    <col min="12" max="12" width="13.42578125" style="30" customWidth="1"/>
    <col min="13" max="16384" width="9.140625" style="30"/>
  </cols>
  <sheetData>
    <row r="1" spans="1:12" ht="21" customHeight="1">
      <c r="A1" s="118"/>
      <c r="B1" s="119">
        <v>1</v>
      </c>
      <c r="C1" s="120" t="s">
        <v>295</v>
      </c>
      <c r="D1" s="120" t="s">
        <v>296</v>
      </c>
      <c r="E1" s="120" t="s">
        <v>297</v>
      </c>
      <c r="F1" s="121" t="s">
        <v>1303</v>
      </c>
      <c r="G1" s="122" t="s">
        <v>1310</v>
      </c>
      <c r="H1" s="29"/>
    </row>
    <row r="2" spans="1:12" ht="18" customHeight="1">
      <c r="A2" s="123"/>
      <c r="B2" s="22">
        <v>2</v>
      </c>
      <c r="C2" s="237" t="s">
        <v>1320</v>
      </c>
      <c r="D2" s="238"/>
      <c r="E2" s="238"/>
      <c r="F2" s="238"/>
      <c r="G2" s="239"/>
      <c r="H2" s="29"/>
    </row>
    <row r="3" spans="1:12" ht="18" customHeight="1">
      <c r="A3" s="123"/>
      <c r="B3" s="22"/>
      <c r="C3" s="80" t="s">
        <v>1748</v>
      </c>
      <c r="D3" s="81"/>
      <c r="E3" s="81"/>
      <c r="F3" s="81"/>
      <c r="G3" s="124"/>
      <c r="H3" s="29"/>
    </row>
    <row r="4" spans="1:12" ht="41.45" customHeight="1">
      <c r="A4" s="123"/>
      <c r="B4" s="22">
        <v>4</v>
      </c>
      <c r="C4" s="246" t="s">
        <v>1415</v>
      </c>
      <c r="D4" s="247"/>
      <c r="E4" s="248"/>
      <c r="F4" s="241" t="s">
        <v>1397</v>
      </c>
      <c r="G4" s="242"/>
      <c r="H4" s="31"/>
    </row>
    <row r="5" spans="1:12">
      <c r="A5" s="123"/>
      <c r="B5" s="22">
        <v>5</v>
      </c>
      <c r="C5" s="82" t="s">
        <v>512</v>
      </c>
      <c r="D5" s="83"/>
      <c r="E5" s="84" t="s">
        <v>513</v>
      </c>
      <c r="F5" s="85"/>
      <c r="G5" s="125" t="s">
        <v>514</v>
      </c>
      <c r="H5" s="31"/>
    </row>
    <row r="6" spans="1:12" ht="12.75" customHeight="1">
      <c r="A6" s="123"/>
      <c r="B6" s="22">
        <v>6</v>
      </c>
      <c r="C6" s="86" t="s">
        <v>1314</v>
      </c>
      <c r="D6" s="87"/>
      <c r="E6" s="88"/>
      <c r="F6" s="89"/>
      <c r="G6" s="126"/>
      <c r="H6" s="31"/>
      <c r="K6" s="240" t="s">
        <v>724</v>
      </c>
      <c r="L6" s="240"/>
    </row>
    <row r="7" spans="1:12" ht="12.75" customHeight="1">
      <c r="A7" s="123"/>
      <c r="B7" s="22">
        <v>7</v>
      </c>
      <c r="C7" s="14" t="s">
        <v>1315</v>
      </c>
      <c r="D7" s="15"/>
      <c r="E7" s="153">
        <v>9683.0837499999998</v>
      </c>
      <c r="F7" s="16"/>
      <c r="G7" s="127" t="s">
        <v>1317</v>
      </c>
      <c r="H7" s="31"/>
      <c r="K7" s="32"/>
      <c r="L7" s="32"/>
    </row>
    <row r="8" spans="1:12">
      <c r="A8" s="123"/>
      <c r="B8" s="22">
        <v>8</v>
      </c>
      <c r="C8" s="14" t="s">
        <v>1393</v>
      </c>
      <c r="D8" s="15"/>
      <c r="E8" s="154">
        <v>0.1893</v>
      </c>
      <c r="F8" s="17"/>
      <c r="G8" s="127" t="s">
        <v>1284</v>
      </c>
      <c r="H8" s="33"/>
      <c r="K8" s="32"/>
      <c r="L8" s="32"/>
    </row>
    <row r="9" spans="1:12" ht="12.75" customHeight="1">
      <c r="A9" s="123"/>
      <c r="B9" s="22">
        <v>9</v>
      </c>
      <c r="C9" s="14" t="s">
        <v>1401</v>
      </c>
      <c r="D9" s="15"/>
      <c r="E9" s="155">
        <v>3</v>
      </c>
      <c r="F9" s="17"/>
      <c r="G9" s="127" t="s">
        <v>298</v>
      </c>
      <c r="H9" s="33"/>
      <c r="K9" s="32"/>
      <c r="L9" s="32"/>
    </row>
    <row r="10" spans="1:12" ht="12.75" customHeight="1">
      <c r="A10" s="123"/>
      <c r="B10" s="22">
        <v>10</v>
      </c>
      <c r="C10" s="14" t="s">
        <v>1344</v>
      </c>
      <c r="D10" s="15"/>
      <c r="E10" s="216" t="s">
        <v>1279</v>
      </c>
      <c r="F10" s="17"/>
      <c r="G10" s="127" t="s">
        <v>298</v>
      </c>
      <c r="H10" s="33"/>
      <c r="K10" s="34" t="s">
        <v>1278</v>
      </c>
      <c r="L10" s="34" t="s">
        <v>1279</v>
      </c>
    </row>
    <row r="11" spans="1:12" ht="12.75" customHeight="1">
      <c r="A11" s="123"/>
      <c r="B11" s="22">
        <v>11</v>
      </c>
      <c r="C11" s="14" t="s">
        <v>1288</v>
      </c>
      <c r="D11" s="15"/>
      <c r="E11" s="156">
        <v>16</v>
      </c>
      <c r="F11" s="17"/>
      <c r="G11" s="127" t="s">
        <v>1290</v>
      </c>
      <c r="H11" s="33"/>
      <c r="K11" s="35"/>
      <c r="L11" s="35"/>
    </row>
    <row r="12" spans="1:12">
      <c r="A12" s="123"/>
      <c r="B12" s="22">
        <v>12</v>
      </c>
      <c r="C12" s="14" t="s">
        <v>1291</v>
      </c>
      <c r="D12" s="15"/>
      <c r="E12" s="157">
        <v>0</v>
      </c>
      <c r="F12" s="17"/>
      <c r="G12" s="127" t="s">
        <v>1318</v>
      </c>
      <c r="H12" s="33"/>
    </row>
    <row r="13" spans="1:12">
      <c r="A13" s="123"/>
      <c r="B13" s="22">
        <v>13</v>
      </c>
      <c r="C13" s="14" t="s">
        <v>1292</v>
      </c>
      <c r="D13" s="15"/>
      <c r="E13" s="157">
        <v>0</v>
      </c>
      <c r="F13" s="17"/>
      <c r="G13" s="127" t="s">
        <v>1293</v>
      </c>
      <c r="H13" s="33"/>
    </row>
    <row r="14" spans="1:12">
      <c r="A14" s="123"/>
      <c r="B14" s="22">
        <v>14</v>
      </c>
      <c r="C14" s="14" t="s">
        <v>1305</v>
      </c>
      <c r="D14" s="15"/>
      <c r="E14" s="156" t="s">
        <v>1279</v>
      </c>
      <c r="F14" s="18"/>
      <c r="G14" s="127" t="s">
        <v>1301</v>
      </c>
      <c r="H14" s="33"/>
    </row>
    <row r="15" spans="1:12">
      <c r="A15" s="123"/>
      <c r="B15" s="22">
        <v>15</v>
      </c>
      <c r="C15" s="14" t="s">
        <v>1390</v>
      </c>
      <c r="D15" s="15"/>
      <c r="E15" s="157">
        <v>13373</v>
      </c>
      <c r="F15" s="18"/>
      <c r="G15" s="127" t="s">
        <v>1398</v>
      </c>
      <c r="H15" s="33"/>
    </row>
    <row r="16" spans="1:12">
      <c r="A16" s="123"/>
      <c r="B16" s="22">
        <v>16</v>
      </c>
      <c r="C16" s="19" t="s">
        <v>1391</v>
      </c>
      <c r="D16" s="15"/>
      <c r="E16" s="157">
        <v>2777</v>
      </c>
      <c r="F16" s="20"/>
      <c r="G16" s="128" t="s">
        <v>1399</v>
      </c>
      <c r="H16" s="36"/>
    </row>
    <row r="17" spans="1:11">
      <c r="A17" s="123"/>
      <c r="B17" s="22">
        <v>17</v>
      </c>
      <c r="C17" s="19" t="s">
        <v>1392</v>
      </c>
      <c r="D17" s="15"/>
      <c r="E17" s="157">
        <v>1583.65</v>
      </c>
      <c r="F17" s="20"/>
      <c r="G17" s="128" t="s">
        <v>1400</v>
      </c>
      <c r="H17" s="36"/>
    </row>
    <row r="18" spans="1:11">
      <c r="A18" s="123"/>
      <c r="B18" s="22">
        <v>18</v>
      </c>
      <c r="C18" s="14" t="s">
        <v>299</v>
      </c>
      <c r="D18" s="15"/>
      <c r="E18" s="158" t="s">
        <v>1172</v>
      </c>
      <c r="F18" s="21"/>
      <c r="G18" s="127" t="s">
        <v>1360</v>
      </c>
      <c r="H18" s="36"/>
      <c r="K18" s="30" t="s">
        <v>1279</v>
      </c>
    </row>
    <row r="19" spans="1:11">
      <c r="A19" s="123"/>
      <c r="B19" s="22">
        <v>19</v>
      </c>
      <c r="C19" s="86" t="s">
        <v>1312</v>
      </c>
      <c r="D19" s="90"/>
      <c r="E19" s="91"/>
      <c r="F19" s="92"/>
      <c r="G19" s="129"/>
      <c r="H19" s="36"/>
    </row>
    <row r="20" spans="1:11">
      <c r="A20" s="123"/>
      <c r="B20" s="22">
        <v>20</v>
      </c>
      <c r="C20" s="14" t="s">
        <v>1338</v>
      </c>
      <c r="D20" s="15"/>
      <c r="E20" s="111">
        <v>65000</v>
      </c>
      <c r="F20" s="51"/>
      <c r="G20" s="130" t="s">
        <v>1340</v>
      </c>
      <c r="H20" s="36"/>
    </row>
    <row r="21" spans="1:11">
      <c r="A21" s="123"/>
      <c r="B21" s="22">
        <v>21</v>
      </c>
      <c r="C21" s="14" t="s">
        <v>1337</v>
      </c>
      <c r="D21" s="15"/>
      <c r="E21" s="214">
        <v>20000</v>
      </c>
      <c r="F21" s="51"/>
      <c r="G21" s="131" t="s">
        <v>1341</v>
      </c>
      <c r="H21" s="36"/>
    </row>
    <row r="22" spans="1:11">
      <c r="A22" s="123"/>
      <c r="B22" s="22">
        <v>22</v>
      </c>
      <c r="C22" s="14" t="s">
        <v>1339</v>
      </c>
      <c r="D22" s="15"/>
      <c r="E22" s="215">
        <v>0.95</v>
      </c>
      <c r="F22" s="51"/>
      <c r="G22" s="131" t="s">
        <v>1340</v>
      </c>
      <c r="H22" s="36"/>
    </row>
    <row r="23" spans="1:11">
      <c r="A23" s="123"/>
      <c r="B23" s="22">
        <v>23</v>
      </c>
      <c r="C23" s="14" t="s">
        <v>1365</v>
      </c>
      <c r="D23" s="15"/>
      <c r="E23" s="112">
        <v>30</v>
      </c>
      <c r="F23" s="51"/>
      <c r="G23" s="131" t="s">
        <v>1367</v>
      </c>
      <c r="H23" s="36"/>
    </row>
    <row r="24" spans="1:11">
      <c r="A24" s="123"/>
      <c r="B24" s="22">
        <v>24</v>
      </c>
      <c r="C24" s="19" t="s">
        <v>1366</v>
      </c>
      <c r="D24" s="15"/>
      <c r="E24" s="111">
        <v>500000</v>
      </c>
      <c r="F24" s="51"/>
      <c r="G24" s="131" t="s">
        <v>1368</v>
      </c>
      <c r="H24" s="36"/>
    </row>
    <row r="25" spans="1:11">
      <c r="A25" s="123"/>
      <c r="B25" s="22">
        <v>25</v>
      </c>
      <c r="C25" s="14" t="s">
        <v>1316</v>
      </c>
      <c r="D25" s="15"/>
      <c r="E25" s="113">
        <v>500</v>
      </c>
      <c r="F25" s="51"/>
      <c r="G25" s="130" t="s">
        <v>1369</v>
      </c>
      <c r="H25" s="36"/>
    </row>
    <row r="26" spans="1:11">
      <c r="A26" s="123"/>
      <c r="B26" s="22">
        <v>26</v>
      </c>
      <c r="C26" s="14" t="s">
        <v>1359</v>
      </c>
      <c r="D26" s="15"/>
      <c r="E26" s="114">
        <v>2</v>
      </c>
      <c r="F26" s="51"/>
      <c r="G26" s="130" t="s">
        <v>1370</v>
      </c>
      <c r="H26" s="36"/>
    </row>
    <row r="27" spans="1:11">
      <c r="A27" s="123"/>
      <c r="B27" s="22">
        <v>27</v>
      </c>
      <c r="C27" s="14" t="s">
        <v>1342</v>
      </c>
      <c r="D27" s="15"/>
      <c r="E27" s="114">
        <v>1.3</v>
      </c>
      <c r="F27" s="51"/>
      <c r="G27" s="130" t="s">
        <v>1371</v>
      </c>
      <c r="H27" s="36"/>
    </row>
    <row r="28" spans="1:11">
      <c r="A28" s="123"/>
      <c r="B28" s="22">
        <v>28</v>
      </c>
      <c r="C28" s="14" t="s">
        <v>1343</v>
      </c>
      <c r="D28" s="15"/>
      <c r="E28" s="114">
        <v>1.3</v>
      </c>
      <c r="F28" s="51"/>
      <c r="G28" s="130" t="s">
        <v>1372</v>
      </c>
      <c r="H28" s="36"/>
    </row>
    <row r="29" spans="1:11">
      <c r="A29" s="123"/>
      <c r="B29" s="22">
        <v>29</v>
      </c>
      <c r="C29" s="86" t="s">
        <v>1302</v>
      </c>
      <c r="D29" s="87"/>
      <c r="E29" s="93"/>
      <c r="F29" s="94"/>
      <c r="G29" s="132"/>
      <c r="H29" s="33"/>
    </row>
    <row r="30" spans="1:11" ht="27.75" customHeight="1">
      <c r="A30" s="123"/>
      <c r="B30" s="22">
        <v>30</v>
      </c>
      <c r="C30" s="14" t="s">
        <v>1280</v>
      </c>
      <c r="D30" s="23"/>
      <c r="E30" s="52" t="str">
        <f>+VLOOKUP(E$18,'4-FY18 DRG Table '!$B$14:$F$1271,2,FALSE)</f>
        <v>Vaginal Delivery</v>
      </c>
      <c r="F30" s="53"/>
      <c r="G30" s="130" t="s">
        <v>1289</v>
      </c>
      <c r="H30" s="33"/>
    </row>
    <row r="31" spans="1:11">
      <c r="A31" s="123"/>
      <c r="B31" s="22">
        <v>31</v>
      </c>
      <c r="C31" s="14" t="s">
        <v>1306</v>
      </c>
      <c r="D31" s="23"/>
      <c r="E31" s="54">
        <f>ROUND(+VLOOKUP(E$18,'4-FY18 DRG Table '!$B$14:$F$1271,5,FALSE),5)</f>
        <v>0.31742999999999999</v>
      </c>
      <c r="F31" s="53"/>
      <c r="G31" s="130" t="s">
        <v>1289</v>
      </c>
      <c r="H31" s="33"/>
    </row>
    <row r="32" spans="1:11" ht="15">
      <c r="A32" s="123"/>
      <c r="B32" s="22">
        <v>32</v>
      </c>
      <c r="C32" s="14" t="s">
        <v>1346</v>
      </c>
      <c r="D32" s="23"/>
      <c r="E32" s="133" t="str">
        <f>IF(E11&lt;21,VLOOKUP(E18,'4-FY18 DRG Table '!$B$14:$K$1271,10,FALSE),"n/a")</f>
        <v>Obstetrics</v>
      </c>
      <c r="F32" s="53"/>
      <c r="G32" s="130" t="s">
        <v>1362</v>
      </c>
      <c r="H32" s="33"/>
    </row>
    <row r="33" spans="1:8" ht="12.75" customHeight="1">
      <c r="A33" s="123"/>
      <c r="B33" s="22">
        <v>33</v>
      </c>
      <c r="C33" s="14" t="s">
        <v>1348</v>
      </c>
      <c r="D33" s="23"/>
      <c r="E33" s="55">
        <f>IF(OR(E32="Pediatric misc",E32="Pediatric respiratory"),E28,(IF(E32="Pediatric mental health",E26,(IF(E32="Neonate",E27,1)))))</f>
        <v>1</v>
      </c>
      <c r="F33" s="53"/>
      <c r="G33" s="130" t="s">
        <v>1361</v>
      </c>
      <c r="H33" s="33"/>
    </row>
    <row r="34" spans="1:8">
      <c r="A34" s="123"/>
      <c r="B34" s="22">
        <v>34</v>
      </c>
      <c r="C34" s="14" t="s">
        <v>1311</v>
      </c>
      <c r="D34" s="23"/>
      <c r="E34" s="56">
        <f>E31*E33</f>
        <v>0.31742999999999999</v>
      </c>
      <c r="F34" s="53"/>
      <c r="G34" s="134" t="s">
        <v>1364</v>
      </c>
      <c r="H34" s="37"/>
    </row>
    <row r="35" spans="1:8" ht="12.75" customHeight="1">
      <c r="A35" s="123"/>
      <c r="B35" s="22">
        <v>35</v>
      </c>
      <c r="C35" s="14" t="s">
        <v>1363</v>
      </c>
      <c r="D35" s="23"/>
      <c r="E35" s="55">
        <f>ROUND(+VLOOKUP(E$18,'4-FY18 DRG Table '!$B$14:$D$1271,3,FALSE),2)</f>
        <v>2.0299999999999998</v>
      </c>
      <c r="F35" s="53"/>
      <c r="G35" s="130" t="s">
        <v>1289</v>
      </c>
      <c r="H35" s="31"/>
    </row>
    <row r="36" spans="1:8" ht="12.75" customHeight="1">
      <c r="A36" s="123"/>
      <c r="B36" s="22">
        <v>36</v>
      </c>
      <c r="C36" s="86" t="s">
        <v>1300</v>
      </c>
      <c r="D36" s="90"/>
      <c r="E36" s="95"/>
      <c r="F36" s="96"/>
      <c r="G36" s="135"/>
      <c r="H36" s="33"/>
    </row>
    <row r="37" spans="1:8" ht="12.75" customHeight="1">
      <c r="A37" s="123"/>
      <c r="B37" s="22">
        <v>37</v>
      </c>
      <c r="C37" s="14" t="s">
        <v>1305</v>
      </c>
      <c r="D37" s="23"/>
      <c r="E37" s="57" t="str">
        <f>E14</f>
        <v>No</v>
      </c>
      <c r="F37" s="58"/>
      <c r="G37" s="131" t="s">
        <v>1356</v>
      </c>
      <c r="H37" s="37"/>
    </row>
    <row r="38" spans="1:8" ht="12.75" customHeight="1">
      <c r="A38" s="123"/>
      <c r="B38" s="22">
        <v>38</v>
      </c>
      <c r="C38" s="14" t="s">
        <v>1304</v>
      </c>
      <c r="D38" s="23"/>
      <c r="E38" s="59" t="str">
        <f>IF(E37="Yes",IF(E9&gt;E23,"Yes","No"),"N/A")</f>
        <v>N/A</v>
      </c>
      <c r="F38" s="58"/>
      <c r="G38" s="131" t="s">
        <v>1347</v>
      </c>
      <c r="H38" s="37"/>
    </row>
    <row r="39" spans="1:8" ht="12.75" customHeight="1">
      <c r="A39" s="123"/>
      <c r="B39" s="22">
        <v>39</v>
      </c>
      <c r="C39" s="19" t="s">
        <v>1330</v>
      </c>
      <c r="D39" s="23"/>
      <c r="E39" s="59" t="str">
        <f>IF(E37="Yes",IF(E7&gt;E24,"Yes","No"),"N/A")</f>
        <v>N/A</v>
      </c>
      <c r="F39" s="58"/>
      <c r="G39" s="131" t="s">
        <v>1373</v>
      </c>
      <c r="H39" s="37"/>
    </row>
    <row r="40" spans="1:8" ht="12.75" customHeight="1">
      <c r="A40" s="123"/>
      <c r="B40" s="22">
        <v>40</v>
      </c>
      <c r="C40" s="14" t="s">
        <v>1386</v>
      </c>
      <c r="D40" s="23"/>
      <c r="E40" s="60">
        <f>IF(OR( E38="Yes",E39="Yes"),ROUND((E9*E25),2),0)</f>
        <v>0</v>
      </c>
      <c r="F40" s="58"/>
      <c r="G40" s="131" t="s">
        <v>1388</v>
      </c>
      <c r="H40" s="37"/>
    </row>
    <row r="41" spans="1:8">
      <c r="A41" s="123"/>
      <c r="B41" s="22">
        <v>41</v>
      </c>
      <c r="C41" s="86" t="s">
        <v>511</v>
      </c>
      <c r="D41" s="90"/>
      <c r="E41" s="97"/>
      <c r="F41" s="96"/>
      <c r="G41" s="135"/>
      <c r="H41" s="33"/>
    </row>
    <row r="42" spans="1:8" ht="30" customHeight="1">
      <c r="A42" s="123"/>
      <c r="B42" s="22">
        <v>42</v>
      </c>
      <c r="C42" s="14" t="s">
        <v>1374</v>
      </c>
      <c r="D42" s="23"/>
      <c r="E42" s="61">
        <f>E34*E15</f>
        <v>4244.9913900000001</v>
      </c>
      <c r="F42" s="53"/>
      <c r="G42" s="136" t="s">
        <v>1375</v>
      </c>
      <c r="H42" s="38"/>
    </row>
    <row r="43" spans="1:8">
      <c r="A43" s="123"/>
      <c r="B43" s="22">
        <v>43</v>
      </c>
      <c r="C43" s="98" t="s">
        <v>303</v>
      </c>
      <c r="D43" s="99"/>
      <c r="E43" s="100"/>
      <c r="F43" s="101"/>
      <c r="G43" s="137"/>
      <c r="H43" s="33"/>
    </row>
    <row r="44" spans="1:8" s="39" customFormat="1">
      <c r="A44" s="138"/>
      <c r="B44" s="22">
        <v>44</v>
      </c>
      <c r="C44" s="24" t="s">
        <v>1277</v>
      </c>
      <c r="D44" s="25"/>
      <c r="E44" s="57" t="str">
        <f>+E10</f>
        <v>No</v>
      </c>
      <c r="F44" s="62"/>
      <c r="G44" s="131" t="s">
        <v>1307</v>
      </c>
      <c r="H44" s="33"/>
    </row>
    <row r="45" spans="1:8" ht="25.5">
      <c r="A45" s="123"/>
      <c r="B45" s="22">
        <v>45</v>
      </c>
      <c r="C45" s="14" t="s">
        <v>1285</v>
      </c>
      <c r="D45" s="23"/>
      <c r="E45" s="63" t="str">
        <f>IF(E44="Yes",ROUND((E42/E35)*(E9+1),2),"N/A")</f>
        <v>N/A</v>
      </c>
      <c r="F45" s="53"/>
      <c r="G45" s="139" t="s">
        <v>1387</v>
      </c>
      <c r="H45" s="37"/>
    </row>
    <row r="46" spans="1:8">
      <c r="A46" s="123"/>
      <c r="B46" s="22">
        <v>46</v>
      </c>
      <c r="C46" s="14" t="s">
        <v>1377</v>
      </c>
      <c r="D46" s="23"/>
      <c r="E46" s="63" t="str">
        <f>IF(E45="N/A","N/A",IF(E45&lt;E42,"Yes","No"))</f>
        <v>N/A</v>
      </c>
      <c r="F46" s="53"/>
      <c r="G46" s="139" t="s">
        <v>1376</v>
      </c>
      <c r="H46" s="33"/>
    </row>
    <row r="47" spans="1:8">
      <c r="A47" s="123"/>
      <c r="B47" s="22">
        <v>47</v>
      </c>
      <c r="C47" s="14" t="s">
        <v>1276</v>
      </c>
      <c r="D47" s="23"/>
      <c r="E47" s="63">
        <f>+IF(E46="Yes",E45,E42)</f>
        <v>4244.9913900000001</v>
      </c>
      <c r="F47" s="53"/>
      <c r="G47" s="139" t="s">
        <v>1349</v>
      </c>
      <c r="H47" s="37"/>
    </row>
    <row r="48" spans="1:8">
      <c r="A48" s="123"/>
      <c r="B48" s="22">
        <v>48</v>
      </c>
      <c r="C48" s="98" t="s">
        <v>1287</v>
      </c>
      <c r="D48" s="99"/>
      <c r="E48" s="100"/>
      <c r="F48" s="101"/>
      <c r="G48" s="137"/>
      <c r="H48" s="33"/>
    </row>
    <row r="49" spans="1:8">
      <c r="A49" s="123"/>
      <c r="B49" s="22">
        <v>49</v>
      </c>
      <c r="C49" s="14" t="s">
        <v>301</v>
      </c>
      <c r="D49" s="23"/>
      <c r="E49" s="63">
        <f>+E7*E8</f>
        <v>1833.0077538749999</v>
      </c>
      <c r="F49" s="53"/>
      <c r="G49" s="139" t="s">
        <v>1378</v>
      </c>
      <c r="H49" s="36"/>
    </row>
    <row r="50" spans="1:8">
      <c r="A50" s="123"/>
      <c r="B50" s="22">
        <v>50</v>
      </c>
      <c r="C50" s="14" t="s">
        <v>1295</v>
      </c>
      <c r="D50" s="23"/>
      <c r="E50" s="64" t="str">
        <f>IF(E49&gt;E47,"Loss","Gain")</f>
        <v>Gain</v>
      </c>
      <c r="F50" s="53"/>
      <c r="G50" s="140" t="s">
        <v>1350</v>
      </c>
      <c r="H50" s="37"/>
    </row>
    <row r="51" spans="1:8">
      <c r="A51" s="123"/>
      <c r="B51" s="22">
        <v>51</v>
      </c>
      <c r="C51" s="102" t="s">
        <v>1281</v>
      </c>
      <c r="D51" s="103"/>
      <c r="E51" s="104"/>
      <c r="F51" s="105"/>
      <c r="G51" s="141"/>
      <c r="H51" s="33"/>
    </row>
    <row r="52" spans="1:8" ht="25.5">
      <c r="A52" s="123"/>
      <c r="B52" s="22">
        <v>52</v>
      </c>
      <c r="C52" s="14" t="s">
        <v>1296</v>
      </c>
      <c r="D52" s="23"/>
      <c r="E52" s="63" t="str">
        <f>IF(E50="Loss",(E49-E47),"N/A")</f>
        <v>N/A</v>
      </c>
      <c r="F52" s="53"/>
      <c r="G52" s="139" t="s">
        <v>1351</v>
      </c>
      <c r="H52" s="40"/>
    </row>
    <row r="53" spans="1:8" ht="25.5">
      <c r="A53" s="123"/>
      <c r="B53" s="22">
        <v>53</v>
      </c>
      <c r="C53" s="14" t="s">
        <v>1379</v>
      </c>
      <c r="D53" s="23"/>
      <c r="E53" s="63" t="str">
        <f>IF((E50="Loss"),IF((E52&gt;E20),"Yes","No"),"N/A")</f>
        <v>N/A</v>
      </c>
      <c r="F53" s="53"/>
      <c r="G53" s="139" t="s">
        <v>1381</v>
      </c>
      <c r="H53" s="41"/>
    </row>
    <row r="54" spans="1:8" ht="38.25">
      <c r="A54" s="123"/>
      <c r="B54" s="22">
        <v>54</v>
      </c>
      <c r="C54" s="14" t="s">
        <v>1383</v>
      </c>
      <c r="D54" s="23"/>
      <c r="E54" s="63">
        <f>IF(E53="Yes",IF(E52&lt;E20,0,(E52-E20)*E22),0)</f>
        <v>0</v>
      </c>
      <c r="F54" s="53"/>
      <c r="G54" s="139" t="s">
        <v>1352</v>
      </c>
      <c r="H54" s="40"/>
    </row>
    <row r="55" spans="1:8">
      <c r="A55" s="123"/>
      <c r="B55" s="22">
        <v>55</v>
      </c>
      <c r="C55" s="102" t="s">
        <v>1282</v>
      </c>
      <c r="D55" s="103"/>
      <c r="E55" s="104"/>
      <c r="F55" s="105"/>
      <c r="G55" s="141"/>
      <c r="H55" s="42"/>
    </row>
    <row r="56" spans="1:8">
      <c r="A56" s="123"/>
      <c r="B56" s="22">
        <v>56</v>
      </c>
      <c r="C56" s="14" t="s">
        <v>1297</v>
      </c>
      <c r="D56" s="23"/>
      <c r="E56" s="63">
        <f>IF(E50="Gain",(E47-E49),"N/A")</f>
        <v>2411.983636125</v>
      </c>
      <c r="F56" s="53"/>
      <c r="G56" s="139" t="s">
        <v>1353</v>
      </c>
      <c r="H56" s="37"/>
    </row>
    <row r="57" spans="1:8" ht="28.15" customHeight="1">
      <c r="A57" s="123"/>
      <c r="B57" s="22">
        <v>57</v>
      </c>
      <c r="C57" s="14" t="s">
        <v>1298</v>
      </c>
      <c r="D57" s="23"/>
      <c r="E57" s="63" t="str">
        <f>IF((E50="Gain"),IF((E56&gt;E21),"Yes","No"),"N/A")</f>
        <v>No</v>
      </c>
      <c r="F57" s="53"/>
      <c r="G57" s="139" t="s">
        <v>1380</v>
      </c>
      <c r="H57" s="37"/>
    </row>
    <row r="58" spans="1:8" ht="26.45" customHeight="1">
      <c r="A58" s="123"/>
      <c r="B58" s="22">
        <v>58</v>
      </c>
      <c r="C58" s="14" t="s">
        <v>1285</v>
      </c>
      <c r="D58" s="23"/>
      <c r="E58" s="63" t="str">
        <f>IF(E57="Yes",ROUND((E42/E35)*(E9+1),2),"N/A")</f>
        <v>N/A</v>
      </c>
      <c r="F58" s="53"/>
      <c r="G58" s="139" t="s">
        <v>1389</v>
      </c>
      <c r="H58" s="37"/>
    </row>
    <row r="59" spans="1:8" ht="16.5" customHeight="1">
      <c r="A59" s="123"/>
      <c r="B59" s="22">
        <v>59</v>
      </c>
      <c r="C59" s="14" t="s">
        <v>1377</v>
      </c>
      <c r="D59" s="23"/>
      <c r="E59" s="63" t="str">
        <f>IF(E58="N/A","N/A",IF(E58&lt;E42,"Yes","No"))</f>
        <v>N/A</v>
      </c>
      <c r="F59" s="53"/>
      <c r="G59" s="139" t="s">
        <v>1382</v>
      </c>
      <c r="H59" s="37"/>
    </row>
    <row r="60" spans="1:8" ht="12.75" customHeight="1">
      <c r="A60" s="123"/>
      <c r="B60" s="22">
        <v>60</v>
      </c>
      <c r="C60" s="14" t="s">
        <v>1332</v>
      </c>
      <c r="D60" s="23"/>
      <c r="E60" s="63">
        <f>IF(E59="Yes",(E58),(E47))</f>
        <v>4244.9913900000001</v>
      </c>
      <c r="F60" s="53"/>
      <c r="G60" s="139" t="s">
        <v>1354</v>
      </c>
      <c r="H60" s="37"/>
    </row>
    <row r="61" spans="1:8">
      <c r="A61" s="123"/>
      <c r="B61" s="22">
        <v>61</v>
      </c>
      <c r="C61" s="106" t="s">
        <v>1283</v>
      </c>
      <c r="D61" s="99"/>
      <c r="E61" s="100"/>
      <c r="F61" s="101"/>
      <c r="G61" s="137"/>
      <c r="H61" s="43"/>
    </row>
    <row r="62" spans="1:8" ht="31.15" customHeight="1">
      <c r="A62" s="123"/>
      <c r="B62" s="22">
        <v>62</v>
      </c>
      <c r="C62" s="14" t="s">
        <v>1333</v>
      </c>
      <c r="D62" s="23"/>
      <c r="E62" s="63">
        <f>IF(E50="Loss",(E47+E54),(E60))</f>
        <v>4244.9913900000001</v>
      </c>
      <c r="F62" s="53"/>
      <c r="G62" s="142" t="s">
        <v>1384</v>
      </c>
      <c r="H62" s="40"/>
    </row>
    <row r="63" spans="1:8">
      <c r="A63" s="123"/>
      <c r="B63" s="22">
        <v>63</v>
      </c>
      <c r="C63" s="107" t="s">
        <v>1335</v>
      </c>
      <c r="D63" s="108"/>
      <c r="E63" s="109"/>
      <c r="F63" s="110"/>
      <c r="G63" s="143"/>
      <c r="H63" s="33"/>
    </row>
    <row r="64" spans="1:8">
      <c r="A64" s="123"/>
      <c r="B64" s="22">
        <v>64</v>
      </c>
      <c r="C64" s="14" t="s">
        <v>1291</v>
      </c>
      <c r="D64" s="23"/>
      <c r="E64" s="64">
        <f>E12</f>
        <v>0</v>
      </c>
      <c r="F64" s="53"/>
      <c r="G64" s="140" t="s">
        <v>1309</v>
      </c>
      <c r="H64" s="37"/>
    </row>
    <row r="65" spans="1:8">
      <c r="A65" s="123"/>
      <c r="B65" s="22">
        <v>65</v>
      </c>
      <c r="C65" s="14" t="s">
        <v>1292</v>
      </c>
      <c r="D65" s="23"/>
      <c r="E65" s="64">
        <f>E13</f>
        <v>0</v>
      </c>
      <c r="F65" s="53"/>
      <c r="G65" s="140" t="s">
        <v>1308</v>
      </c>
      <c r="H65" s="37"/>
    </row>
    <row r="66" spans="1:8" ht="38.25">
      <c r="A66" s="123"/>
      <c r="B66" s="22">
        <v>66</v>
      </c>
      <c r="C66" s="26" t="s">
        <v>1286</v>
      </c>
      <c r="D66" s="27"/>
      <c r="E66" s="65">
        <f>IF(E40&gt;0,E40,(E62-(E64+E65)))</f>
        <v>4244.9913900000001</v>
      </c>
      <c r="F66" s="66"/>
      <c r="G66" s="144" t="s">
        <v>1385</v>
      </c>
      <c r="H66" s="37"/>
    </row>
    <row r="67" spans="1:8" ht="25.5">
      <c r="A67" s="123"/>
      <c r="B67" s="22">
        <v>67</v>
      </c>
      <c r="C67" s="115" t="s">
        <v>1416</v>
      </c>
      <c r="D67" s="116"/>
      <c r="E67" s="117">
        <f>IF(OR(E40&gt;0,E16="n/a"),0,E16)</f>
        <v>2777</v>
      </c>
      <c r="F67" s="67"/>
      <c r="G67" s="145" t="s">
        <v>1357</v>
      </c>
      <c r="H67" s="37"/>
    </row>
    <row r="68" spans="1:8" ht="26.25" thickBot="1">
      <c r="A68" s="123"/>
      <c r="B68" s="22">
        <v>68</v>
      </c>
      <c r="C68" s="115" t="s">
        <v>1331</v>
      </c>
      <c r="D68" s="116"/>
      <c r="E68" s="117">
        <f>IF(OR(E40&gt;0,E18="n/a"),0,E17)</f>
        <v>1583.65</v>
      </c>
      <c r="F68" s="67"/>
      <c r="G68" s="145" t="s">
        <v>1358</v>
      </c>
      <c r="H68" s="37"/>
    </row>
    <row r="69" spans="1:8">
      <c r="A69" s="146"/>
      <c r="B69" s="147">
        <v>69</v>
      </c>
      <c r="C69" s="148" t="s">
        <v>1334</v>
      </c>
      <c r="D69" s="149"/>
      <c r="E69" s="150">
        <f>E66+E67+E68</f>
        <v>8605.6413900000007</v>
      </c>
      <c r="F69" s="151"/>
      <c r="G69" s="152" t="s">
        <v>1355</v>
      </c>
      <c r="H69" s="37"/>
    </row>
    <row r="70" spans="1:8" ht="31.5" customHeight="1">
      <c r="B70" s="243" t="s">
        <v>1420</v>
      </c>
      <c r="C70" s="244"/>
      <c r="D70" s="244"/>
      <c r="E70" s="244"/>
      <c r="F70" s="244"/>
      <c r="G70" s="245"/>
      <c r="H70" s="33"/>
    </row>
    <row r="71" spans="1:8">
      <c r="G71" s="47"/>
    </row>
    <row r="73" spans="1:8">
      <c r="E73" s="49"/>
    </row>
  </sheetData>
  <sheetProtection sheet="1" objects="1" scenarios="1"/>
  <mergeCells count="5">
    <mergeCell ref="C2:G2"/>
    <mergeCell ref="K6:L6"/>
    <mergeCell ref="F4:G4"/>
    <mergeCell ref="B70:G70"/>
    <mergeCell ref="C4:E4"/>
  </mergeCells>
  <phoneticPr fontId="4" type="noConversion"/>
  <dataValidations count="2">
    <dataValidation type="whole" operator="lessThanOrEqual" allowBlank="1" showInputMessage="1" showErrorMessage="1" sqref="E11">
      <formula1>110</formula1>
    </dataValidation>
    <dataValidation type="list" allowBlank="1" showInputMessage="1" showErrorMessage="1" sqref="E10 E14">
      <formula1>$K$10:$L$10</formula1>
    </dataValidation>
  </dataValidations>
  <printOptions horizontalCentered="1"/>
  <pageMargins left="1" right="1" top="0.75" bottom="0.75" header="0.3" footer="0.3"/>
  <pageSetup scale="54" orientation="portrait" r:id="rId1"/>
  <headerFooter scaleWithDoc="0">
    <oddHeader>&amp;LDistrict of Columbia Medicaid FY 2018 DRG Pricing Calculator</oddHeader>
    <oddFooter>&amp;L&amp;8Tab 2- Calculator&amp;R&amp;8&amp;P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showGridLines="0" zoomScaleNormal="100" workbookViewId="0">
      <selection activeCell="D12" sqref="D12"/>
    </sheetView>
  </sheetViews>
  <sheetFormatPr defaultRowHeight="12.75"/>
  <cols>
    <col min="1" max="1" width="3.28515625" customWidth="1"/>
    <col min="2" max="2" width="8" customWidth="1"/>
    <col min="3" max="3" width="27.28515625" customWidth="1"/>
    <col min="4" max="4" width="12.85546875" customWidth="1"/>
    <col min="5" max="5" width="11.7109375" customWidth="1"/>
    <col min="6" max="6" width="14.7109375" customWidth="1"/>
    <col min="7" max="7" width="8.42578125" customWidth="1"/>
    <col min="8" max="8" width="10.28515625" style="4" customWidth="1"/>
    <col min="9" max="9" width="9.140625" style="2" customWidth="1"/>
  </cols>
  <sheetData>
    <row r="2" spans="2:10" s="1" customFormat="1" ht="26.25">
      <c r="B2" s="249" t="s">
        <v>1395</v>
      </c>
      <c r="C2" s="250"/>
      <c r="D2" s="250"/>
      <c r="E2" s="250"/>
      <c r="F2" s="250"/>
      <c r="G2" s="250"/>
      <c r="H2" s="250"/>
      <c r="I2" s="250"/>
      <c r="J2" s="251"/>
    </row>
    <row r="3" spans="2:10" s="5" customFormat="1" ht="41.25" customHeight="1">
      <c r="B3" s="261" t="s">
        <v>1410</v>
      </c>
      <c r="C3" s="262"/>
      <c r="D3" s="262"/>
      <c r="E3" s="262"/>
      <c r="F3" s="262"/>
      <c r="G3" s="262"/>
      <c r="H3" s="262"/>
      <c r="I3" s="262"/>
      <c r="J3" s="263"/>
    </row>
    <row r="4" spans="2:10" s="5" customFormat="1" ht="18.75" customHeight="1">
      <c r="B4" s="264" t="s">
        <v>1345</v>
      </c>
      <c r="C4" s="265"/>
      <c r="D4" s="265"/>
      <c r="E4" s="265"/>
      <c r="F4" s="265"/>
      <c r="G4" s="265"/>
      <c r="H4" s="3"/>
      <c r="I4" s="3"/>
      <c r="J4" s="159"/>
    </row>
    <row r="5" spans="2:10" s="5" customFormat="1" ht="44.25" customHeight="1">
      <c r="B5" s="255" t="s">
        <v>1743</v>
      </c>
      <c r="C5" s="256"/>
      <c r="D5" s="256"/>
      <c r="E5" s="256"/>
      <c r="F5" s="256"/>
      <c r="G5" s="256"/>
      <c r="H5" s="256"/>
      <c r="I5" s="256"/>
      <c r="J5" s="257"/>
    </row>
    <row r="6" spans="2:10" s="5" customFormat="1" ht="34.5" customHeight="1">
      <c r="B6" s="255" t="s">
        <v>1742</v>
      </c>
      <c r="C6" s="256"/>
      <c r="D6" s="256"/>
      <c r="E6" s="256"/>
      <c r="F6" s="256"/>
      <c r="G6" s="256"/>
      <c r="H6" s="256"/>
      <c r="I6" s="256"/>
      <c r="J6" s="257"/>
    </row>
    <row r="7" spans="2:10" s="5" customFormat="1" ht="22.5" customHeight="1">
      <c r="B7" s="255" t="s">
        <v>1336</v>
      </c>
      <c r="C7" s="256"/>
      <c r="D7" s="256"/>
      <c r="E7" s="256"/>
      <c r="F7" s="256"/>
      <c r="G7" s="256"/>
      <c r="H7" s="3"/>
      <c r="I7" s="3"/>
      <c r="J7" s="159"/>
    </row>
    <row r="8" spans="2:10" s="5" customFormat="1" ht="33.75" customHeight="1">
      <c r="B8" s="255" t="s">
        <v>1744</v>
      </c>
      <c r="C8" s="256"/>
      <c r="D8" s="256"/>
      <c r="E8" s="256"/>
      <c r="F8" s="256"/>
      <c r="G8" s="256"/>
      <c r="H8" s="256"/>
      <c r="I8" s="256"/>
      <c r="J8" s="257"/>
    </row>
    <row r="9" spans="2:10" s="5" customFormat="1" ht="31.5" customHeight="1">
      <c r="B9" s="255" t="s">
        <v>1417</v>
      </c>
      <c r="C9" s="256"/>
      <c r="D9" s="256"/>
      <c r="E9" s="256"/>
      <c r="F9" s="256"/>
      <c r="G9" s="256"/>
      <c r="H9" s="256"/>
      <c r="I9" s="256"/>
      <c r="J9" s="257"/>
    </row>
    <row r="10" spans="2:10" s="5" customFormat="1" ht="24" customHeight="1">
      <c r="B10" s="258" t="s">
        <v>1396</v>
      </c>
      <c r="C10" s="259"/>
      <c r="D10" s="259"/>
      <c r="E10" s="259"/>
      <c r="F10" s="259"/>
      <c r="G10" s="259"/>
      <c r="H10" s="259"/>
      <c r="I10" s="259"/>
      <c r="J10" s="260"/>
    </row>
    <row r="11" spans="2:10" s="5" customFormat="1" ht="15.75" customHeight="1">
      <c r="B11" s="252" t="s">
        <v>1745</v>
      </c>
      <c r="C11" s="253"/>
      <c r="D11" s="253"/>
      <c r="E11" s="253"/>
      <c r="F11" s="253"/>
      <c r="G11" s="253"/>
      <c r="H11" s="253"/>
      <c r="I11" s="253"/>
      <c r="J11" s="254"/>
    </row>
    <row r="12" spans="2:10" s="5" customFormat="1" ht="34.5" customHeight="1">
      <c r="H12" s="3"/>
      <c r="I12" s="6"/>
    </row>
  </sheetData>
  <mergeCells count="10">
    <mergeCell ref="B2:J2"/>
    <mergeCell ref="B11:J11"/>
    <mergeCell ref="B8:J8"/>
    <mergeCell ref="B9:J9"/>
    <mergeCell ref="B10:J10"/>
    <mergeCell ref="B3:J3"/>
    <mergeCell ref="B5:J5"/>
    <mergeCell ref="B6:J6"/>
    <mergeCell ref="B4:G4"/>
    <mergeCell ref="B7:G7"/>
  </mergeCells>
  <printOptions horizontalCentered="1"/>
  <pageMargins left="1" right="1" top="0.75" bottom="0.75" header="0.3" footer="0.3"/>
  <pageSetup scale="75" orientation="portrait" horizontalDpi="1200" verticalDpi="1200" r:id="rId1"/>
  <headerFooter scaleWithDoc="0">
    <oddHeader>&amp;LDistrict of Columbia Medicaid FY 2018 DRG Pricing Calculator</oddHeader>
    <oddFooter>&amp;L&amp;8Tab 3- DRG Base Rate Add-ons&amp;R&amp;8&amp;P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1309"/>
  <sheetViews>
    <sheetView showGridLines="0" tabSelected="1" workbookViewId="0">
      <pane xSplit="1" ySplit="13" topLeftCell="B14" activePane="bottomRight" state="frozen"/>
      <selection pane="topRight" activeCell="B1" sqref="B1"/>
      <selection pane="bottomLeft" activeCell="A14" sqref="A14"/>
      <selection pane="bottomRight" activeCell="E13" sqref="E13"/>
    </sheetView>
  </sheetViews>
  <sheetFormatPr defaultRowHeight="12.75"/>
  <cols>
    <col min="1" max="1" width="2.140625" style="8" customWidth="1"/>
    <col min="2" max="2" width="9.85546875" style="11" customWidth="1"/>
    <col min="3" max="3" width="80.85546875" style="11" bestFit="1" customWidth="1"/>
    <col min="4" max="4" width="9" style="11" customWidth="1"/>
    <col min="5" max="7" width="9.85546875" style="11" customWidth="1"/>
    <col min="8" max="8" width="12.28515625" style="11" customWidth="1"/>
    <col min="9" max="10" width="9.85546875" style="11" customWidth="1"/>
    <col min="11" max="11" width="23.42578125" style="11" customWidth="1"/>
    <col min="12" max="12" width="17.7109375" style="11" customWidth="1"/>
    <col min="13" max="13" width="5.42578125" style="8" customWidth="1"/>
    <col min="14" max="20" width="9.140625" style="8"/>
    <col min="21" max="21" width="18.42578125" style="8" customWidth="1"/>
    <col min="22" max="16384" width="9.140625" style="8"/>
  </cols>
  <sheetData>
    <row r="1" spans="2:35" s="7" customFormat="1" ht="26.25">
      <c r="B1" s="277" t="s">
        <v>1402</v>
      </c>
      <c r="C1" s="278"/>
      <c r="D1" s="278"/>
      <c r="E1" s="278"/>
      <c r="F1" s="278"/>
      <c r="G1" s="278"/>
      <c r="H1" s="278"/>
      <c r="I1" s="278"/>
      <c r="J1" s="278"/>
      <c r="K1" s="278"/>
      <c r="L1" s="279"/>
    </row>
    <row r="2" spans="2:35" s="7" customFormat="1" ht="12" customHeight="1">
      <c r="B2" s="280" t="s">
        <v>1422</v>
      </c>
      <c r="C2" s="281"/>
      <c r="D2" s="281"/>
      <c r="E2" s="281"/>
      <c r="F2" s="281"/>
      <c r="G2" s="281"/>
      <c r="H2" s="281"/>
      <c r="I2" s="281"/>
      <c r="J2" s="281"/>
      <c r="K2" s="281"/>
      <c r="L2" s="282"/>
    </row>
    <row r="3" spans="2:35" s="7" customFormat="1" ht="12" customHeight="1">
      <c r="B3" s="268" t="s">
        <v>1403</v>
      </c>
      <c r="C3" s="269"/>
      <c r="D3" s="269"/>
      <c r="E3" s="269"/>
      <c r="F3" s="269"/>
      <c r="G3" s="269"/>
      <c r="H3" s="269"/>
      <c r="I3" s="269"/>
      <c r="J3" s="269"/>
      <c r="K3" s="269"/>
      <c r="L3" s="270"/>
      <c r="O3" s="12"/>
      <c r="P3" s="12"/>
      <c r="Q3" s="12"/>
      <c r="R3" s="12"/>
      <c r="S3" s="12"/>
      <c r="T3" s="12"/>
      <c r="U3" s="12"/>
      <c r="V3" s="12"/>
    </row>
    <row r="4" spans="2:35" s="7" customFormat="1" ht="12" customHeight="1">
      <c r="B4" s="268" t="s">
        <v>1299</v>
      </c>
      <c r="C4" s="269"/>
      <c r="D4" s="269"/>
      <c r="E4" s="269"/>
      <c r="F4" s="269"/>
      <c r="G4" s="269"/>
      <c r="H4" s="269"/>
      <c r="I4" s="269"/>
      <c r="J4" s="269"/>
      <c r="K4" s="269"/>
      <c r="L4" s="270"/>
      <c r="O4" s="12"/>
      <c r="P4" s="12"/>
      <c r="Q4" s="12"/>
      <c r="R4" s="12"/>
      <c r="S4" s="12"/>
      <c r="T4" s="12"/>
      <c r="U4" s="12"/>
      <c r="V4" s="12"/>
    </row>
    <row r="5" spans="2:35" s="7" customFormat="1" ht="12" customHeight="1">
      <c r="B5" s="268" t="s">
        <v>1418</v>
      </c>
      <c r="C5" s="269"/>
      <c r="D5" s="269"/>
      <c r="E5" s="269"/>
      <c r="F5" s="269"/>
      <c r="G5" s="269"/>
      <c r="H5" s="269"/>
      <c r="I5" s="269"/>
      <c r="J5" s="269"/>
      <c r="K5" s="269"/>
      <c r="L5" s="270"/>
      <c r="N5"/>
      <c r="O5" s="13"/>
      <c r="P5" s="13"/>
      <c r="Q5" s="13"/>
      <c r="R5" s="13"/>
      <c r="S5" s="13"/>
      <c r="T5" s="13"/>
      <c r="U5" s="13"/>
      <c r="V5" s="12"/>
      <c r="W5" s="12"/>
      <c r="X5" s="12"/>
      <c r="Y5" s="12"/>
      <c r="Z5" s="12"/>
      <c r="AA5" s="12"/>
      <c r="AB5" s="12"/>
      <c r="AC5" s="12"/>
      <c r="AD5" s="12"/>
      <c r="AE5" s="12"/>
      <c r="AF5" s="12"/>
      <c r="AG5" s="12"/>
      <c r="AH5" s="12"/>
      <c r="AI5" s="12"/>
    </row>
    <row r="6" spans="2:35" s="7" customFormat="1" ht="23.25" customHeight="1">
      <c r="B6" s="274" t="s">
        <v>1750</v>
      </c>
      <c r="C6" s="275"/>
      <c r="D6" s="275"/>
      <c r="E6" s="275"/>
      <c r="F6" s="275"/>
      <c r="G6" s="275"/>
      <c r="H6" s="275"/>
      <c r="I6" s="275"/>
      <c r="J6" s="275"/>
      <c r="K6" s="275"/>
      <c r="L6" s="276"/>
    </row>
    <row r="7" spans="2:35" s="7" customFormat="1" ht="12" customHeight="1">
      <c r="B7" s="268" t="s">
        <v>1423</v>
      </c>
      <c r="C7" s="269"/>
      <c r="D7" s="269"/>
      <c r="E7" s="269"/>
      <c r="F7" s="269"/>
      <c r="G7" s="269"/>
      <c r="H7" s="269"/>
      <c r="I7" s="269"/>
      <c r="J7" s="269"/>
      <c r="K7" s="269"/>
      <c r="L7" s="270"/>
    </row>
    <row r="8" spans="2:35" s="7" customFormat="1" ht="12" customHeight="1">
      <c r="B8" s="268" t="s">
        <v>1747</v>
      </c>
      <c r="C8" s="269"/>
      <c r="D8" s="269"/>
      <c r="E8" s="269"/>
      <c r="F8" s="269"/>
      <c r="G8" s="269"/>
      <c r="H8" s="269"/>
      <c r="I8" s="269"/>
      <c r="J8" s="269"/>
      <c r="K8" s="269"/>
      <c r="L8" s="270"/>
    </row>
    <row r="9" spans="2:35" s="7" customFormat="1" ht="12" customHeight="1">
      <c r="B9" s="268" t="s">
        <v>1424</v>
      </c>
      <c r="C9" s="269"/>
      <c r="D9" s="269"/>
      <c r="E9" s="269"/>
      <c r="F9" s="269"/>
      <c r="G9" s="269"/>
      <c r="H9" s="269"/>
      <c r="I9" s="269"/>
      <c r="J9" s="269"/>
      <c r="K9" s="269"/>
      <c r="L9" s="270"/>
    </row>
    <row r="10" spans="2:35" s="7" customFormat="1" ht="12" customHeight="1">
      <c r="B10" s="271" t="s">
        <v>1419</v>
      </c>
      <c r="C10" s="272"/>
      <c r="D10" s="272"/>
      <c r="E10" s="272"/>
      <c r="F10" s="272"/>
      <c r="G10" s="272"/>
      <c r="H10" s="272"/>
      <c r="I10" s="272"/>
      <c r="J10" s="272"/>
      <c r="K10" s="272"/>
      <c r="L10" s="273"/>
    </row>
    <row r="11" spans="2:35" s="7" customFormat="1" ht="4.5" customHeight="1">
      <c r="B11" s="160"/>
      <c r="C11" s="161"/>
      <c r="D11" s="161"/>
      <c r="E11" s="161"/>
      <c r="F11" s="161"/>
      <c r="G11" s="161"/>
      <c r="H11" s="161"/>
      <c r="I11" s="161"/>
      <c r="J11" s="161"/>
      <c r="K11" s="162"/>
      <c r="L11" s="163"/>
    </row>
    <row r="12" spans="2:35">
      <c r="B12" s="164"/>
      <c r="C12" s="165"/>
      <c r="D12" s="166"/>
      <c r="E12" s="167"/>
      <c r="F12" s="167"/>
      <c r="G12" s="168"/>
      <c r="H12" s="168"/>
      <c r="I12" s="167"/>
      <c r="J12" s="168"/>
      <c r="K12" s="266" t="s">
        <v>1411</v>
      </c>
      <c r="L12" s="267"/>
    </row>
    <row r="13" spans="2:35" ht="60">
      <c r="B13" s="169" t="s">
        <v>299</v>
      </c>
      <c r="C13" s="170" t="s">
        <v>300</v>
      </c>
      <c r="D13" s="171" t="s">
        <v>1313</v>
      </c>
      <c r="E13" s="172" t="s">
        <v>1404</v>
      </c>
      <c r="F13" s="172" t="s">
        <v>1405</v>
      </c>
      <c r="G13" s="173" t="s">
        <v>1406</v>
      </c>
      <c r="H13" s="173" t="s">
        <v>1407</v>
      </c>
      <c r="I13" s="172" t="s">
        <v>1408</v>
      </c>
      <c r="J13" s="173" t="s">
        <v>1409</v>
      </c>
      <c r="K13" s="174" t="s">
        <v>1274</v>
      </c>
      <c r="L13" s="175" t="s">
        <v>1275</v>
      </c>
    </row>
    <row r="14" spans="2:35">
      <c r="B14" s="176" t="s">
        <v>304</v>
      </c>
      <c r="C14" s="177" t="s">
        <v>1426</v>
      </c>
      <c r="D14" s="178">
        <v>7.6288659794000004</v>
      </c>
      <c r="E14" s="179">
        <v>7.4838680000000002</v>
      </c>
      <c r="F14" s="179">
        <f>E14*0.96</f>
        <v>7.18451328</v>
      </c>
      <c r="G14" s="180">
        <v>1</v>
      </c>
      <c r="H14" s="179">
        <f t="shared" ref="H14:H77" si="0">+F14*G14</f>
        <v>7.18451328</v>
      </c>
      <c r="I14" s="180">
        <v>1.3</v>
      </c>
      <c r="J14" s="181">
        <f>H14*I14</f>
        <v>9.3398672640000004</v>
      </c>
      <c r="K14" s="182" t="s">
        <v>1321</v>
      </c>
      <c r="L14" s="183" t="s">
        <v>1322</v>
      </c>
    </row>
    <row r="15" spans="2:35">
      <c r="B15" s="184" t="s">
        <v>305</v>
      </c>
      <c r="C15" s="185" t="s">
        <v>1426</v>
      </c>
      <c r="D15" s="186">
        <v>8.5695876289000008</v>
      </c>
      <c r="E15" s="187">
        <v>7.5256689999999997</v>
      </c>
      <c r="F15" s="187">
        <f t="shared" ref="F15:F78" si="1">E15*0.96</f>
        <v>7.2246422399999997</v>
      </c>
      <c r="G15" s="188">
        <v>1</v>
      </c>
      <c r="H15" s="187">
        <f t="shared" si="0"/>
        <v>7.2246422399999997</v>
      </c>
      <c r="I15" s="188">
        <v>1.3</v>
      </c>
      <c r="J15" s="189">
        <f t="shared" ref="J15:J78" si="2">H15*I15</f>
        <v>9.3920349119999997</v>
      </c>
      <c r="K15" s="190" t="s">
        <v>1321</v>
      </c>
      <c r="L15" s="191" t="s">
        <v>1322</v>
      </c>
    </row>
    <row r="16" spans="2:35">
      <c r="B16" s="184" t="s">
        <v>306</v>
      </c>
      <c r="C16" s="185" t="s">
        <v>1426</v>
      </c>
      <c r="D16" s="186">
        <v>12.5148648649</v>
      </c>
      <c r="E16" s="187">
        <v>8.8395829999999993</v>
      </c>
      <c r="F16" s="187">
        <f t="shared" si="1"/>
        <v>8.485999679999999</v>
      </c>
      <c r="G16" s="188">
        <v>1</v>
      </c>
      <c r="H16" s="187">
        <f t="shared" si="0"/>
        <v>8.485999679999999</v>
      </c>
      <c r="I16" s="188">
        <v>1.3</v>
      </c>
      <c r="J16" s="189">
        <f>H16*I16</f>
        <v>11.031799584</v>
      </c>
      <c r="K16" s="190" t="s">
        <v>1321</v>
      </c>
      <c r="L16" s="191" t="s">
        <v>1322</v>
      </c>
    </row>
    <row r="17" spans="2:12">
      <c r="B17" s="184" t="s">
        <v>307</v>
      </c>
      <c r="C17" s="185" t="s">
        <v>1426</v>
      </c>
      <c r="D17" s="186">
        <v>31.566666666700002</v>
      </c>
      <c r="E17" s="187">
        <v>15.3728</v>
      </c>
      <c r="F17" s="187">
        <f t="shared" si="1"/>
        <v>14.757887999999999</v>
      </c>
      <c r="G17" s="188">
        <v>1</v>
      </c>
      <c r="H17" s="187">
        <f t="shared" si="0"/>
        <v>14.757887999999999</v>
      </c>
      <c r="I17" s="188">
        <v>1.3</v>
      </c>
      <c r="J17" s="189">
        <f t="shared" si="2"/>
        <v>19.185254400000002</v>
      </c>
      <c r="K17" s="190" t="s">
        <v>1321</v>
      </c>
      <c r="L17" s="191" t="s">
        <v>1322</v>
      </c>
    </row>
    <row r="18" spans="2:12">
      <c r="B18" s="176" t="s">
        <v>308</v>
      </c>
      <c r="C18" s="177" t="s">
        <v>1427</v>
      </c>
      <c r="D18" s="178">
        <v>9.3617021276999992</v>
      </c>
      <c r="E18" s="179">
        <v>8.1602080000000008</v>
      </c>
      <c r="F18" s="179">
        <f t="shared" si="1"/>
        <v>7.8337996800000003</v>
      </c>
      <c r="G18" s="180">
        <v>1</v>
      </c>
      <c r="H18" s="179">
        <f t="shared" si="0"/>
        <v>7.8337996800000003</v>
      </c>
      <c r="I18" s="180">
        <v>1.3</v>
      </c>
      <c r="J18" s="181">
        <f t="shared" si="2"/>
        <v>10.183939584000001</v>
      </c>
      <c r="K18" s="192" t="s">
        <v>1321</v>
      </c>
      <c r="L18" s="193" t="s">
        <v>1323</v>
      </c>
    </row>
    <row r="19" spans="2:12">
      <c r="B19" s="184" t="s">
        <v>309</v>
      </c>
      <c r="C19" s="185" t="s">
        <v>1427</v>
      </c>
      <c r="D19" s="186">
        <v>14.6994535519</v>
      </c>
      <c r="E19" s="187">
        <v>9.6671130000000005</v>
      </c>
      <c r="F19" s="187">
        <f t="shared" si="1"/>
        <v>9.2804284799999994</v>
      </c>
      <c r="G19" s="188">
        <v>1</v>
      </c>
      <c r="H19" s="187">
        <f t="shared" si="0"/>
        <v>9.2804284799999994</v>
      </c>
      <c r="I19" s="188">
        <v>1.3</v>
      </c>
      <c r="J19" s="189">
        <f t="shared" si="2"/>
        <v>12.064557023999999</v>
      </c>
      <c r="K19" s="190" t="s">
        <v>1321</v>
      </c>
      <c r="L19" s="191" t="s">
        <v>1323</v>
      </c>
    </row>
    <row r="20" spans="2:12">
      <c r="B20" s="184" t="s">
        <v>310</v>
      </c>
      <c r="C20" s="185" t="s">
        <v>1427</v>
      </c>
      <c r="D20" s="186">
        <v>21.5263157895</v>
      </c>
      <c r="E20" s="187">
        <v>12.055002</v>
      </c>
      <c r="F20" s="187">
        <f t="shared" si="1"/>
        <v>11.57280192</v>
      </c>
      <c r="G20" s="188">
        <v>1</v>
      </c>
      <c r="H20" s="187">
        <f t="shared" si="0"/>
        <v>11.57280192</v>
      </c>
      <c r="I20" s="188">
        <v>1.3</v>
      </c>
      <c r="J20" s="189">
        <f t="shared" si="2"/>
        <v>15.044642496</v>
      </c>
      <c r="K20" s="190" t="s">
        <v>1321</v>
      </c>
      <c r="L20" s="191" t="s">
        <v>1323</v>
      </c>
    </row>
    <row r="21" spans="2:12">
      <c r="B21" s="184" t="s">
        <v>311</v>
      </c>
      <c r="C21" s="185" t="s">
        <v>1427</v>
      </c>
      <c r="D21" s="186">
        <v>36.711340206199999</v>
      </c>
      <c r="E21" s="187">
        <v>18.080061000000001</v>
      </c>
      <c r="F21" s="187">
        <f t="shared" si="1"/>
        <v>17.356858559999999</v>
      </c>
      <c r="G21" s="188">
        <v>1</v>
      </c>
      <c r="H21" s="187">
        <f t="shared" si="0"/>
        <v>17.356858559999999</v>
      </c>
      <c r="I21" s="188">
        <v>1.3</v>
      </c>
      <c r="J21" s="189">
        <f t="shared" si="2"/>
        <v>22.563916127999999</v>
      </c>
      <c r="K21" s="190" t="s">
        <v>1321</v>
      </c>
      <c r="L21" s="191" t="s">
        <v>1323</v>
      </c>
    </row>
    <row r="22" spans="2:12">
      <c r="B22" s="176" t="s">
        <v>312</v>
      </c>
      <c r="C22" s="177" t="s">
        <v>1428</v>
      </c>
      <c r="D22" s="178">
        <v>16.924308588100001</v>
      </c>
      <c r="E22" s="179">
        <v>4.2401970000000002</v>
      </c>
      <c r="F22" s="179">
        <f t="shared" si="1"/>
        <v>4.0705891200000002</v>
      </c>
      <c r="G22" s="180">
        <v>1</v>
      </c>
      <c r="H22" s="179">
        <f t="shared" si="0"/>
        <v>4.0705891200000002</v>
      </c>
      <c r="I22" s="180">
        <v>1.3</v>
      </c>
      <c r="J22" s="181">
        <f t="shared" si="2"/>
        <v>5.2917658560000005</v>
      </c>
      <c r="K22" s="192" t="s">
        <v>1321</v>
      </c>
      <c r="L22" s="193" t="s">
        <v>1323</v>
      </c>
    </row>
    <row r="23" spans="2:12">
      <c r="B23" s="184" t="s">
        <v>313</v>
      </c>
      <c r="C23" s="185" t="s">
        <v>1428</v>
      </c>
      <c r="D23" s="186">
        <v>22.566245413800001</v>
      </c>
      <c r="E23" s="187">
        <v>6.2663859999999998</v>
      </c>
      <c r="F23" s="187">
        <f t="shared" si="1"/>
        <v>6.0157305599999997</v>
      </c>
      <c r="G23" s="188">
        <v>1</v>
      </c>
      <c r="H23" s="187">
        <f t="shared" si="0"/>
        <v>6.0157305599999997</v>
      </c>
      <c r="I23" s="188">
        <v>1.3</v>
      </c>
      <c r="J23" s="189">
        <f t="shared" si="2"/>
        <v>7.8204497279999998</v>
      </c>
      <c r="K23" s="190" t="s">
        <v>1321</v>
      </c>
      <c r="L23" s="191" t="s">
        <v>1323</v>
      </c>
    </row>
    <row r="24" spans="2:12">
      <c r="B24" s="184" t="s">
        <v>314</v>
      </c>
      <c r="C24" s="185" t="s">
        <v>1428</v>
      </c>
      <c r="D24" s="186">
        <v>32.799999999999997</v>
      </c>
      <c r="E24" s="187">
        <v>10.136266000000001</v>
      </c>
      <c r="F24" s="187">
        <f t="shared" si="1"/>
        <v>9.7308153600000011</v>
      </c>
      <c r="G24" s="188">
        <v>1</v>
      </c>
      <c r="H24" s="187">
        <f t="shared" si="0"/>
        <v>9.7308153600000011</v>
      </c>
      <c r="I24" s="188">
        <v>1.3</v>
      </c>
      <c r="J24" s="189">
        <f t="shared" si="2"/>
        <v>12.650059968000003</v>
      </c>
      <c r="K24" s="190" t="s">
        <v>1321</v>
      </c>
      <c r="L24" s="191" t="s">
        <v>1323</v>
      </c>
    </row>
    <row r="25" spans="2:12">
      <c r="B25" s="184" t="s">
        <v>315</v>
      </c>
      <c r="C25" s="185" t="s">
        <v>1428</v>
      </c>
      <c r="D25" s="186">
        <v>51.188940092199999</v>
      </c>
      <c r="E25" s="187">
        <v>18.216170999999999</v>
      </c>
      <c r="F25" s="187">
        <f t="shared" si="1"/>
        <v>17.48752416</v>
      </c>
      <c r="G25" s="188">
        <v>1</v>
      </c>
      <c r="H25" s="187">
        <f t="shared" si="0"/>
        <v>17.48752416</v>
      </c>
      <c r="I25" s="188">
        <v>1.3</v>
      </c>
      <c r="J25" s="189">
        <f t="shared" si="2"/>
        <v>22.733781407999999</v>
      </c>
      <c r="K25" s="190" t="s">
        <v>1321</v>
      </c>
      <c r="L25" s="191" t="s">
        <v>1323</v>
      </c>
    </row>
    <row r="26" spans="2:12">
      <c r="B26" s="176" t="s">
        <v>316</v>
      </c>
      <c r="C26" s="177" t="s">
        <v>1429</v>
      </c>
      <c r="D26" s="178">
        <v>22.891304347799998</v>
      </c>
      <c r="E26" s="179">
        <v>6.4916039999999997</v>
      </c>
      <c r="F26" s="179">
        <f t="shared" si="1"/>
        <v>6.2319398399999999</v>
      </c>
      <c r="G26" s="180">
        <v>1</v>
      </c>
      <c r="H26" s="179">
        <f t="shared" si="0"/>
        <v>6.2319398399999999</v>
      </c>
      <c r="I26" s="180">
        <v>1.3</v>
      </c>
      <c r="J26" s="181">
        <f t="shared" si="2"/>
        <v>8.1015217919999998</v>
      </c>
      <c r="K26" s="192" t="s">
        <v>1321</v>
      </c>
      <c r="L26" s="193" t="s">
        <v>1323</v>
      </c>
    </row>
    <row r="27" spans="2:12">
      <c r="B27" s="184" t="s">
        <v>317</v>
      </c>
      <c r="C27" s="185" t="s">
        <v>1429</v>
      </c>
      <c r="D27" s="186">
        <v>20.590909090899999</v>
      </c>
      <c r="E27" s="187">
        <v>6.750184</v>
      </c>
      <c r="F27" s="187">
        <f t="shared" si="1"/>
        <v>6.4801766399999998</v>
      </c>
      <c r="G27" s="188">
        <v>1</v>
      </c>
      <c r="H27" s="187">
        <f t="shared" si="0"/>
        <v>6.4801766399999998</v>
      </c>
      <c r="I27" s="188">
        <v>1.3</v>
      </c>
      <c r="J27" s="189">
        <f t="shared" si="2"/>
        <v>8.4242296319999994</v>
      </c>
      <c r="K27" s="190" t="s">
        <v>1321</v>
      </c>
      <c r="L27" s="191" t="s">
        <v>1323</v>
      </c>
    </row>
    <row r="28" spans="2:12">
      <c r="B28" s="184" t="s">
        <v>318</v>
      </c>
      <c r="C28" s="185" t="s">
        <v>1429</v>
      </c>
      <c r="D28" s="186">
        <v>26.3937219731</v>
      </c>
      <c r="E28" s="187">
        <v>9.2479300000000002</v>
      </c>
      <c r="F28" s="187">
        <f t="shared" si="1"/>
        <v>8.8780128000000005</v>
      </c>
      <c r="G28" s="188">
        <v>1</v>
      </c>
      <c r="H28" s="187">
        <f t="shared" si="0"/>
        <v>8.8780128000000005</v>
      </c>
      <c r="I28" s="188">
        <v>1.3</v>
      </c>
      <c r="J28" s="189">
        <f t="shared" si="2"/>
        <v>11.541416640000001</v>
      </c>
      <c r="K28" s="190" t="s">
        <v>1321</v>
      </c>
      <c r="L28" s="191" t="s">
        <v>1323</v>
      </c>
    </row>
    <row r="29" spans="2:12">
      <c r="B29" s="184" t="s">
        <v>319</v>
      </c>
      <c r="C29" s="185" t="s">
        <v>1429</v>
      </c>
      <c r="D29" s="186">
        <v>38.582949308800004</v>
      </c>
      <c r="E29" s="187">
        <v>14.159981</v>
      </c>
      <c r="F29" s="187">
        <f t="shared" si="1"/>
        <v>13.593581759999999</v>
      </c>
      <c r="G29" s="188">
        <v>1</v>
      </c>
      <c r="H29" s="187">
        <f t="shared" si="0"/>
        <v>13.593581759999999</v>
      </c>
      <c r="I29" s="188">
        <v>1.3</v>
      </c>
      <c r="J29" s="189">
        <f t="shared" si="2"/>
        <v>17.671656288000001</v>
      </c>
      <c r="K29" s="190" t="s">
        <v>1321</v>
      </c>
      <c r="L29" s="191" t="s">
        <v>1323</v>
      </c>
    </row>
    <row r="30" spans="2:12">
      <c r="B30" s="176" t="s">
        <v>320</v>
      </c>
      <c r="C30" s="177" t="s">
        <v>1430</v>
      </c>
      <c r="D30" s="178">
        <v>27.738095238100001</v>
      </c>
      <c r="E30" s="179">
        <v>4.9003160000000001</v>
      </c>
      <c r="F30" s="179">
        <f t="shared" si="1"/>
        <v>4.7043033599999999</v>
      </c>
      <c r="G30" s="180">
        <v>1</v>
      </c>
      <c r="H30" s="179">
        <f t="shared" si="0"/>
        <v>4.7043033599999999</v>
      </c>
      <c r="I30" s="180">
        <v>1.3</v>
      </c>
      <c r="J30" s="181">
        <f t="shared" si="2"/>
        <v>6.115594368</v>
      </c>
      <c r="K30" s="192" t="s">
        <v>1321</v>
      </c>
      <c r="L30" s="193" t="s">
        <v>1323</v>
      </c>
    </row>
    <row r="31" spans="2:12">
      <c r="B31" s="184" t="s">
        <v>321</v>
      </c>
      <c r="C31" s="185" t="s">
        <v>1430</v>
      </c>
      <c r="D31" s="186">
        <v>19.469740634000001</v>
      </c>
      <c r="E31" s="187">
        <v>5.2326069999999998</v>
      </c>
      <c r="F31" s="187">
        <f t="shared" si="1"/>
        <v>5.0233027199999993</v>
      </c>
      <c r="G31" s="188">
        <v>1</v>
      </c>
      <c r="H31" s="187">
        <f t="shared" si="0"/>
        <v>5.0233027199999993</v>
      </c>
      <c r="I31" s="188">
        <v>1.3</v>
      </c>
      <c r="J31" s="189">
        <f t="shared" si="2"/>
        <v>6.5302935359999994</v>
      </c>
      <c r="K31" s="190" t="s">
        <v>1321</v>
      </c>
      <c r="L31" s="191" t="s">
        <v>1323</v>
      </c>
    </row>
    <row r="32" spans="2:12">
      <c r="B32" s="184" t="s">
        <v>322</v>
      </c>
      <c r="C32" s="185" t="s">
        <v>1430</v>
      </c>
      <c r="D32" s="186">
        <v>23.934461455800001</v>
      </c>
      <c r="E32" s="187">
        <v>6.713495</v>
      </c>
      <c r="F32" s="187">
        <f t="shared" si="1"/>
        <v>6.4449551999999999</v>
      </c>
      <c r="G32" s="188">
        <v>1</v>
      </c>
      <c r="H32" s="187">
        <f t="shared" si="0"/>
        <v>6.4449551999999999</v>
      </c>
      <c r="I32" s="188">
        <v>1.3</v>
      </c>
      <c r="J32" s="189">
        <f t="shared" si="2"/>
        <v>8.3784417599999994</v>
      </c>
      <c r="K32" s="190" t="s">
        <v>1321</v>
      </c>
      <c r="L32" s="191" t="s">
        <v>1323</v>
      </c>
    </row>
    <row r="33" spans="2:12">
      <c r="B33" s="184" t="s">
        <v>323</v>
      </c>
      <c r="C33" s="185" t="s">
        <v>1430</v>
      </c>
      <c r="D33" s="186">
        <v>32.784933702499998</v>
      </c>
      <c r="E33" s="187">
        <v>9.5917150000000007</v>
      </c>
      <c r="F33" s="187">
        <f t="shared" si="1"/>
        <v>9.2080464000000006</v>
      </c>
      <c r="G33" s="188">
        <v>1</v>
      </c>
      <c r="H33" s="187">
        <f t="shared" si="0"/>
        <v>9.2080464000000006</v>
      </c>
      <c r="I33" s="188">
        <v>1.3</v>
      </c>
      <c r="J33" s="189">
        <f t="shared" si="2"/>
        <v>11.970460320000001</v>
      </c>
      <c r="K33" s="190" t="s">
        <v>1321</v>
      </c>
      <c r="L33" s="191" t="s">
        <v>1323</v>
      </c>
    </row>
    <row r="34" spans="2:12">
      <c r="B34" s="176" t="s">
        <v>324</v>
      </c>
      <c r="C34" s="177" t="s">
        <v>1431</v>
      </c>
      <c r="D34" s="178">
        <v>5.9</v>
      </c>
      <c r="E34" s="179">
        <v>7.5339520000000002</v>
      </c>
      <c r="F34" s="179">
        <f t="shared" si="1"/>
        <v>7.2325939200000002</v>
      </c>
      <c r="G34" s="180">
        <v>1</v>
      </c>
      <c r="H34" s="179">
        <f t="shared" si="0"/>
        <v>7.2325939200000002</v>
      </c>
      <c r="I34" s="180">
        <v>1.3</v>
      </c>
      <c r="J34" s="181">
        <f t="shared" si="2"/>
        <v>9.4023720960000006</v>
      </c>
      <c r="K34" s="192" t="s">
        <v>1321</v>
      </c>
      <c r="L34" s="193" t="s">
        <v>1322</v>
      </c>
    </row>
    <row r="35" spans="2:12">
      <c r="B35" s="184" t="s">
        <v>325</v>
      </c>
      <c r="C35" s="185" t="s">
        <v>1431</v>
      </c>
      <c r="D35" s="186">
        <v>8.1234567901000005</v>
      </c>
      <c r="E35" s="187">
        <v>8.4834709999999998</v>
      </c>
      <c r="F35" s="187">
        <f t="shared" si="1"/>
        <v>8.1441321599999998</v>
      </c>
      <c r="G35" s="188">
        <v>1</v>
      </c>
      <c r="H35" s="187">
        <f t="shared" si="0"/>
        <v>8.1441321599999998</v>
      </c>
      <c r="I35" s="188">
        <v>1.3</v>
      </c>
      <c r="J35" s="189">
        <f t="shared" si="2"/>
        <v>10.587371808</v>
      </c>
      <c r="K35" s="190" t="s">
        <v>1321</v>
      </c>
      <c r="L35" s="191" t="s">
        <v>1322</v>
      </c>
    </row>
    <row r="36" spans="2:12">
      <c r="B36" s="184" t="s">
        <v>326</v>
      </c>
      <c r="C36" s="185" t="s">
        <v>1431</v>
      </c>
      <c r="D36" s="186">
        <v>10.152542372899999</v>
      </c>
      <c r="E36" s="187">
        <v>9.098319</v>
      </c>
      <c r="F36" s="187">
        <f t="shared" si="1"/>
        <v>8.7343862399999992</v>
      </c>
      <c r="G36" s="188">
        <v>1</v>
      </c>
      <c r="H36" s="187">
        <f t="shared" si="0"/>
        <v>8.7343862399999992</v>
      </c>
      <c r="I36" s="188">
        <v>1.3</v>
      </c>
      <c r="J36" s="189">
        <f t="shared" si="2"/>
        <v>11.354702112</v>
      </c>
      <c r="K36" s="190" t="s">
        <v>1321</v>
      </c>
      <c r="L36" s="191" t="s">
        <v>1322</v>
      </c>
    </row>
    <row r="37" spans="2:12">
      <c r="B37" s="184" t="s">
        <v>327</v>
      </c>
      <c r="C37" s="185" t="s">
        <v>1431</v>
      </c>
      <c r="D37" s="186">
        <v>24.704918032799998</v>
      </c>
      <c r="E37" s="187">
        <v>13.974157</v>
      </c>
      <c r="F37" s="187">
        <f t="shared" si="1"/>
        <v>13.41519072</v>
      </c>
      <c r="G37" s="188">
        <v>1</v>
      </c>
      <c r="H37" s="187">
        <f t="shared" si="0"/>
        <v>13.41519072</v>
      </c>
      <c r="I37" s="188">
        <v>1.3</v>
      </c>
      <c r="J37" s="189">
        <f t="shared" si="2"/>
        <v>17.439747936</v>
      </c>
      <c r="K37" s="190" t="s">
        <v>1321</v>
      </c>
      <c r="L37" s="191" t="s">
        <v>1322</v>
      </c>
    </row>
    <row r="38" spans="2:12">
      <c r="B38" s="176" t="s">
        <v>328</v>
      </c>
      <c r="C38" s="177" t="s">
        <v>1432</v>
      </c>
      <c r="D38" s="178">
        <v>5.4006810442999997</v>
      </c>
      <c r="E38" s="179">
        <v>1.747401</v>
      </c>
      <c r="F38" s="179">
        <f t="shared" si="1"/>
        <v>1.6775049599999998</v>
      </c>
      <c r="G38" s="180">
        <v>1</v>
      </c>
      <c r="H38" s="179">
        <f t="shared" si="0"/>
        <v>1.6775049599999998</v>
      </c>
      <c r="I38" s="180">
        <v>1.3</v>
      </c>
      <c r="J38" s="181">
        <f t="shared" si="2"/>
        <v>2.1807564479999999</v>
      </c>
      <c r="K38" s="192" t="s">
        <v>1321</v>
      </c>
      <c r="L38" s="193" t="s">
        <v>1323</v>
      </c>
    </row>
    <row r="39" spans="2:12">
      <c r="B39" s="184" t="s">
        <v>329</v>
      </c>
      <c r="C39" s="185" t="s">
        <v>1432</v>
      </c>
      <c r="D39" s="186">
        <v>6.3654283547999997</v>
      </c>
      <c r="E39" s="187">
        <v>2.2986909999999998</v>
      </c>
      <c r="F39" s="187">
        <f t="shared" si="1"/>
        <v>2.2067433599999999</v>
      </c>
      <c r="G39" s="188">
        <v>1</v>
      </c>
      <c r="H39" s="187">
        <f t="shared" si="0"/>
        <v>2.2067433599999999</v>
      </c>
      <c r="I39" s="188">
        <v>1.3</v>
      </c>
      <c r="J39" s="189">
        <f t="shared" si="2"/>
        <v>2.8687663680000002</v>
      </c>
      <c r="K39" s="190" t="s">
        <v>1321</v>
      </c>
      <c r="L39" s="191" t="s">
        <v>1323</v>
      </c>
    </row>
    <row r="40" spans="2:12">
      <c r="B40" s="184" t="s">
        <v>330</v>
      </c>
      <c r="C40" s="185" t="s">
        <v>1432</v>
      </c>
      <c r="D40" s="186">
        <v>9.9375917767999997</v>
      </c>
      <c r="E40" s="187">
        <v>3.236491</v>
      </c>
      <c r="F40" s="187">
        <f t="shared" si="1"/>
        <v>3.1070313599999997</v>
      </c>
      <c r="G40" s="188">
        <v>1</v>
      </c>
      <c r="H40" s="187">
        <f t="shared" si="0"/>
        <v>3.1070313599999997</v>
      </c>
      <c r="I40" s="188">
        <v>1.3</v>
      </c>
      <c r="J40" s="189">
        <f t="shared" si="2"/>
        <v>4.0391407679999993</v>
      </c>
      <c r="K40" s="190" t="s">
        <v>1321</v>
      </c>
      <c r="L40" s="191" t="s">
        <v>1323</v>
      </c>
    </row>
    <row r="41" spans="2:12">
      <c r="B41" s="184" t="s">
        <v>331</v>
      </c>
      <c r="C41" s="185" t="s">
        <v>1432</v>
      </c>
      <c r="D41" s="186">
        <v>16.882136279899999</v>
      </c>
      <c r="E41" s="187">
        <v>5.7909119999999996</v>
      </c>
      <c r="F41" s="187">
        <f t="shared" si="1"/>
        <v>5.559275519999999</v>
      </c>
      <c r="G41" s="188">
        <v>1</v>
      </c>
      <c r="H41" s="187">
        <f t="shared" si="0"/>
        <v>5.559275519999999</v>
      </c>
      <c r="I41" s="188">
        <v>1.3</v>
      </c>
      <c r="J41" s="189">
        <f t="shared" si="2"/>
        <v>7.227058175999999</v>
      </c>
      <c r="K41" s="190" t="s">
        <v>1321</v>
      </c>
      <c r="L41" s="191" t="s">
        <v>1323</v>
      </c>
    </row>
    <row r="42" spans="2:12">
      <c r="B42" s="176" t="s">
        <v>332</v>
      </c>
      <c r="C42" s="177" t="s">
        <v>1433</v>
      </c>
      <c r="D42" s="178">
        <v>3.9895529476</v>
      </c>
      <c r="E42" s="179">
        <v>1.9468639999999999</v>
      </c>
      <c r="F42" s="179">
        <f t="shared" si="1"/>
        <v>1.8689894399999998</v>
      </c>
      <c r="G42" s="180">
        <v>1</v>
      </c>
      <c r="H42" s="179">
        <f t="shared" si="0"/>
        <v>1.8689894399999998</v>
      </c>
      <c r="I42" s="180">
        <v>1.3</v>
      </c>
      <c r="J42" s="181">
        <f t="shared" si="2"/>
        <v>2.4296862719999996</v>
      </c>
      <c r="K42" s="192" t="s">
        <v>1321</v>
      </c>
      <c r="L42" s="193" t="s">
        <v>1323</v>
      </c>
    </row>
    <row r="43" spans="2:12">
      <c r="B43" s="184" t="s">
        <v>333</v>
      </c>
      <c r="C43" s="185" t="s">
        <v>1433</v>
      </c>
      <c r="D43" s="186">
        <v>5.7965020951000001</v>
      </c>
      <c r="E43" s="187">
        <v>2.5681600000000002</v>
      </c>
      <c r="F43" s="187">
        <f t="shared" si="1"/>
        <v>2.4654336000000003</v>
      </c>
      <c r="G43" s="188">
        <v>1</v>
      </c>
      <c r="H43" s="187">
        <f t="shared" si="0"/>
        <v>2.4654336000000003</v>
      </c>
      <c r="I43" s="188">
        <v>1.3</v>
      </c>
      <c r="J43" s="189">
        <f t="shared" si="2"/>
        <v>3.2050636800000007</v>
      </c>
      <c r="K43" s="190" t="s">
        <v>1321</v>
      </c>
      <c r="L43" s="191" t="s">
        <v>1323</v>
      </c>
    </row>
    <row r="44" spans="2:12">
      <c r="B44" s="184" t="s">
        <v>334</v>
      </c>
      <c r="C44" s="185" t="s">
        <v>1433</v>
      </c>
      <c r="D44" s="186">
        <v>10.3733670459</v>
      </c>
      <c r="E44" s="187">
        <v>3.74979</v>
      </c>
      <c r="F44" s="187">
        <f t="shared" si="1"/>
        <v>3.5997983999999996</v>
      </c>
      <c r="G44" s="188">
        <v>1</v>
      </c>
      <c r="H44" s="187">
        <f t="shared" si="0"/>
        <v>3.5997983999999996</v>
      </c>
      <c r="I44" s="188">
        <v>1.3</v>
      </c>
      <c r="J44" s="189">
        <f t="shared" si="2"/>
        <v>4.67973792</v>
      </c>
      <c r="K44" s="190" t="s">
        <v>1321</v>
      </c>
      <c r="L44" s="191" t="s">
        <v>1323</v>
      </c>
    </row>
    <row r="45" spans="2:12">
      <c r="B45" s="184" t="s">
        <v>335</v>
      </c>
      <c r="C45" s="185" t="s">
        <v>1433</v>
      </c>
      <c r="D45" s="186">
        <v>18.493366798099999</v>
      </c>
      <c r="E45" s="187">
        <v>6.2980479999999996</v>
      </c>
      <c r="F45" s="187">
        <f t="shared" si="1"/>
        <v>6.0461260799999996</v>
      </c>
      <c r="G45" s="188">
        <v>1</v>
      </c>
      <c r="H45" s="187">
        <f t="shared" si="0"/>
        <v>6.0461260799999996</v>
      </c>
      <c r="I45" s="188">
        <v>1.3</v>
      </c>
      <c r="J45" s="189">
        <f t="shared" si="2"/>
        <v>7.8599639039999998</v>
      </c>
      <c r="K45" s="190" t="s">
        <v>1321</v>
      </c>
      <c r="L45" s="191" t="s">
        <v>1323</v>
      </c>
    </row>
    <row r="46" spans="2:12">
      <c r="B46" s="176" t="s">
        <v>336</v>
      </c>
      <c r="C46" s="177" t="s">
        <v>1434</v>
      </c>
      <c r="D46" s="178">
        <v>2.8042250575000001</v>
      </c>
      <c r="E46" s="179">
        <v>1.188034</v>
      </c>
      <c r="F46" s="179">
        <f t="shared" si="1"/>
        <v>1.1405126400000001</v>
      </c>
      <c r="G46" s="180">
        <v>1</v>
      </c>
      <c r="H46" s="179">
        <f t="shared" si="0"/>
        <v>1.1405126400000001</v>
      </c>
      <c r="I46" s="180">
        <v>1.3</v>
      </c>
      <c r="J46" s="181">
        <f t="shared" si="2"/>
        <v>1.4826664320000003</v>
      </c>
      <c r="K46" s="192" t="s">
        <v>1321</v>
      </c>
      <c r="L46" s="193" t="s">
        <v>1323</v>
      </c>
    </row>
    <row r="47" spans="2:12">
      <c r="B47" s="184" t="s">
        <v>337</v>
      </c>
      <c r="C47" s="185" t="s">
        <v>1434</v>
      </c>
      <c r="D47" s="186">
        <v>5.3511516732000004</v>
      </c>
      <c r="E47" s="187">
        <v>1.5661799999999999</v>
      </c>
      <c r="F47" s="187">
        <f t="shared" si="1"/>
        <v>1.5035327999999999</v>
      </c>
      <c r="G47" s="188">
        <v>1</v>
      </c>
      <c r="H47" s="187">
        <f t="shared" si="0"/>
        <v>1.5035327999999999</v>
      </c>
      <c r="I47" s="188">
        <v>1.3</v>
      </c>
      <c r="J47" s="189">
        <f t="shared" si="2"/>
        <v>1.95459264</v>
      </c>
      <c r="K47" s="190" t="s">
        <v>1321</v>
      </c>
      <c r="L47" s="191" t="s">
        <v>1323</v>
      </c>
    </row>
    <row r="48" spans="2:12">
      <c r="B48" s="184" t="s">
        <v>338</v>
      </c>
      <c r="C48" s="185" t="s">
        <v>1434</v>
      </c>
      <c r="D48" s="186">
        <v>11.0827023879</v>
      </c>
      <c r="E48" s="187">
        <v>2.892496</v>
      </c>
      <c r="F48" s="187">
        <f t="shared" si="1"/>
        <v>2.77679616</v>
      </c>
      <c r="G48" s="188">
        <v>1</v>
      </c>
      <c r="H48" s="187">
        <f t="shared" si="0"/>
        <v>2.77679616</v>
      </c>
      <c r="I48" s="188">
        <v>1.3</v>
      </c>
      <c r="J48" s="189">
        <f t="shared" si="2"/>
        <v>3.6098350080000001</v>
      </c>
      <c r="K48" s="190" t="s">
        <v>1321</v>
      </c>
      <c r="L48" s="191" t="s">
        <v>1323</v>
      </c>
    </row>
    <row r="49" spans="2:12">
      <c r="B49" s="184" t="s">
        <v>339</v>
      </c>
      <c r="C49" s="185" t="s">
        <v>1434</v>
      </c>
      <c r="D49" s="186">
        <v>18.288559156600002</v>
      </c>
      <c r="E49" s="187">
        <v>5.1609970000000001</v>
      </c>
      <c r="F49" s="187">
        <f t="shared" si="1"/>
        <v>4.9545571199999996</v>
      </c>
      <c r="G49" s="188">
        <v>1</v>
      </c>
      <c r="H49" s="187">
        <f t="shared" si="0"/>
        <v>4.9545571199999996</v>
      </c>
      <c r="I49" s="188">
        <v>1.3</v>
      </c>
      <c r="J49" s="189">
        <f t="shared" si="2"/>
        <v>6.4409242559999997</v>
      </c>
      <c r="K49" s="190" t="s">
        <v>1321</v>
      </c>
      <c r="L49" s="191" t="s">
        <v>1323</v>
      </c>
    </row>
    <row r="50" spans="2:12">
      <c r="B50" s="176" t="s">
        <v>340</v>
      </c>
      <c r="C50" s="177" t="s">
        <v>1435</v>
      </c>
      <c r="D50" s="178">
        <v>3.2955699527000002</v>
      </c>
      <c r="E50" s="179">
        <v>1.3295220000000001</v>
      </c>
      <c r="F50" s="179">
        <f t="shared" si="1"/>
        <v>1.2763411200000001</v>
      </c>
      <c r="G50" s="180">
        <v>1</v>
      </c>
      <c r="H50" s="179">
        <f t="shared" si="0"/>
        <v>1.2763411200000001</v>
      </c>
      <c r="I50" s="180">
        <v>1.3</v>
      </c>
      <c r="J50" s="181">
        <f t="shared" si="2"/>
        <v>1.6592434560000002</v>
      </c>
      <c r="K50" s="192" t="s">
        <v>1321</v>
      </c>
      <c r="L50" s="193" t="s">
        <v>1323</v>
      </c>
    </row>
    <row r="51" spans="2:12">
      <c r="B51" s="184" t="s">
        <v>341</v>
      </c>
      <c r="C51" s="185" t="s">
        <v>1435</v>
      </c>
      <c r="D51" s="186">
        <v>5.7519111758000001</v>
      </c>
      <c r="E51" s="187">
        <v>1.8227930000000001</v>
      </c>
      <c r="F51" s="187">
        <f t="shared" si="1"/>
        <v>1.7498812800000001</v>
      </c>
      <c r="G51" s="188">
        <v>1</v>
      </c>
      <c r="H51" s="187">
        <f t="shared" si="0"/>
        <v>1.7498812800000001</v>
      </c>
      <c r="I51" s="188">
        <v>1.3</v>
      </c>
      <c r="J51" s="189">
        <f t="shared" si="2"/>
        <v>2.2748456640000003</v>
      </c>
      <c r="K51" s="190" t="s">
        <v>1321</v>
      </c>
      <c r="L51" s="191" t="s">
        <v>1323</v>
      </c>
    </row>
    <row r="52" spans="2:12">
      <c r="B52" s="184" t="s">
        <v>342</v>
      </c>
      <c r="C52" s="185" t="s">
        <v>1435</v>
      </c>
      <c r="D52" s="186">
        <v>10.326729910699999</v>
      </c>
      <c r="E52" s="187">
        <v>3.7131099999999999</v>
      </c>
      <c r="F52" s="187">
        <f t="shared" si="1"/>
        <v>3.5645855999999996</v>
      </c>
      <c r="G52" s="188">
        <v>1</v>
      </c>
      <c r="H52" s="187">
        <f t="shared" si="0"/>
        <v>3.5645855999999996</v>
      </c>
      <c r="I52" s="188">
        <v>1.3</v>
      </c>
      <c r="J52" s="189">
        <f t="shared" si="2"/>
        <v>4.6339612799999994</v>
      </c>
      <c r="K52" s="190" t="s">
        <v>1321</v>
      </c>
      <c r="L52" s="191" t="s">
        <v>1323</v>
      </c>
    </row>
    <row r="53" spans="2:12">
      <c r="B53" s="184" t="s">
        <v>343</v>
      </c>
      <c r="C53" s="185" t="s">
        <v>1435</v>
      </c>
      <c r="D53" s="186">
        <v>20.275088547799999</v>
      </c>
      <c r="E53" s="187">
        <v>6.4257270000000002</v>
      </c>
      <c r="F53" s="187">
        <f t="shared" si="1"/>
        <v>6.1686979199999996</v>
      </c>
      <c r="G53" s="188">
        <v>1</v>
      </c>
      <c r="H53" s="187">
        <f t="shared" si="0"/>
        <v>6.1686979199999996</v>
      </c>
      <c r="I53" s="188">
        <v>1.3</v>
      </c>
      <c r="J53" s="189">
        <f t="shared" si="2"/>
        <v>8.0193072959999991</v>
      </c>
      <c r="K53" s="190" t="s">
        <v>1321</v>
      </c>
      <c r="L53" s="191" t="s">
        <v>1323</v>
      </c>
    </row>
    <row r="54" spans="2:12">
      <c r="B54" s="176" t="s">
        <v>344</v>
      </c>
      <c r="C54" s="177" t="s">
        <v>1436</v>
      </c>
      <c r="D54" s="178">
        <v>1.5415390827</v>
      </c>
      <c r="E54" s="179">
        <v>1.074311</v>
      </c>
      <c r="F54" s="179">
        <f t="shared" si="1"/>
        <v>1.03133856</v>
      </c>
      <c r="G54" s="180">
        <v>1</v>
      </c>
      <c r="H54" s="179">
        <f t="shared" si="0"/>
        <v>1.03133856</v>
      </c>
      <c r="I54" s="180">
        <v>1.3</v>
      </c>
      <c r="J54" s="181">
        <f t="shared" si="2"/>
        <v>1.340740128</v>
      </c>
      <c r="K54" s="192" t="s">
        <v>1321</v>
      </c>
      <c r="L54" s="193" t="s">
        <v>1323</v>
      </c>
    </row>
    <row r="55" spans="2:12">
      <c r="B55" s="184" t="s">
        <v>345</v>
      </c>
      <c r="C55" s="185" t="s">
        <v>1436</v>
      </c>
      <c r="D55" s="186">
        <v>2.9082798656</v>
      </c>
      <c r="E55" s="187">
        <v>1.4223060000000001</v>
      </c>
      <c r="F55" s="187">
        <f t="shared" si="1"/>
        <v>1.36541376</v>
      </c>
      <c r="G55" s="188">
        <v>1</v>
      </c>
      <c r="H55" s="187">
        <f t="shared" si="0"/>
        <v>1.36541376</v>
      </c>
      <c r="I55" s="188">
        <v>1.3</v>
      </c>
      <c r="J55" s="189">
        <f t="shared" si="2"/>
        <v>1.7750378880000002</v>
      </c>
      <c r="K55" s="190" t="s">
        <v>1321</v>
      </c>
      <c r="L55" s="191" t="s">
        <v>1323</v>
      </c>
    </row>
    <row r="56" spans="2:12">
      <c r="B56" s="184" t="s">
        <v>346</v>
      </c>
      <c r="C56" s="185" t="s">
        <v>1436</v>
      </c>
      <c r="D56" s="186">
        <v>7.4848179593999999</v>
      </c>
      <c r="E56" s="187">
        <v>2.7476880000000001</v>
      </c>
      <c r="F56" s="187">
        <f t="shared" si="1"/>
        <v>2.63778048</v>
      </c>
      <c r="G56" s="188">
        <v>1</v>
      </c>
      <c r="H56" s="187">
        <f t="shared" si="0"/>
        <v>2.63778048</v>
      </c>
      <c r="I56" s="188">
        <v>1.3</v>
      </c>
      <c r="J56" s="189">
        <f t="shared" si="2"/>
        <v>3.4291146239999999</v>
      </c>
      <c r="K56" s="190" t="s">
        <v>1321</v>
      </c>
      <c r="L56" s="191" t="s">
        <v>1323</v>
      </c>
    </row>
    <row r="57" spans="2:12">
      <c r="B57" s="184" t="s">
        <v>347</v>
      </c>
      <c r="C57" s="185" t="s">
        <v>1436</v>
      </c>
      <c r="D57" s="186">
        <v>13.6036036036</v>
      </c>
      <c r="E57" s="187">
        <v>5.2766409999999997</v>
      </c>
      <c r="F57" s="187">
        <f t="shared" si="1"/>
        <v>5.0655753599999995</v>
      </c>
      <c r="G57" s="188">
        <v>1</v>
      </c>
      <c r="H57" s="187">
        <f t="shared" si="0"/>
        <v>5.0655753599999995</v>
      </c>
      <c r="I57" s="188">
        <v>1.3</v>
      </c>
      <c r="J57" s="189">
        <f t="shared" si="2"/>
        <v>6.585247968</v>
      </c>
      <c r="K57" s="190" t="s">
        <v>1321</v>
      </c>
      <c r="L57" s="191" t="s">
        <v>1323</v>
      </c>
    </row>
    <row r="58" spans="2:12">
      <c r="B58" s="176" t="s">
        <v>348</v>
      </c>
      <c r="C58" s="177" t="s">
        <v>1437</v>
      </c>
      <c r="D58" s="178">
        <v>2.6070931850000001</v>
      </c>
      <c r="E58" s="179">
        <v>1.1695390000000001</v>
      </c>
      <c r="F58" s="179">
        <f t="shared" si="1"/>
        <v>1.12275744</v>
      </c>
      <c r="G58" s="180">
        <v>1</v>
      </c>
      <c r="H58" s="179">
        <f t="shared" si="0"/>
        <v>1.12275744</v>
      </c>
      <c r="I58" s="180">
        <v>1.3</v>
      </c>
      <c r="J58" s="181">
        <f t="shared" si="2"/>
        <v>1.4595846720000001</v>
      </c>
      <c r="K58" s="192" t="s">
        <v>1321</v>
      </c>
      <c r="L58" s="193" t="s">
        <v>1323</v>
      </c>
    </row>
    <row r="59" spans="2:12">
      <c r="B59" s="184" t="s">
        <v>349</v>
      </c>
      <c r="C59" s="185" t="s">
        <v>1437</v>
      </c>
      <c r="D59" s="186">
        <v>4.4470621629</v>
      </c>
      <c r="E59" s="187">
        <v>1.593065</v>
      </c>
      <c r="F59" s="187">
        <f t="shared" si="1"/>
        <v>1.5293424</v>
      </c>
      <c r="G59" s="188">
        <v>1</v>
      </c>
      <c r="H59" s="187">
        <f t="shared" si="0"/>
        <v>1.5293424</v>
      </c>
      <c r="I59" s="188">
        <v>1.3</v>
      </c>
      <c r="J59" s="189">
        <f t="shared" si="2"/>
        <v>1.98814512</v>
      </c>
      <c r="K59" s="190" t="s">
        <v>1321</v>
      </c>
      <c r="L59" s="191" t="s">
        <v>1323</v>
      </c>
    </row>
    <row r="60" spans="2:12">
      <c r="B60" s="184" t="s">
        <v>350</v>
      </c>
      <c r="C60" s="185" t="s">
        <v>1437</v>
      </c>
      <c r="D60" s="186">
        <v>9.1224952741000003</v>
      </c>
      <c r="E60" s="187">
        <v>2.4162089999999998</v>
      </c>
      <c r="F60" s="187">
        <f t="shared" si="1"/>
        <v>2.3195606399999997</v>
      </c>
      <c r="G60" s="188">
        <v>1</v>
      </c>
      <c r="H60" s="187">
        <f t="shared" si="0"/>
        <v>2.3195606399999997</v>
      </c>
      <c r="I60" s="188">
        <v>1.3</v>
      </c>
      <c r="J60" s="189">
        <f t="shared" si="2"/>
        <v>3.0154288319999996</v>
      </c>
      <c r="K60" s="190" t="s">
        <v>1321</v>
      </c>
      <c r="L60" s="191" t="s">
        <v>1323</v>
      </c>
    </row>
    <row r="61" spans="2:12">
      <c r="B61" s="184" t="s">
        <v>351</v>
      </c>
      <c r="C61" s="185" t="s">
        <v>1437</v>
      </c>
      <c r="D61" s="186">
        <v>21.037567084100001</v>
      </c>
      <c r="E61" s="187">
        <v>4.8719770000000002</v>
      </c>
      <c r="F61" s="187">
        <f t="shared" si="1"/>
        <v>4.6770979200000005</v>
      </c>
      <c r="G61" s="188">
        <v>1</v>
      </c>
      <c r="H61" s="187">
        <f t="shared" si="0"/>
        <v>4.6770979200000005</v>
      </c>
      <c r="I61" s="188">
        <v>1.3</v>
      </c>
      <c r="J61" s="189">
        <f t="shared" si="2"/>
        <v>6.0802272960000012</v>
      </c>
      <c r="K61" s="190" t="s">
        <v>1321</v>
      </c>
      <c r="L61" s="191" t="s">
        <v>1323</v>
      </c>
    </row>
    <row r="62" spans="2:12">
      <c r="B62" s="176" t="s">
        <v>352</v>
      </c>
      <c r="C62" s="177" t="s">
        <v>1438</v>
      </c>
      <c r="D62" s="178">
        <v>3.6197771587999998</v>
      </c>
      <c r="E62" s="179">
        <v>0.79498599999999997</v>
      </c>
      <c r="F62" s="179">
        <f t="shared" si="1"/>
        <v>0.76318655999999996</v>
      </c>
      <c r="G62" s="180">
        <v>1</v>
      </c>
      <c r="H62" s="179">
        <f t="shared" si="0"/>
        <v>0.76318655999999996</v>
      </c>
      <c r="I62" s="180">
        <v>1.3</v>
      </c>
      <c r="J62" s="181">
        <f t="shared" si="2"/>
        <v>0.99214252800000002</v>
      </c>
      <c r="K62" s="192" t="s">
        <v>1321</v>
      </c>
      <c r="L62" s="193" t="s">
        <v>1323</v>
      </c>
    </row>
    <row r="63" spans="2:12">
      <c r="B63" s="184" t="s">
        <v>353</v>
      </c>
      <c r="C63" s="185" t="s">
        <v>1438</v>
      </c>
      <c r="D63" s="186">
        <v>4.9669138620000002</v>
      </c>
      <c r="E63" s="187">
        <v>0.96467899999999995</v>
      </c>
      <c r="F63" s="187">
        <f t="shared" si="1"/>
        <v>0.92609183999999989</v>
      </c>
      <c r="G63" s="188">
        <v>1</v>
      </c>
      <c r="H63" s="187">
        <f t="shared" si="0"/>
        <v>0.92609183999999989</v>
      </c>
      <c r="I63" s="188">
        <v>1.3</v>
      </c>
      <c r="J63" s="189">
        <f t="shared" si="2"/>
        <v>1.203919392</v>
      </c>
      <c r="K63" s="190" t="s">
        <v>1321</v>
      </c>
      <c r="L63" s="191" t="s">
        <v>1323</v>
      </c>
    </row>
    <row r="64" spans="2:12">
      <c r="B64" s="184" t="s">
        <v>354</v>
      </c>
      <c r="C64" s="185" t="s">
        <v>1438</v>
      </c>
      <c r="D64" s="186">
        <v>7.9636150235000001</v>
      </c>
      <c r="E64" s="187">
        <v>1.3169649999999999</v>
      </c>
      <c r="F64" s="187">
        <f t="shared" si="1"/>
        <v>1.2642863999999998</v>
      </c>
      <c r="G64" s="188">
        <v>1</v>
      </c>
      <c r="H64" s="187">
        <f t="shared" si="0"/>
        <v>1.2642863999999998</v>
      </c>
      <c r="I64" s="188">
        <v>1.3</v>
      </c>
      <c r="J64" s="189">
        <f t="shared" si="2"/>
        <v>1.6435723199999999</v>
      </c>
      <c r="K64" s="190" t="s">
        <v>1321</v>
      </c>
      <c r="L64" s="191" t="s">
        <v>1323</v>
      </c>
    </row>
    <row r="65" spans="2:12">
      <c r="B65" s="184" t="s">
        <v>355</v>
      </c>
      <c r="C65" s="185" t="s">
        <v>1438</v>
      </c>
      <c r="D65" s="186">
        <v>16.121546961300002</v>
      </c>
      <c r="E65" s="187">
        <v>2.679284</v>
      </c>
      <c r="F65" s="187">
        <f t="shared" si="1"/>
        <v>2.5721126399999998</v>
      </c>
      <c r="G65" s="188">
        <v>1</v>
      </c>
      <c r="H65" s="187">
        <f t="shared" si="0"/>
        <v>2.5721126399999998</v>
      </c>
      <c r="I65" s="188">
        <v>1.3</v>
      </c>
      <c r="J65" s="189">
        <f t="shared" si="2"/>
        <v>3.3437464320000001</v>
      </c>
      <c r="K65" s="190" t="s">
        <v>1321</v>
      </c>
      <c r="L65" s="191" t="s">
        <v>1323</v>
      </c>
    </row>
    <row r="66" spans="2:12">
      <c r="B66" s="176" t="s">
        <v>356</v>
      </c>
      <c r="C66" s="177" t="s">
        <v>1439</v>
      </c>
      <c r="D66" s="178">
        <v>3.063419584</v>
      </c>
      <c r="E66" s="179">
        <v>0.68351899999999999</v>
      </c>
      <c r="F66" s="179">
        <f t="shared" si="1"/>
        <v>0.65617823999999991</v>
      </c>
      <c r="G66" s="180">
        <v>1</v>
      </c>
      <c r="H66" s="179">
        <f t="shared" si="0"/>
        <v>0.65617823999999991</v>
      </c>
      <c r="I66" s="180">
        <v>1.3</v>
      </c>
      <c r="J66" s="181">
        <f t="shared" si="2"/>
        <v>0.85303171199999994</v>
      </c>
      <c r="K66" s="192" t="s">
        <v>1321</v>
      </c>
      <c r="L66" s="193" t="s">
        <v>1323</v>
      </c>
    </row>
    <row r="67" spans="2:12">
      <c r="B67" s="184" t="s">
        <v>357</v>
      </c>
      <c r="C67" s="185" t="s">
        <v>1439</v>
      </c>
      <c r="D67" s="186">
        <v>3.8849508514000002</v>
      </c>
      <c r="E67" s="187">
        <v>0.73116199999999998</v>
      </c>
      <c r="F67" s="187">
        <f t="shared" si="1"/>
        <v>0.7019155199999999</v>
      </c>
      <c r="G67" s="188">
        <v>1</v>
      </c>
      <c r="H67" s="187">
        <f t="shared" si="0"/>
        <v>0.7019155199999999</v>
      </c>
      <c r="I67" s="188">
        <v>1.3</v>
      </c>
      <c r="J67" s="189">
        <f t="shared" si="2"/>
        <v>0.91249017599999993</v>
      </c>
      <c r="K67" s="190" t="s">
        <v>1321</v>
      </c>
      <c r="L67" s="191" t="s">
        <v>1323</v>
      </c>
    </row>
    <row r="68" spans="2:12">
      <c r="B68" s="184" t="s">
        <v>358</v>
      </c>
      <c r="C68" s="185" t="s">
        <v>1439</v>
      </c>
      <c r="D68" s="186">
        <v>6.1340401786000003</v>
      </c>
      <c r="E68" s="187">
        <v>1.0507770000000001</v>
      </c>
      <c r="F68" s="187">
        <f t="shared" si="1"/>
        <v>1.00874592</v>
      </c>
      <c r="G68" s="188">
        <v>1</v>
      </c>
      <c r="H68" s="187">
        <f t="shared" si="0"/>
        <v>1.00874592</v>
      </c>
      <c r="I68" s="188">
        <v>1.3</v>
      </c>
      <c r="J68" s="189">
        <f t="shared" si="2"/>
        <v>1.3113696960000001</v>
      </c>
      <c r="K68" s="190" t="s">
        <v>1321</v>
      </c>
      <c r="L68" s="191" t="s">
        <v>1323</v>
      </c>
    </row>
    <row r="69" spans="2:12">
      <c r="B69" s="184" t="s">
        <v>359</v>
      </c>
      <c r="C69" s="185" t="s">
        <v>1439</v>
      </c>
      <c r="D69" s="186">
        <v>9.9237228830999999</v>
      </c>
      <c r="E69" s="187">
        <v>1.76163</v>
      </c>
      <c r="F69" s="187">
        <f t="shared" si="1"/>
        <v>1.6911647999999999</v>
      </c>
      <c r="G69" s="188">
        <v>1</v>
      </c>
      <c r="H69" s="187">
        <f t="shared" si="0"/>
        <v>1.6911647999999999</v>
      </c>
      <c r="I69" s="188">
        <v>1.3</v>
      </c>
      <c r="J69" s="189">
        <f t="shared" si="2"/>
        <v>2.1985142400000002</v>
      </c>
      <c r="K69" s="190" t="s">
        <v>1321</v>
      </c>
      <c r="L69" s="191" t="s">
        <v>1323</v>
      </c>
    </row>
    <row r="70" spans="2:12">
      <c r="B70" s="176" t="s">
        <v>360</v>
      </c>
      <c r="C70" s="177" t="s">
        <v>1440</v>
      </c>
      <c r="D70" s="178">
        <v>5.2050498879999996</v>
      </c>
      <c r="E70" s="179">
        <v>0.52302300000000002</v>
      </c>
      <c r="F70" s="179">
        <f t="shared" si="1"/>
        <v>0.50210208000000001</v>
      </c>
      <c r="G70" s="180">
        <v>1</v>
      </c>
      <c r="H70" s="179">
        <f t="shared" si="0"/>
        <v>0.50210208000000001</v>
      </c>
      <c r="I70" s="180">
        <v>1.3</v>
      </c>
      <c r="J70" s="181">
        <f t="shared" si="2"/>
        <v>0.65273270400000005</v>
      </c>
      <c r="K70" s="192" t="s">
        <v>1321</v>
      </c>
      <c r="L70" s="193" t="s">
        <v>1323</v>
      </c>
    </row>
    <row r="71" spans="2:12">
      <c r="B71" s="184" t="s">
        <v>361</v>
      </c>
      <c r="C71" s="185" t="s">
        <v>1440</v>
      </c>
      <c r="D71" s="186">
        <v>8.8596438724999995</v>
      </c>
      <c r="E71" s="187">
        <v>0.76263899999999996</v>
      </c>
      <c r="F71" s="187">
        <f t="shared" si="1"/>
        <v>0.73213343999999991</v>
      </c>
      <c r="G71" s="188">
        <v>1</v>
      </c>
      <c r="H71" s="187">
        <f t="shared" si="0"/>
        <v>0.73213343999999991</v>
      </c>
      <c r="I71" s="188">
        <v>1.3</v>
      </c>
      <c r="J71" s="189">
        <f t="shared" si="2"/>
        <v>0.95177347199999995</v>
      </c>
      <c r="K71" s="190" t="s">
        <v>1321</v>
      </c>
      <c r="L71" s="191" t="s">
        <v>1323</v>
      </c>
    </row>
    <row r="72" spans="2:12">
      <c r="B72" s="184" t="s">
        <v>362</v>
      </c>
      <c r="C72" s="185" t="s">
        <v>1440</v>
      </c>
      <c r="D72" s="186">
        <v>9.1718735340999995</v>
      </c>
      <c r="E72" s="187">
        <v>1.011323</v>
      </c>
      <c r="F72" s="187">
        <f t="shared" si="1"/>
        <v>0.97087007999999997</v>
      </c>
      <c r="G72" s="188">
        <v>1</v>
      </c>
      <c r="H72" s="187">
        <f t="shared" si="0"/>
        <v>0.97087007999999997</v>
      </c>
      <c r="I72" s="188">
        <v>1.3</v>
      </c>
      <c r="J72" s="189">
        <f t="shared" si="2"/>
        <v>1.2621311040000001</v>
      </c>
      <c r="K72" s="190" t="s">
        <v>1321</v>
      </c>
      <c r="L72" s="191" t="s">
        <v>1323</v>
      </c>
    </row>
    <row r="73" spans="2:12">
      <c r="B73" s="184" t="s">
        <v>363</v>
      </c>
      <c r="C73" s="185" t="s">
        <v>1440</v>
      </c>
      <c r="D73" s="186">
        <v>13.290763052200001</v>
      </c>
      <c r="E73" s="187">
        <v>2.1931959999999999</v>
      </c>
      <c r="F73" s="187">
        <f t="shared" si="1"/>
        <v>2.10546816</v>
      </c>
      <c r="G73" s="188">
        <v>1</v>
      </c>
      <c r="H73" s="187">
        <f t="shared" si="0"/>
        <v>2.10546816</v>
      </c>
      <c r="I73" s="188">
        <v>1.3</v>
      </c>
      <c r="J73" s="189">
        <f t="shared" si="2"/>
        <v>2.7371086080000002</v>
      </c>
      <c r="K73" s="190" t="s">
        <v>1321</v>
      </c>
      <c r="L73" s="191" t="s">
        <v>1323</v>
      </c>
    </row>
    <row r="74" spans="2:12">
      <c r="B74" s="176" t="s">
        <v>364</v>
      </c>
      <c r="C74" s="177" t="s">
        <v>1441</v>
      </c>
      <c r="D74" s="178">
        <v>3.5622564482999999</v>
      </c>
      <c r="E74" s="179">
        <v>0.67054100000000005</v>
      </c>
      <c r="F74" s="179">
        <f t="shared" si="1"/>
        <v>0.64371936000000007</v>
      </c>
      <c r="G74" s="180">
        <v>1</v>
      </c>
      <c r="H74" s="179">
        <f t="shared" si="0"/>
        <v>0.64371936000000007</v>
      </c>
      <c r="I74" s="180">
        <v>1.3</v>
      </c>
      <c r="J74" s="181">
        <f t="shared" si="2"/>
        <v>0.83683516800000013</v>
      </c>
      <c r="K74" s="192" t="s">
        <v>1321</v>
      </c>
      <c r="L74" s="193" t="s">
        <v>1323</v>
      </c>
    </row>
    <row r="75" spans="2:12">
      <c r="B75" s="184" t="s">
        <v>365</v>
      </c>
      <c r="C75" s="185" t="s">
        <v>1441</v>
      </c>
      <c r="D75" s="186">
        <v>4.7851333459000003</v>
      </c>
      <c r="E75" s="187">
        <v>0.85423400000000005</v>
      </c>
      <c r="F75" s="187">
        <f t="shared" si="1"/>
        <v>0.82006464000000001</v>
      </c>
      <c r="G75" s="188">
        <v>1</v>
      </c>
      <c r="H75" s="187">
        <f t="shared" si="0"/>
        <v>0.82006464000000001</v>
      </c>
      <c r="I75" s="188">
        <v>1.3</v>
      </c>
      <c r="J75" s="189">
        <f t="shared" si="2"/>
        <v>1.066084032</v>
      </c>
      <c r="K75" s="190" t="s">
        <v>1321</v>
      </c>
      <c r="L75" s="191" t="s">
        <v>1323</v>
      </c>
    </row>
    <row r="76" spans="2:12">
      <c r="B76" s="184" t="s">
        <v>366</v>
      </c>
      <c r="C76" s="185" t="s">
        <v>1441</v>
      </c>
      <c r="D76" s="186">
        <v>8.2671353250999999</v>
      </c>
      <c r="E76" s="187">
        <v>1.308249</v>
      </c>
      <c r="F76" s="187">
        <f t="shared" si="1"/>
        <v>1.25591904</v>
      </c>
      <c r="G76" s="188">
        <v>1</v>
      </c>
      <c r="H76" s="187">
        <f t="shared" si="0"/>
        <v>1.25591904</v>
      </c>
      <c r="I76" s="188">
        <v>1.3</v>
      </c>
      <c r="J76" s="189">
        <f t="shared" si="2"/>
        <v>1.6326947520000001</v>
      </c>
      <c r="K76" s="190" t="s">
        <v>1321</v>
      </c>
      <c r="L76" s="191" t="s">
        <v>1323</v>
      </c>
    </row>
    <row r="77" spans="2:12">
      <c r="B77" s="184" t="s">
        <v>367</v>
      </c>
      <c r="C77" s="185" t="s">
        <v>1441</v>
      </c>
      <c r="D77" s="186">
        <v>16.503144654100002</v>
      </c>
      <c r="E77" s="187">
        <v>2.8852739999999999</v>
      </c>
      <c r="F77" s="187">
        <f t="shared" si="1"/>
        <v>2.7698630399999997</v>
      </c>
      <c r="G77" s="188">
        <v>1</v>
      </c>
      <c r="H77" s="187">
        <f t="shared" si="0"/>
        <v>2.7698630399999997</v>
      </c>
      <c r="I77" s="188">
        <v>1.3</v>
      </c>
      <c r="J77" s="189">
        <f t="shared" si="2"/>
        <v>3.6008219519999995</v>
      </c>
      <c r="K77" s="190" t="s">
        <v>1321</v>
      </c>
      <c r="L77" s="191" t="s">
        <v>1323</v>
      </c>
    </row>
    <row r="78" spans="2:12">
      <c r="B78" s="176" t="s">
        <v>368</v>
      </c>
      <c r="C78" s="177" t="s">
        <v>1442</v>
      </c>
      <c r="D78" s="178">
        <v>3.4923723537</v>
      </c>
      <c r="E78" s="179">
        <v>0.65257399999999999</v>
      </c>
      <c r="F78" s="179">
        <f t="shared" si="1"/>
        <v>0.62647103999999998</v>
      </c>
      <c r="G78" s="180">
        <v>1</v>
      </c>
      <c r="H78" s="179">
        <f t="shared" ref="H78:H141" si="3">+F78*G78</f>
        <v>0.62647103999999998</v>
      </c>
      <c r="I78" s="180">
        <v>1.3</v>
      </c>
      <c r="J78" s="181">
        <f t="shared" si="2"/>
        <v>0.81441235199999995</v>
      </c>
      <c r="K78" s="192" t="s">
        <v>1321</v>
      </c>
      <c r="L78" s="193" t="s">
        <v>1323</v>
      </c>
    </row>
    <row r="79" spans="2:12">
      <c r="B79" s="184" t="s">
        <v>369</v>
      </c>
      <c r="C79" s="185" t="s">
        <v>1442</v>
      </c>
      <c r="D79" s="186">
        <v>4.6171802054000004</v>
      </c>
      <c r="E79" s="187">
        <v>0.88774500000000001</v>
      </c>
      <c r="F79" s="187">
        <f t="shared" ref="F79:F142" si="4">E79*0.96</f>
        <v>0.85223519999999997</v>
      </c>
      <c r="G79" s="188">
        <v>1</v>
      </c>
      <c r="H79" s="187">
        <f t="shared" si="3"/>
        <v>0.85223519999999997</v>
      </c>
      <c r="I79" s="188">
        <v>1.3</v>
      </c>
      <c r="J79" s="189">
        <f t="shared" ref="J79:J142" si="5">H79*I79</f>
        <v>1.10790576</v>
      </c>
      <c r="K79" s="190" t="s">
        <v>1321</v>
      </c>
      <c r="L79" s="191" t="s">
        <v>1323</v>
      </c>
    </row>
    <row r="80" spans="2:12">
      <c r="B80" s="184" t="s">
        <v>370</v>
      </c>
      <c r="C80" s="185" t="s">
        <v>1442</v>
      </c>
      <c r="D80" s="186">
        <v>5.4668137287</v>
      </c>
      <c r="E80" s="187">
        <v>1.115675</v>
      </c>
      <c r="F80" s="187">
        <f t="shared" si="4"/>
        <v>1.071048</v>
      </c>
      <c r="G80" s="188">
        <v>1</v>
      </c>
      <c r="H80" s="187">
        <f t="shared" si="3"/>
        <v>1.071048</v>
      </c>
      <c r="I80" s="188">
        <v>1.3</v>
      </c>
      <c r="J80" s="189">
        <f t="shared" si="5"/>
        <v>1.3923624000000001</v>
      </c>
      <c r="K80" s="190" t="s">
        <v>1321</v>
      </c>
      <c r="L80" s="191" t="s">
        <v>1323</v>
      </c>
    </row>
    <row r="81" spans="2:12">
      <c r="B81" s="184" t="s">
        <v>371</v>
      </c>
      <c r="C81" s="185" t="s">
        <v>1442</v>
      </c>
      <c r="D81" s="186">
        <v>8.9721923214999997</v>
      </c>
      <c r="E81" s="187">
        <v>2.0770945000000003</v>
      </c>
      <c r="F81" s="187">
        <f t="shared" si="4"/>
        <v>1.9940107200000001</v>
      </c>
      <c r="G81" s="188">
        <v>1</v>
      </c>
      <c r="H81" s="187">
        <f t="shared" si="3"/>
        <v>1.9940107200000001</v>
      </c>
      <c r="I81" s="188">
        <v>1.3</v>
      </c>
      <c r="J81" s="189">
        <f t="shared" si="5"/>
        <v>2.5922139360000003</v>
      </c>
      <c r="K81" s="190" t="s">
        <v>1321</v>
      </c>
      <c r="L81" s="191" t="s">
        <v>1323</v>
      </c>
    </row>
    <row r="82" spans="2:12">
      <c r="B82" s="176" t="s">
        <v>372</v>
      </c>
      <c r="C82" s="177" t="s">
        <v>1443</v>
      </c>
      <c r="D82" s="178">
        <v>2.7883818962000002</v>
      </c>
      <c r="E82" s="179">
        <v>0.75175099999999995</v>
      </c>
      <c r="F82" s="179">
        <f t="shared" si="4"/>
        <v>0.72168095999999993</v>
      </c>
      <c r="G82" s="180">
        <v>1</v>
      </c>
      <c r="H82" s="179">
        <f t="shared" si="3"/>
        <v>0.72168095999999993</v>
      </c>
      <c r="I82" s="180">
        <v>1.3</v>
      </c>
      <c r="J82" s="181">
        <f t="shared" si="5"/>
        <v>0.93818524799999992</v>
      </c>
      <c r="K82" s="192" t="s">
        <v>1321</v>
      </c>
      <c r="L82" s="193" t="s">
        <v>1323</v>
      </c>
    </row>
    <row r="83" spans="2:12">
      <c r="B83" s="184" t="s">
        <v>373</v>
      </c>
      <c r="C83" s="185" t="s">
        <v>1443</v>
      </c>
      <c r="D83" s="186">
        <v>3.9161296718999998</v>
      </c>
      <c r="E83" s="187">
        <v>0.90899099999999999</v>
      </c>
      <c r="F83" s="187">
        <f t="shared" si="4"/>
        <v>0.87263135999999997</v>
      </c>
      <c r="G83" s="188">
        <v>1</v>
      </c>
      <c r="H83" s="187">
        <f t="shared" si="3"/>
        <v>0.87263135999999997</v>
      </c>
      <c r="I83" s="188">
        <v>1.3</v>
      </c>
      <c r="J83" s="189">
        <f t="shared" si="5"/>
        <v>1.134420768</v>
      </c>
      <c r="K83" s="190" t="s">
        <v>1321</v>
      </c>
      <c r="L83" s="191" t="s">
        <v>1323</v>
      </c>
    </row>
    <row r="84" spans="2:12">
      <c r="B84" s="184" t="s">
        <v>374</v>
      </c>
      <c r="C84" s="185" t="s">
        <v>1443</v>
      </c>
      <c r="D84" s="186">
        <v>6.1680054459000004</v>
      </c>
      <c r="E84" s="187">
        <v>1.2515959999999999</v>
      </c>
      <c r="F84" s="187">
        <f t="shared" si="4"/>
        <v>1.20153216</v>
      </c>
      <c r="G84" s="188">
        <v>1</v>
      </c>
      <c r="H84" s="187">
        <f t="shared" si="3"/>
        <v>1.20153216</v>
      </c>
      <c r="I84" s="188">
        <v>1.3</v>
      </c>
      <c r="J84" s="189">
        <f t="shared" si="5"/>
        <v>1.5619918079999999</v>
      </c>
      <c r="K84" s="190" t="s">
        <v>1321</v>
      </c>
      <c r="L84" s="191" t="s">
        <v>1323</v>
      </c>
    </row>
    <row r="85" spans="2:12">
      <c r="B85" s="184" t="s">
        <v>375</v>
      </c>
      <c r="C85" s="185" t="s">
        <v>1443</v>
      </c>
      <c r="D85" s="186">
        <v>11.0113787218</v>
      </c>
      <c r="E85" s="187">
        <v>2.3310520000000001</v>
      </c>
      <c r="F85" s="187">
        <f t="shared" si="4"/>
        <v>2.2378099200000001</v>
      </c>
      <c r="G85" s="188">
        <v>1</v>
      </c>
      <c r="H85" s="187">
        <f t="shared" si="3"/>
        <v>2.2378099200000001</v>
      </c>
      <c r="I85" s="188">
        <v>1.3</v>
      </c>
      <c r="J85" s="189">
        <f t="shared" si="5"/>
        <v>2.9091528960000002</v>
      </c>
      <c r="K85" s="190" t="s">
        <v>1321</v>
      </c>
      <c r="L85" s="191" t="s">
        <v>1323</v>
      </c>
    </row>
    <row r="86" spans="2:12">
      <c r="B86" s="176" t="s">
        <v>376</v>
      </c>
      <c r="C86" s="177" t="s">
        <v>1444</v>
      </c>
      <c r="D86" s="178">
        <v>2.6151846073999998</v>
      </c>
      <c r="E86" s="179">
        <v>0.65934999999999999</v>
      </c>
      <c r="F86" s="179">
        <f t="shared" si="4"/>
        <v>0.63297599999999998</v>
      </c>
      <c r="G86" s="180">
        <v>1</v>
      </c>
      <c r="H86" s="179">
        <f t="shared" si="3"/>
        <v>0.63297599999999998</v>
      </c>
      <c r="I86" s="180">
        <v>1.3</v>
      </c>
      <c r="J86" s="181">
        <f t="shared" si="5"/>
        <v>0.82286879999999996</v>
      </c>
      <c r="K86" s="192" t="s">
        <v>1321</v>
      </c>
      <c r="L86" s="193" t="s">
        <v>1323</v>
      </c>
    </row>
    <row r="87" spans="2:12">
      <c r="B87" s="184" t="s">
        <v>377</v>
      </c>
      <c r="C87" s="185" t="s">
        <v>1444</v>
      </c>
      <c r="D87" s="186">
        <v>3.2661886135999998</v>
      </c>
      <c r="E87" s="187">
        <v>0.80501</v>
      </c>
      <c r="F87" s="187">
        <f t="shared" si="4"/>
        <v>0.77280959999999999</v>
      </c>
      <c r="G87" s="188">
        <v>1</v>
      </c>
      <c r="H87" s="187">
        <f t="shared" si="3"/>
        <v>0.77280959999999999</v>
      </c>
      <c r="I87" s="188">
        <v>1.3</v>
      </c>
      <c r="J87" s="189">
        <f t="shared" si="5"/>
        <v>1.0046524800000001</v>
      </c>
      <c r="K87" s="190" t="s">
        <v>1321</v>
      </c>
      <c r="L87" s="191" t="s">
        <v>1323</v>
      </c>
    </row>
    <row r="88" spans="2:12">
      <c r="B88" s="184" t="s">
        <v>378</v>
      </c>
      <c r="C88" s="185" t="s">
        <v>1444</v>
      </c>
      <c r="D88" s="186">
        <v>5.0111455107999996</v>
      </c>
      <c r="E88" s="187">
        <v>1.052333</v>
      </c>
      <c r="F88" s="187">
        <f t="shared" si="4"/>
        <v>1.01023968</v>
      </c>
      <c r="G88" s="188">
        <v>1</v>
      </c>
      <c r="H88" s="187">
        <f t="shared" si="3"/>
        <v>1.01023968</v>
      </c>
      <c r="I88" s="188">
        <v>1.3</v>
      </c>
      <c r="J88" s="189">
        <f t="shared" si="5"/>
        <v>1.313311584</v>
      </c>
      <c r="K88" s="190" t="s">
        <v>1321</v>
      </c>
      <c r="L88" s="191" t="s">
        <v>1323</v>
      </c>
    </row>
    <row r="89" spans="2:12">
      <c r="B89" s="184" t="s">
        <v>379</v>
      </c>
      <c r="C89" s="185" t="s">
        <v>1444</v>
      </c>
      <c r="D89" s="186">
        <v>9.5</v>
      </c>
      <c r="E89" s="187">
        <v>1.8761840000000001</v>
      </c>
      <c r="F89" s="187">
        <f t="shared" si="4"/>
        <v>1.80113664</v>
      </c>
      <c r="G89" s="188">
        <v>1</v>
      </c>
      <c r="H89" s="187">
        <f t="shared" si="3"/>
        <v>1.80113664</v>
      </c>
      <c r="I89" s="188">
        <v>1.3</v>
      </c>
      <c r="J89" s="189">
        <f t="shared" si="5"/>
        <v>2.3414776320000001</v>
      </c>
      <c r="K89" s="190" t="s">
        <v>1321</v>
      </c>
      <c r="L89" s="191" t="s">
        <v>1323</v>
      </c>
    </row>
    <row r="90" spans="2:12">
      <c r="B90" s="176" t="s">
        <v>380</v>
      </c>
      <c r="C90" s="177" t="s">
        <v>1445</v>
      </c>
      <c r="D90" s="178">
        <v>1.9280983091999999</v>
      </c>
      <c r="E90" s="179">
        <v>0.59434200000000004</v>
      </c>
      <c r="F90" s="179">
        <f t="shared" si="4"/>
        <v>0.57056832000000002</v>
      </c>
      <c r="G90" s="180">
        <v>1</v>
      </c>
      <c r="H90" s="179">
        <f t="shared" si="3"/>
        <v>0.57056832000000002</v>
      </c>
      <c r="I90" s="180">
        <v>1.3</v>
      </c>
      <c r="J90" s="181">
        <f t="shared" si="5"/>
        <v>0.74173881600000002</v>
      </c>
      <c r="K90" s="192" t="s">
        <v>1321</v>
      </c>
      <c r="L90" s="193" t="s">
        <v>1323</v>
      </c>
    </row>
    <row r="91" spans="2:12">
      <c r="B91" s="184" t="s">
        <v>381</v>
      </c>
      <c r="C91" s="185" t="s">
        <v>1445</v>
      </c>
      <c r="D91" s="186">
        <v>2.5177538829000001</v>
      </c>
      <c r="E91" s="187">
        <v>0.66635699999999998</v>
      </c>
      <c r="F91" s="187">
        <f t="shared" si="4"/>
        <v>0.63970271999999995</v>
      </c>
      <c r="G91" s="188">
        <v>1</v>
      </c>
      <c r="H91" s="187">
        <f t="shared" si="3"/>
        <v>0.63970271999999995</v>
      </c>
      <c r="I91" s="188">
        <v>1.3</v>
      </c>
      <c r="J91" s="189">
        <f t="shared" si="5"/>
        <v>0.83161353599999999</v>
      </c>
      <c r="K91" s="190" t="s">
        <v>1321</v>
      </c>
      <c r="L91" s="191" t="s">
        <v>1323</v>
      </c>
    </row>
    <row r="92" spans="2:12">
      <c r="B92" s="184" t="s">
        <v>382</v>
      </c>
      <c r="C92" s="185" t="s">
        <v>1445</v>
      </c>
      <c r="D92" s="186">
        <v>3.8246808511000001</v>
      </c>
      <c r="E92" s="187">
        <v>0.85026199999999996</v>
      </c>
      <c r="F92" s="187">
        <f t="shared" si="4"/>
        <v>0.8162515199999999</v>
      </c>
      <c r="G92" s="188">
        <v>1</v>
      </c>
      <c r="H92" s="187">
        <f t="shared" si="3"/>
        <v>0.8162515199999999</v>
      </c>
      <c r="I92" s="188">
        <v>1.3</v>
      </c>
      <c r="J92" s="189">
        <f t="shared" si="5"/>
        <v>1.0611269759999999</v>
      </c>
      <c r="K92" s="190" t="s">
        <v>1321</v>
      </c>
      <c r="L92" s="191" t="s">
        <v>1323</v>
      </c>
    </row>
    <row r="93" spans="2:12">
      <c r="B93" s="184" t="s">
        <v>383</v>
      </c>
      <c r="C93" s="185" t="s">
        <v>1445</v>
      </c>
      <c r="D93" s="186">
        <v>8.7661290323000003</v>
      </c>
      <c r="E93" s="187">
        <v>1.735195</v>
      </c>
      <c r="F93" s="187">
        <f t="shared" si="4"/>
        <v>1.6657872</v>
      </c>
      <c r="G93" s="188">
        <v>1</v>
      </c>
      <c r="H93" s="187">
        <f t="shared" si="3"/>
        <v>1.6657872</v>
      </c>
      <c r="I93" s="188">
        <v>1.3</v>
      </c>
      <c r="J93" s="189">
        <f t="shared" si="5"/>
        <v>2.1655233599999999</v>
      </c>
      <c r="K93" s="190" t="s">
        <v>1321</v>
      </c>
      <c r="L93" s="191" t="s">
        <v>1323</v>
      </c>
    </row>
    <row r="94" spans="2:12">
      <c r="B94" s="176" t="s">
        <v>384</v>
      </c>
      <c r="C94" s="177" t="s">
        <v>1446</v>
      </c>
      <c r="D94" s="178">
        <v>2.7564243915</v>
      </c>
      <c r="E94" s="179">
        <v>0.54465600000000003</v>
      </c>
      <c r="F94" s="179">
        <f t="shared" si="4"/>
        <v>0.52286975999999996</v>
      </c>
      <c r="G94" s="180">
        <v>1</v>
      </c>
      <c r="H94" s="179">
        <f t="shared" si="3"/>
        <v>0.52286975999999996</v>
      </c>
      <c r="I94" s="180">
        <v>1.3</v>
      </c>
      <c r="J94" s="181">
        <f t="shared" si="5"/>
        <v>0.67973068800000003</v>
      </c>
      <c r="K94" s="192" t="s">
        <v>1321</v>
      </c>
      <c r="L94" s="193" t="s">
        <v>1323</v>
      </c>
    </row>
    <row r="95" spans="2:12">
      <c r="B95" s="184" t="s">
        <v>385</v>
      </c>
      <c r="C95" s="185" t="s">
        <v>1446</v>
      </c>
      <c r="D95" s="186">
        <v>3.8094007509000001</v>
      </c>
      <c r="E95" s="187">
        <v>0.65427299999999999</v>
      </c>
      <c r="F95" s="187">
        <f t="shared" si="4"/>
        <v>0.62810208000000001</v>
      </c>
      <c r="G95" s="188">
        <v>1</v>
      </c>
      <c r="H95" s="187">
        <f t="shared" si="3"/>
        <v>0.62810208000000001</v>
      </c>
      <c r="I95" s="188">
        <v>1.3</v>
      </c>
      <c r="J95" s="189">
        <f t="shared" si="5"/>
        <v>0.816532704</v>
      </c>
      <c r="K95" s="190" t="s">
        <v>1321</v>
      </c>
      <c r="L95" s="191" t="s">
        <v>1323</v>
      </c>
    </row>
    <row r="96" spans="2:12">
      <c r="B96" s="184" t="s">
        <v>386</v>
      </c>
      <c r="C96" s="185" t="s">
        <v>1446</v>
      </c>
      <c r="D96" s="186">
        <v>5.3769769949999997</v>
      </c>
      <c r="E96" s="187">
        <v>0.89197199999999999</v>
      </c>
      <c r="F96" s="187">
        <f t="shared" si="4"/>
        <v>0.85629311999999991</v>
      </c>
      <c r="G96" s="188">
        <v>1</v>
      </c>
      <c r="H96" s="187">
        <f t="shared" si="3"/>
        <v>0.85629311999999991</v>
      </c>
      <c r="I96" s="188">
        <v>1.3</v>
      </c>
      <c r="J96" s="189">
        <f t="shared" si="5"/>
        <v>1.1131810559999999</v>
      </c>
      <c r="K96" s="190" t="s">
        <v>1321</v>
      </c>
      <c r="L96" s="191" t="s">
        <v>1323</v>
      </c>
    </row>
    <row r="97" spans="2:12">
      <c r="B97" s="184" t="s">
        <v>387</v>
      </c>
      <c r="C97" s="185" t="s">
        <v>1446</v>
      </c>
      <c r="D97" s="186">
        <v>12.913824057499999</v>
      </c>
      <c r="E97" s="187">
        <v>2.1686169999999998</v>
      </c>
      <c r="F97" s="187">
        <f t="shared" si="4"/>
        <v>2.0818723199999996</v>
      </c>
      <c r="G97" s="188">
        <v>1</v>
      </c>
      <c r="H97" s="187">
        <f t="shared" si="3"/>
        <v>2.0818723199999996</v>
      </c>
      <c r="I97" s="188">
        <v>1.3</v>
      </c>
      <c r="J97" s="189">
        <f t="shared" si="5"/>
        <v>2.7064340159999993</v>
      </c>
      <c r="K97" s="190" t="s">
        <v>1321</v>
      </c>
      <c r="L97" s="191" t="s">
        <v>1323</v>
      </c>
    </row>
    <row r="98" spans="2:12">
      <c r="B98" s="176" t="s">
        <v>388</v>
      </c>
      <c r="C98" s="177" t="s">
        <v>1447</v>
      </c>
      <c r="D98" s="178">
        <v>5.423853211</v>
      </c>
      <c r="E98" s="179">
        <v>0.828399</v>
      </c>
      <c r="F98" s="179">
        <f t="shared" si="4"/>
        <v>0.79526303999999992</v>
      </c>
      <c r="G98" s="180">
        <v>1</v>
      </c>
      <c r="H98" s="179">
        <f t="shared" si="3"/>
        <v>0.79526303999999992</v>
      </c>
      <c r="I98" s="180">
        <v>1.3</v>
      </c>
      <c r="J98" s="181">
        <f t="shared" si="5"/>
        <v>1.033841952</v>
      </c>
      <c r="K98" s="192" t="s">
        <v>1321</v>
      </c>
      <c r="L98" s="193" t="s">
        <v>1323</v>
      </c>
    </row>
    <row r="99" spans="2:12">
      <c r="B99" s="184" t="s">
        <v>389</v>
      </c>
      <c r="C99" s="185" t="s">
        <v>1447</v>
      </c>
      <c r="D99" s="186">
        <v>6.6984526808</v>
      </c>
      <c r="E99" s="187">
        <v>1.6420079999999999</v>
      </c>
      <c r="F99" s="187">
        <f t="shared" si="4"/>
        <v>1.5763276799999999</v>
      </c>
      <c r="G99" s="188">
        <v>1</v>
      </c>
      <c r="H99" s="187">
        <f t="shared" si="3"/>
        <v>1.5763276799999999</v>
      </c>
      <c r="I99" s="188">
        <v>1.3</v>
      </c>
      <c r="J99" s="189">
        <f t="shared" si="5"/>
        <v>2.049225984</v>
      </c>
      <c r="K99" s="190" t="s">
        <v>1321</v>
      </c>
      <c r="L99" s="191" t="s">
        <v>1323</v>
      </c>
    </row>
    <row r="100" spans="2:12">
      <c r="B100" s="184" t="s">
        <v>390</v>
      </c>
      <c r="C100" s="185" t="s">
        <v>1447</v>
      </c>
      <c r="D100" s="186">
        <v>10.608455882399999</v>
      </c>
      <c r="E100" s="187">
        <v>2.0963120000000002</v>
      </c>
      <c r="F100" s="187">
        <f t="shared" si="4"/>
        <v>2.0124595200000002</v>
      </c>
      <c r="G100" s="188">
        <v>1</v>
      </c>
      <c r="H100" s="187">
        <f t="shared" si="3"/>
        <v>2.0124595200000002</v>
      </c>
      <c r="I100" s="188">
        <v>1.3</v>
      </c>
      <c r="J100" s="189">
        <f t="shared" si="5"/>
        <v>2.6161973760000001</v>
      </c>
      <c r="K100" s="190" t="s">
        <v>1321</v>
      </c>
      <c r="L100" s="191" t="s">
        <v>1323</v>
      </c>
    </row>
    <row r="101" spans="2:12">
      <c r="B101" s="184" t="s">
        <v>391</v>
      </c>
      <c r="C101" s="185" t="s">
        <v>1447</v>
      </c>
      <c r="D101" s="186">
        <v>16.001088139299998</v>
      </c>
      <c r="E101" s="187">
        <v>3.6169449999999999</v>
      </c>
      <c r="F101" s="187">
        <f t="shared" si="4"/>
        <v>3.4722671999999997</v>
      </c>
      <c r="G101" s="188">
        <v>1</v>
      </c>
      <c r="H101" s="187">
        <f t="shared" si="3"/>
        <v>3.4722671999999997</v>
      </c>
      <c r="I101" s="188">
        <v>1.3</v>
      </c>
      <c r="J101" s="189">
        <f t="shared" si="5"/>
        <v>4.5139473599999995</v>
      </c>
      <c r="K101" s="190" t="s">
        <v>1321</v>
      </c>
      <c r="L101" s="191" t="s">
        <v>1323</v>
      </c>
    </row>
    <row r="102" spans="2:12">
      <c r="B102" s="176" t="s">
        <v>392</v>
      </c>
      <c r="C102" s="177" t="s">
        <v>1448</v>
      </c>
      <c r="D102" s="178">
        <v>3.9180865006999999</v>
      </c>
      <c r="E102" s="179">
        <v>0.59340400000000004</v>
      </c>
      <c r="F102" s="179">
        <f t="shared" si="4"/>
        <v>0.56966784000000004</v>
      </c>
      <c r="G102" s="180">
        <v>1</v>
      </c>
      <c r="H102" s="179">
        <f t="shared" si="3"/>
        <v>0.56966784000000004</v>
      </c>
      <c r="I102" s="180">
        <v>1.3</v>
      </c>
      <c r="J102" s="181">
        <f t="shared" si="5"/>
        <v>0.74056819200000013</v>
      </c>
      <c r="K102" s="192" t="s">
        <v>1321</v>
      </c>
      <c r="L102" s="193" t="s">
        <v>1323</v>
      </c>
    </row>
    <row r="103" spans="2:12">
      <c r="B103" s="184" t="s">
        <v>393</v>
      </c>
      <c r="C103" s="185" t="s">
        <v>1448</v>
      </c>
      <c r="D103" s="186">
        <v>5.5702205881999998</v>
      </c>
      <c r="E103" s="187">
        <v>0.99049500000000001</v>
      </c>
      <c r="F103" s="187">
        <f t="shared" si="4"/>
        <v>0.95087520000000003</v>
      </c>
      <c r="G103" s="188">
        <v>1</v>
      </c>
      <c r="H103" s="187">
        <f t="shared" si="3"/>
        <v>0.95087520000000003</v>
      </c>
      <c r="I103" s="188">
        <v>1.3</v>
      </c>
      <c r="J103" s="189">
        <f t="shared" si="5"/>
        <v>1.2361377600000001</v>
      </c>
      <c r="K103" s="190" t="s">
        <v>1321</v>
      </c>
      <c r="L103" s="191" t="s">
        <v>1323</v>
      </c>
    </row>
    <row r="104" spans="2:12">
      <c r="B104" s="184" t="s">
        <v>394</v>
      </c>
      <c r="C104" s="185" t="s">
        <v>1448</v>
      </c>
      <c r="D104" s="186">
        <v>8.8134635149000005</v>
      </c>
      <c r="E104" s="187">
        <v>1.6195360000000001</v>
      </c>
      <c r="F104" s="187">
        <f t="shared" si="4"/>
        <v>1.5547545600000001</v>
      </c>
      <c r="G104" s="188">
        <v>1</v>
      </c>
      <c r="H104" s="187">
        <f t="shared" si="3"/>
        <v>1.5547545600000001</v>
      </c>
      <c r="I104" s="188">
        <v>1.3</v>
      </c>
      <c r="J104" s="189">
        <f t="shared" si="5"/>
        <v>2.0211809280000002</v>
      </c>
      <c r="K104" s="190" t="s">
        <v>1321</v>
      </c>
      <c r="L104" s="191" t="s">
        <v>1323</v>
      </c>
    </row>
    <row r="105" spans="2:12">
      <c r="B105" s="184" t="s">
        <v>395</v>
      </c>
      <c r="C105" s="185" t="s">
        <v>1448</v>
      </c>
      <c r="D105" s="186">
        <v>15.5813648294</v>
      </c>
      <c r="E105" s="187">
        <v>3.726613</v>
      </c>
      <c r="F105" s="187">
        <f t="shared" si="4"/>
        <v>3.5775484799999999</v>
      </c>
      <c r="G105" s="188">
        <v>1</v>
      </c>
      <c r="H105" s="187">
        <f t="shared" si="3"/>
        <v>3.5775484799999999</v>
      </c>
      <c r="I105" s="188">
        <v>1.3</v>
      </c>
      <c r="J105" s="189">
        <f t="shared" si="5"/>
        <v>4.6508130239999996</v>
      </c>
      <c r="K105" s="190" t="s">
        <v>1321</v>
      </c>
      <c r="L105" s="191" t="s">
        <v>1323</v>
      </c>
    </row>
    <row r="106" spans="2:12">
      <c r="B106" s="176" t="s">
        <v>396</v>
      </c>
      <c r="C106" s="177" t="s">
        <v>1449</v>
      </c>
      <c r="D106" s="178">
        <v>2.6287557023999999</v>
      </c>
      <c r="E106" s="179">
        <v>0.48190899999999998</v>
      </c>
      <c r="F106" s="179">
        <f t="shared" si="4"/>
        <v>0.46263263999999998</v>
      </c>
      <c r="G106" s="180">
        <v>1</v>
      </c>
      <c r="H106" s="179">
        <f t="shared" si="3"/>
        <v>0.46263263999999998</v>
      </c>
      <c r="I106" s="180">
        <v>1.3</v>
      </c>
      <c r="J106" s="181">
        <f t="shared" si="5"/>
        <v>0.60142243200000001</v>
      </c>
      <c r="K106" s="192" t="s">
        <v>1321</v>
      </c>
      <c r="L106" s="193" t="s">
        <v>1323</v>
      </c>
    </row>
    <row r="107" spans="2:12">
      <c r="B107" s="184" t="s">
        <v>397</v>
      </c>
      <c r="C107" s="185" t="s">
        <v>1449</v>
      </c>
      <c r="D107" s="186">
        <v>3.7605080831</v>
      </c>
      <c r="E107" s="187">
        <v>0.73100100000000001</v>
      </c>
      <c r="F107" s="187">
        <f t="shared" si="4"/>
        <v>0.70176095999999999</v>
      </c>
      <c r="G107" s="188">
        <v>1</v>
      </c>
      <c r="H107" s="187">
        <f t="shared" si="3"/>
        <v>0.70176095999999999</v>
      </c>
      <c r="I107" s="188">
        <v>1.3</v>
      </c>
      <c r="J107" s="189">
        <f t="shared" si="5"/>
        <v>0.912289248</v>
      </c>
      <c r="K107" s="190" t="s">
        <v>1321</v>
      </c>
      <c r="L107" s="191" t="s">
        <v>1323</v>
      </c>
    </row>
    <row r="108" spans="2:12">
      <c r="B108" s="184" t="s">
        <v>398</v>
      </c>
      <c r="C108" s="185" t="s">
        <v>1449</v>
      </c>
      <c r="D108" s="186">
        <v>6.4688940091999996</v>
      </c>
      <c r="E108" s="187">
        <v>1.296087</v>
      </c>
      <c r="F108" s="187">
        <f t="shared" si="4"/>
        <v>1.2442435199999999</v>
      </c>
      <c r="G108" s="188">
        <v>1</v>
      </c>
      <c r="H108" s="187">
        <f t="shared" si="3"/>
        <v>1.2442435199999999</v>
      </c>
      <c r="I108" s="188">
        <v>1.3</v>
      </c>
      <c r="J108" s="189">
        <f t="shared" si="5"/>
        <v>1.6175165759999999</v>
      </c>
      <c r="K108" s="190" t="s">
        <v>1321</v>
      </c>
      <c r="L108" s="191" t="s">
        <v>1323</v>
      </c>
    </row>
    <row r="109" spans="2:12">
      <c r="B109" s="184" t="s">
        <v>399</v>
      </c>
      <c r="C109" s="185" t="s">
        <v>1449</v>
      </c>
      <c r="D109" s="186">
        <v>12.6923076923</v>
      </c>
      <c r="E109" s="187">
        <v>3.0542370000000001</v>
      </c>
      <c r="F109" s="187">
        <f t="shared" si="4"/>
        <v>2.9320675199999999</v>
      </c>
      <c r="G109" s="188">
        <v>1</v>
      </c>
      <c r="H109" s="187">
        <f t="shared" si="3"/>
        <v>2.9320675199999999</v>
      </c>
      <c r="I109" s="188">
        <v>1.3</v>
      </c>
      <c r="J109" s="189">
        <f t="shared" si="5"/>
        <v>3.8116877759999999</v>
      </c>
      <c r="K109" s="190" t="s">
        <v>1321</v>
      </c>
      <c r="L109" s="191" t="s">
        <v>1323</v>
      </c>
    </row>
    <row r="110" spans="2:12">
      <c r="B110" s="176" t="s">
        <v>400</v>
      </c>
      <c r="C110" s="177" t="s">
        <v>1450</v>
      </c>
      <c r="D110" s="178">
        <v>2.1218568664999999</v>
      </c>
      <c r="E110" s="179">
        <v>0.52814700000000003</v>
      </c>
      <c r="F110" s="179">
        <f t="shared" si="4"/>
        <v>0.50702111999999999</v>
      </c>
      <c r="G110" s="180">
        <v>1</v>
      </c>
      <c r="H110" s="179">
        <f t="shared" si="3"/>
        <v>0.50702111999999999</v>
      </c>
      <c r="I110" s="180">
        <v>1.3</v>
      </c>
      <c r="J110" s="181">
        <f t="shared" si="5"/>
        <v>0.659127456</v>
      </c>
      <c r="K110" s="192" t="s">
        <v>1321</v>
      </c>
      <c r="L110" s="193" t="s">
        <v>1323</v>
      </c>
    </row>
    <row r="111" spans="2:12">
      <c r="B111" s="184" t="s">
        <v>401</v>
      </c>
      <c r="C111" s="185" t="s">
        <v>1450</v>
      </c>
      <c r="D111" s="186">
        <v>3.2159732625999999</v>
      </c>
      <c r="E111" s="187">
        <v>0.62602199999999997</v>
      </c>
      <c r="F111" s="187">
        <f t="shared" si="4"/>
        <v>0.60098111999999992</v>
      </c>
      <c r="G111" s="188">
        <v>1</v>
      </c>
      <c r="H111" s="187">
        <f t="shared" si="3"/>
        <v>0.60098111999999992</v>
      </c>
      <c r="I111" s="188">
        <v>1.3</v>
      </c>
      <c r="J111" s="189">
        <f t="shared" si="5"/>
        <v>0.78127545599999992</v>
      </c>
      <c r="K111" s="190" t="s">
        <v>1321</v>
      </c>
      <c r="L111" s="191" t="s">
        <v>1323</v>
      </c>
    </row>
    <row r="112" spans="2:12">
      <c r="B112" s="184" t="s">
        <v>402</v>
      </c>
      <c r="C112" s="185" t="s">
        <v>1450</v>
      </c>
      <c r="D112" s="186">
        <v>5.1780092032000002</v>
      </c>
      <c r="E112" s="187">
        <v>0.87950099999999998</v>
      </c>
      <c r="F112" s="187">
        <f t="shared" si="4"/>
        <v>0.8443209599999999</v>
      </c>
      <c r="G112" s="188">
        <v>1</v>
      </c>
      <c r="H112" s="187">
        <f t="shared" si="3"/>
        <v>0.8443209599999999</v>
      </c>
      <c r="I112" s="188">
        <v>1.3</v>
      </c>
      <c r="J112" s="189">
        <f t="shared" si="5"/>
        <v>1.0976172479999999</v>
      </c>
      <c r="K112" s="190" t="s">
        <v>1321</v>
      </c>
      <c r="L112" s="191" t="s">
        <v>1323</v>
      </c>
    </row>
    <row r="113" spans="2:12">
      <c r="B113" s="184" t="s">
        <v>403</v>
      </c>
      <c r="C113" s="185" t="s">
        <v>1450</v>
      </c>
      <c r="D113" s="186">
        <v>10.9809571536</v>
      </c>
      <c r="E113" s="187">
        <v>2.0138530000000001</v>
      </c>
      <c r="F113" s="187">
        <f t="shared" si="4"/>
        <v>1.9332988799999999</v>
      </c>
      <c r="G113" s="188">
        <v>1</v>
      </c>
      <c r="H113" s="187">
        <f t="shared" si="3"/>
        <v>1.9332988799999999</v>
      </c>
      <c r="I113" s="188">
        <v>1.3</v>
      </c>
      <c r="J113" s="189">
        <f t="shared" si="5"/>
        <v>2.5132885439999999</v>
      </c>
      <c r="K113" s="190" t="s">
        <v>1321</v>
      </c>
      <c r="L113" s="191" t="s">
        <v>1323</v>
      </c>
    </row>
    <row r="114" spans="2:12">
      <c r="B114" s="176" t="s">
        <v>404</v>
      </c>
      <c r="C114" s="177" t="s">
        <v>1451</v>
      </c>
      <c r="D114" s="178">
        <v>2.3074136159999998</v>
      </c>
      <c r="E114" s="179">
        <v>0.445521</v>
      </c>
      <c r="F114" s="179">
        <f t="shared" si="4"/>
        <v>0.42770016</v>
      </c>
      <c r="G114" s="180">
        <v>1</v>
      </c>
      <c r="H114" s="179">
        <f t="shared" si="3"/>
        <v>0.42770016</v>
      </c>
      <c r="I114" s="180">
        <v>1.3</v>
      </c>
      <c r="J114" s="181">
        <f t="shared" si="5"/>
        <v>0.55601020800000001</v>
      </c>
      <c r="K114" s="192" t="s">
        <v>1321</v>
      </c>
      <c r="L114" s="193" t="s">
        <v>1323</v>
      </c>
    </row>
    <row r="115" spans="2:12">
      <c r="B115" s="184" t="s">
        <v>405</v>
      </c>
      <c r="C115" s="185" t="s">
        <v>1451</v>
      </c>
      <c r="D115" s="186">
        <v>2.9192905236</v>
      </c>
      <c r="E115" s="187">
        <v>0.57157999999999998</v>
      </c>
      <c r="F115" s="187">
        <f t="shared" si="4"/>
        <v>0.5487168</v>
      </c>
      <c r="G115" s="188">
        <v>1</v>
      </c>
      <c r="H115" s="187">
        <f t="shared" si="3"/>
        <v>0.5487168</v>
      </c>
      <c r="I115" s="188">
        <v>1.3</v>
      </c>
      <c r="J115" s="189">
        <f t="shared" si="5"/>
        <v>0.71333184000000005</v>
      </c>
      <c r="K115" s="190" t="s">
        <v>1321</v>
      </c>
      <c r="L115" s="191" t="s">
        <v>1323</v>
      </c>
    </row>
    <row r="116" spans="2:12">
      <c r="B116" s="184" t="s">
        <v>406</v>
      </c>
      <c r="C116" s="185" t="s">
        <v>1451</v>
      </c>
      <c r="D116" s="186">
        <v>4.4020357169000004</v>
      </c>
      <c r="E116" s="187">
        <v>0.81660500000000003</v>
      </c>
      <c r="F116" s="187">
        <f t="shared" si="4"/>
        <v>0.78394079999999999</v>
      </c>
      <c r="G116" s="188">
        <v>1</v>
      </c>
      <c r="H116" s="187">
        <f t="shared" si="3"/>
        <v>0.78394079999999999</v>
      </c>
      <c r="I116" s="188">
        <v>1.3</v>
      </c>
      <c r="J116" s="189">
        <f t="shared" si="5"/>
        <v>1.01912304</v>
      </c>
      <c r="K116" s="190" t="s">
        <v>1321</v>
      </c>
      <c r="L116" s="191" t="s">
        <v>1323</v>
      </c>
    </row>
    <row r="117" spans="2:12">
      <c r="B117" s="184" t="s">
        <v>407</v>
      </c>
      <c r="C117" s="185" t="s">
        <v>1451</v>
      </c>
      <c r="D117" s="186">
        <v>9.7730943967999995</v>
      </c>
      <c r="E117" s="187">
        <v>2.059266</v>
      </c>
      <c r="F117" s="187">
        <f t="shared" si="4"/>
        <v>1.9768953599999999</v>
      </c>
      <c r="G117" s="188">
        <v>1</v>
      </c>
      <c r="H117" s="187">
        <f t="shared" si="3"/>
        <v>1.9768953599999999</v>
      </c>
      <c r="I117" s="188">
        <v>1.3</v>
      </c>
      <c r="J117" s="189">
        <f t="shared" si="5"/>
        <v>2.5699639679999997</v>
      </c>
      <c r="K117" s="190" t="s">
        <v>1321</v>
      </c>
      <c r="L117" s="191" t="s">
        <v>1323</v>
      </c>
    </row>
    <row r="118" spans="2:12">
      <c r="B118" s="176" t="s">
        <v>408</v>
      </c>
      <c r="C118" s="177" t="s">
        <v>1452</v>
      </c>
      <c r="D118" s="178">
        <v>2.3680127900999999</v>
      </c>
      <c r="E118" s="179">
        <v>0.47892499999999999</v>
      </c>
      <c r="F118" s="179">
        <f t="shared" si="4"/>
        <v>0.45976799999999995</v>
      </c>
      <c r="G118" s="180">
        <v>1</v>
      </c>
      <c r="H118" s="179">
        <f t="shared" si="3"/>
        <v>0.45976799999999995</v>
      </c>
      <c r="I118" s="180">
        <v>1.3</v>
      </c>
      <c r="J118" s="181">
        <f t="shared" si="5"/>
        <v>0.59769839999999996</v>
      </c>
      <c r="K118" s="192" t="s">
        <v>1321</v>
      </c>
      <c r="L118" s="193" t="s">
        <v>1323</v>
      </c>
    </row>
    <row r="119" spans="2:12">
      <c r="B119" s="184" t="s">
        <v>409</v>
      </c>
      <c r="C119" s="185" t="s">
        <v>1452</v>
      </c>
      <c r="D119" s="186">
        <v>2.8126437537000002</v>
      </c>
      <c r="E119" s="187">
        <v>0.59531800000000001</v>
      </c>
      <c r="F119" s="187">
        <f t="shared" si="4"/>
        <v>0.57150528</v>
      </c>
      <c r="G119" s="188">
        <v>1</v>
      </c>
      <c r="H119" s="187">
        <f t="shared" si="3"/>
        <v>0.57150528</v>
      </c>
      <c r="I119" s="188">
        <v>1.3</v>
      </c>
      <c r="J119" s="189">
        <f t="shared" si="5"/>
        <v>0.74295686400000005</v>
      </c>
      <c r="K119" s="190" t="s">
        <v>1321</v>
      </c>
      <c r="L119" s="191" t="s">
        <v>1323</v>
      </c>
    </row>
    <row r="120" spans="2:12">
      <c r="B120" s="184" t="s">
        <v>410</v>
      </c>
      <c r="C120" s="185" t="s">
        <v>1452</v>
      </c>
      <c r="D120" s="186">
        <v>3.9167312161000001</v>
      </c>
      <c r="E120" s="187">
        <v>0.76141999999999999</v>
      </c>
      <c r="F120" s="187">
        <f t="shared" si="4"/>
        <v>0.73096319999999992</v>
      </c>
      <c r="G120" s="188">
        <v>1</v>
      </c>
      <c r="H120" s="187">
        <f t="shared" si="3"/>
        <v>0.73096319999999992</v>
      </c>
      <c r="I120" s="188">
        <v>1.3</v>
      </c>
      <c r="J120" s="189">
        <f t="shared" si="5"/>
        <v>0.9502521599999999</v>
      </c>
      <c r="K120" s="190" t="s">
        <v>1321</v>
      </c>
      <c r="L120" s="191" t="s">
        <v>1323</v>
      </c>
    </row>
    <row r="121" spans="2:12">
      <c r="B121" s="184" t="s">
        <v>411</v>
      </c>
      <c r="C121" s="185" t="s">
        <v>1452</v>
      </c>
      <c r="D121" s="186">
        <v>6.8645833332999997</v>
      </c>
      <c r="E121" s="187">
        <v>1.214145</v>
      </c>
      <c r="F121" s="187">
        <f t="shared" si="4"/>
        <v>1.1655792</v>
      </c>
      <c r="G121" s="188">
        <v>1</v>
      </c>
      <c r="H121" s="187">
        <f t="shared" si="3"/>
        <v>1.1655792</v>
      </c>
      <c r="I121" s="188">
        <v>1.3</v>
      </c>
      <c r="J121" s="189">
        <f t="shared" si="5"/>
        <v>1.5152529600000002</v>
      </c>
      <c r="K121" s="190" t="s">
        <v>1321</v>
      </c>
      <c r="L121" s="191" t="s">
        <v>1323</v>
      </c>
    </row>
    <row r="122" spans="2:12">
      <c r="B122" s="176" t="s">
        <v>412</v>
      </c>
      <c r="C122" s="177" t="s">
        <v>1453</v>
      </c>
      <c r="D122" s="178">
        <v>2.2643105136999999</v>
      </c>
      <c r="E122" s="179">
        <v>0.56893400000000005</v>
      </c>
      <c r="F122" s="179">
        <f t="shared" si="4"/>
        <v>0.54617663999999999</v>
      </c>
      <c r="G122" s="180">
        <v>1</v>
      </c>
      <c r="H122" s="179">
        <f t="shared" si="3"/>
        <v>0.54617663999999999</v>
      </c>
      <c r="I122" s="180">
        <v>1.3</v>
      </c>
      <c r="J122" s="181">
        <f t="shared" si="5"/>
        <v>0.71002963200000002</v>
      </c>
      <c r="K122" s="192" t="s">
        <v>1321</v>
      </c>
      <c r="L122" s="193" t="s">
        <v>1323</v>
      </c>
    </row>
    <row r="123" spans="2:12">
      <c r="B123" s="184" t="s">
        <v>413</v>
      </c>
      <c r="C123" s="185" t="s">
        <v>1453</v>
      </c>
      <c r="D123" s="186">
        <v>3.5614814815</v>
      </c>
      <c r="E123" s="187">
        <v>0.79222499999999996</v>
      </c>
      <c r="F123" s="187">
        <f t="shared" si="4"/>
        <v>0.76053599999999988</v>
      </c>
      <c r="G123" s="188">
        <v>1</v>
      </c>
      <c r="H123" s="187">
        <f t="shared" si="3"/>
        <v>0.76053599999999988</v>
      </c>
      <c r="I123" s="188">
        <v>1.3</v>
      </c>
      <c r="J123" s="189">
        <f t="shared" si="5"/>
        <v>0.98869679999999993</v>
      </c>
      <c r="K123" s="190" t="s">
        <v>1321</v>
      </c>
      <c r="L123" s="191" t="s">
        <v>1323</v>
      </c>
    </row>
    <row r="124" spans="2:12">
      <c r="B124" s="184" t="s">
        <v>414</v>
      </c>
      <c r="C124" s="185" t="s">
        <v>1453</v>
      </c>
      <c r="D124" s="186">
        <v>5.3660854013000003</v>
      </c>
      <c r="E124" s="187">
        <v>1.2059040000000001</v>
      </c>
      <c r="F124" s="187">
        <f t="shared" si="4"/>
        <v>1.15766784</v>
      </c>
      <c r="G124" s="188">
        <v>1</v>
      </c>
      <c r="H124" s="187">
        <f t="shared" si="3"/>
        <v>1.15766784</v>
      </c>
      <c r="I124" s="188">
        <v>1.3</v>
      </c>
      <c r="J124" s="189">
        <f t="shared" si="5"/>
        <v>1.504968192</v>
      </c>
      <c r="K124" s="190" t="s">
        <v>1321</v>
      </c>
      <c r="L124" s="191" t="s">
        <v>1323</v>
      </c>
    </row>
    <row r="125" spans="2:12">
      <c r="B125" s="184" t="s">
        <v>415</v>
      </c>
      <c r="C125" s="185" t="s">
        <v>1453</v>
      </c>
      <c r="D125" s="186">
        <v>10.4166933163</v>
      </c>
      <c r="E125" s="187">
        <v>2.3924300000000001</v>
      </c>
      <c r="F125" s="187">
        <f t="shared" si="4"/>
        <v>2.2967328</v>
      </c>
      <c r="G125" s="188">
        <v>1</v>
      </c>
      <c r="H125" s="187">
        <f t="shared" si="3"/>
        <v>2.2967328</v>
      </c>
      <c r="I125" s="188">
        <v>1.3</v>
      </c>
      <c r="J125" s="189">
        <f t="shared" si="5"/>
        <v>2.9857526400000003</v>
      </c>
      <c r="K125" s="190" t="s">
        <v>1321</v>
      </c>
      <c r="L125" s="191" t="s">
        <v>1323</v>
      </c>
    </row>
    <row r="126" spans="2:12">
      <c r="B126" s="176" t="s">
        <v>416</v>
      </c>
      <c r="C126" s="177" t="s">
        <v>1454</v>
      </c>
      <c r="D126" s="178">
        <v>2.2630368098</v>
      </c>
      <c r="E126" s="179">
        <v>0.57755599999999996</v>
      </c>
      <c r="F126" s="179">
        <f t="shared" si="4"/>
        <v>0.55445375999999991</v>
      </c>
      <c r="G126" s="180">
        <v>1</v>
      </c>
      <c r="H126" s="179">
        <f t="shared" si="3"/>
        <v>0.55445375999999991</v>
      </c>
      <c r="I126" s="180">
        <v>1.3</v>
      </c>
      <c r="J126" s="181">
        <f t="shared" si="5"/>
        <v>0.72078988799999988</v>
      </c>
      <c r="K126" s="194" t="s">
        <v>1321</v>
      </c>
      <c r="L126" s="195" t="s">
        <v>1323</v>
      </c>
    </row>
    <row r="127" spans="2:12">
      <c r="B127" s="184" t="s">
        <v>417</v>
      </c>
      <c r="C127" s="185" t="s">
        <v>1454</v>
      </c>
      <c r="D127" s="186">
        <v>3.6725373133999999</v>
      </c>
      <c r="E127" s="187">
        <v>0.82993300000000003</v>
      </c>
      <c r="F127" s="187">
        <f t="shared" si="4"/>
        <v>0.79673567999999995</v>
      </c>
      <c r="G127" s="188">
        <v>1</v>
      </c>
      <c r="H127" s="187">
        <f t="shared" si="3"/>
        <v>0.79673567999999995</v>
      </c>
      <c r="I127" s="188">
        <v>1.3</v>
      </c>
      <c r="J127" s="189">
        <f t="shared" si="5"/>
        <v>1.0357563839999999</v>
      </c>
      <c r="K127" s="190" t="s">
        <v>1321</v>
      </c>
      <c r="L127" s="191" t="s">
        <v>1323</v>
      </c>
    </row>
    <row r="128" spans="2:12">
      <c r="B128" s="184" t="s">
        <v>418</v>
      </c>
      <c r="C128" s="185" t="s">
        <v>1454</v>
      </c>
      <c r="D128" s="186">
        <v>5.9855942377</v>
      </c>
      <c r="E128" s="187">
        <v>1.305674</v>
      </c>
      <c r="F128" s="187">
        <f t="shared" si="4"/>
        <v>1.25344704</v>
      </c>
      <c r="G128" s="188">
        <v>1</v>
      </c>
      <c r="H128" s="187">
        <f t="shared" si="3"/>
        <v>1.25344704</v>
      </c>
      <c r="I128" s="188">
        <v>1.3</v>
      </c>
      <c r="J128" s="189">
        <f t="shared" si="5"/>
        <v>1.6294811520000001</v>
      </c>
      <c r="K128" s="190" t="s">
        <v>1321</v>
      </c>
      <c r="L128" s="191" t="s">
        <v>1323</v>
      </c>
    </row>
    <row r="129" spans="2:12">
      <c r="B129" s="184" t="s">
        <v>419</v>
      </c>
      <c r="C129" s="185" t="s">
        <v>1454</v>
      </c>
      <c r="D129" s="186">
        <v>13.3409961686</v>
      </c>
      <c r="E129" s="187">
        <v>3.1574970000000002</v>
      </c>
      <c r="F129" s="187">
        <f t="shared" si="4"/>
        <v>3.0311971200000003</v>
      </c>
      <c r="G129" s="188">
        <v>1</v>
      </c>
      <c r="H129" s="187">
        <f t="shared" si="3"/>
        <v>3.0311971200000003</v>
      </c>
      <c r="I129" s="188">
        <v>1.3</v>
      </c>
      <c r="J129" s="189">
        <f t="shared" si="5"/>
        <v>3.9405562560000007</v>
      </c>
      <c r="K129" s="190" t="s">
        <v>1321</v>
      </c>
      <c r="L129" s="191" t="s">
        <v>1323</v>
      </c>
    </row>
    <row r="130" spans="2:12">
      <c r="B130" s="176" t="s">
        <v>420</v>
      </c>
      <c r="C130" s="177" t="s">
        <v>1455</v>
      </c>
      <c r="D130" s="178">
        <v>1.5137433031</v>
      </c>
      <c r="E130" s="179">
        <v>0.520617</v>
      </c>
      <c r="F130" s="179">
        <f t="shared" si="4"/>
        <v>0.49979231999999996</v>
      </c>
      <c r="G130" s="180">
        <v>1</v>
      </c>
      <c r="H130" s="179">
        <f t="shared" si="3"/>
        <v>0.49979231999999996</v>
      </c>
      <c r="I130" s="180">
        <v>1.3</v>
      </c>
      <c r="J130" s="181">
        <f t="shared" si="5"/>
        <v>0.64973001599999991</v>
      </c>
      <c r="K130" s="192" t="s">
        <v>1321</v>
      </c>
      <c r="L130" s="193" t="s">
        <v>1323</v>
      </c>
    </row>
    <row r="131" spans="2:12">
      <c r="B131" s="184" t="s">
        <v>421</v>
      </c>
      <c r="C131" s="185" t="s">
        <v>1455</v>
      </c>
      <c r="D131" s="186">
        <v>2.4227633554999999</v>
      </c>
      <c r="E131" s="187">
        <v>0.74834599999999996</v>
      </c>
      <c r="F131" s="187">
        <f t="shared" si="4"/>
        <v>0.71841215999999997</v>
      </c>
      <c r="G131" s="188">
        <v>1</v>
      </c>
      <c r="H131" s="187">
        <f t="shared" si="3"/>
        <v>0.71841215999999997</v>
      </c>
      <c r="I131" s="188">
        <v>1.3</v>
      </c>
      <c r="J131" s="189">
        <f t="shared" si="5"/>
        <v>0.93393580799999998</v>
      </c>
      <c r="K131" s="190" t="s">
        <v>1321</v>
      </c>
      <c r="L131" s="191" t="s">
        <v>1323</v>
      </c>
    </row>
    <row r="132" spans="2:12">
      <c r="B132" s="184" t="s">
        <v>422</v>
      </c>
      <c r="C132" s="185" t="s">
        <v>1455</v>
      </c>
      <c r="D132" s="186">
        <v>4.4025695931</v>
      </c>
      <c r="E132" s="187">
        <v>1.1393409999999999</v>
      </c>
      <c r="F132" s="187">
        <f t="shared" si="4"/>
        <v>1.09376736</v>
      </c>
      <c r="G132" s="188">
        <v>1</v>
      </c>
      <c r="H132" s="187">
        <f t="shared" si="3"/>
        <v>1.09376736</v>
      </c>
      <c r="I132" s="188">
        <v>1.3</v>
      </c>
      <c r="J132" s="189">
        <f t="shared" si="5"/>
        <v>1.4218975680000001</v>
      </c>
      <c r="K132" s="190" t="s">
        <v>1321</v>
      </c>
      <c r="L132" s="191" t="s">
        <v>1323</v>
      </c>
    </row>
    <row r="133" spans="2:12">
      <c r="B133" s="184" t="s">
        <v>423</v>
      </c>
      <c r="C133" s="185" t="s">
        <v>1455</v>
      </c>
      <c r="D133" s="186">
        <v>10.340740740699999</v>
      </c>
      <c r="E133" s="187">
        <v>2.5044010000000001</v>
      </c>
      <c r="F133" s="187">
        <f t="shared" si="4"/>
        <v>2.4042249600000001</v>
      </c>
      <c r="G133" s="188">
        <v>1</v>
      </c>
      <c r="H133" s="187">
        <f t="shared" si="3"/>
        <v>2.4042249600000001</v>
      </c>
      <c r="I133" s="188">
        <v>1.3</v>
      </c>
      <c r="J133" s="189">
        <f t="shared" si="5"/>
        <v>3.1254924480000001</v>
      </c>
      <c r="K133" s="190" t="s">
        <v>1321</v>
      </c>
      <c r="L133" s="191" t="s">
        <v>1323</v>
      </c>
    </row>
    <row r="134" spans="2:12">
      <c r="B134" s="176" t="s">
        <v>424</v>
      </c>
      <c r="C134" s="177" t="s">
        <v>1456</v>
      </c>
      <c r="D134" s="178">
        <v>2.7778896673000002</v>
      </c>
      <c r="E134" s="179">
        <v>0.57422099999999998</v>
      </c>
      <c r="F134" s="179">
        <f t="shared" si="4"/>
        <v>0.55125215999999999</v>
      </c>
      <c r="G134" s="180">
        <v>1</v>
      </c>
      <c r="H134" s="179">
        <f t="shared" si="3"/>
        <v>0.55125215999999999</v>
      </c>
      <c r="I134" s="180">
        <v>1.3</v>
      </c>
      <c r="J134" s="181">
        <f t="shared" si="5"/>
        <v>0.71662780800000003</v>
      </c>
      <c r="K134" s="192" t="s">
        <v>1321</v>
      </c>
      <c r="L134" s="193" t="s">
        <v>1323</v>
      </c>
    </row>
    <row r="135" spans="2:12">
      <c r="B135" s="184" t="s">
        <v>425</v>
      </c>
      <c r="C135" s="185" t="s">
        <v>1456</v>
      </c>
      <c r="D135" s="186">
        <v>4.0883750064999997</v>
      </c>
      <c r="E135" s="187">
        <v>0.70544200000000001</v>
      </c>
      <c r="F135" s="187">
        <f t="shared" si="4"/>
        <v>0.67722431999999999</v>
      </c>
      <c r="G135" s="188">
        <v>1</v>
      </c>
      <c r="H135" s="187">
        <f t="shared" si="3"/>
        <v>0.67722431999999999</v>
      </c>
      <c r="I135" s="188">
        <v>1.3</v>
      </c>
      <c r="J135" s="189">
        <f t="shared" si="5"/>
        <v>0.88039161600000004</v>
      </c>
      <c r="K135" s="190" t="s">
        <v>1321</v>
      </c>
      <c r="L135" s="191" t="s">
        <v>1323</v>
      </c>
    </row>
    <row r="136" spans="2:12">
      <c r="B136" s="184" t="s">
        <v>426</v>
      </c>
      <c r="C136" s="185" t="s">
        <v>1456</v>
      </c>
      <c r="D136" s="186">
        <v>6.1591550887000004</v>
      </c>
      <c r="E136" s="187">
        <v>0.95833299999999999</v>
      </c>
      <c r="F136" s="187">
        <f t="shared" si="4"/>
        <v>0.91999967999999999</v>
      </c>
      <c r="G136" s="188">
        <v>1</v>
      </c>
      <c r="H136" s="187">
        <f t="shared" si="3"/>
        <v>0.91999967999999999</v>
      </c>
      <c r="I136" s="188">
        <v>1.3</v>
      </c>
      <c r="J136" s="189">
        <f t="shared" si="5"/>
        <v>1.1959995839999999</v>
      </c>
      <c r="K136" s="190" t="s">
        <v>1321</v>
      </c>
      <c r="L136" s="191" t="s">
        <v>1323</v>
      </c>
    </row>
    <row r="137" spans="2:12">
      <c r="B137" s="184" t="s">
        <v>427</v>
      </c>
      <c r="C137" s="185" t="s">
        <v>1456</v>
      </c>
      <c r="D137" s="186">
        <v>12.3402868318</v>
      </c>
      <c r="E137" s="187">
        <v>1.9421390000000001</v>
      </c>
      <c r="F137" s="187">
        <f t="shared" si="4"/>
        <v>1.8644534399999999</v>
      </c>
      <c r="G137" s="188">
        <v>1</v>
      </c>
      <c r="H137" s="187">
        <f t="shared" si="3"/>
        <v>1.8644534399999999</v>
      </c>
      <c r="I137" s="188">
        <v>1.3</v>
      </c>
      <c r="J137" s="189">
        <f t="shared" si="5"/>
        <v>2.4237894720000002</v>
      </c>
      <c r="K137" s="190" t="s">
        <v>1321</v>
      </c>
      <c r="L137" s="191" t="s">
        <v>1323</v>
      </c>
    </row>
    <row r="138" spans="2:12">
      <c r="B138" s="176" t="s">
        <v>428</v>
      </c>
      <c r="C138" s="177" t="s">
        <v>1457</v>
      </c>
      <c r="D138" s="178">
        <v>2.1283547258</v>
      </c>
      <c r="E138" s="179">
        <v>0.77043499999999998</v>
      </c>
      <c r="F138" s="179">
        <f t="shared" si="4"/>
        <v>0.73961759999999999</v>
      </c>
      <c r="G138" s="180">
        <v>1</v>
      </c>
      <c r="H138" s="179">
        <f t="shared" si="3"/>
        <v>0.73961759999999999</v>
      </c>
      <c r="I138" s="180">
        <v>1.3</v>
      </c>
      <c r="J138" s="181">
        <f t="shared" si="5"/>
        <v>0.96150288000000006</v>
      </c>
      <c r="K138" s="192" t="s">
        <v>1321</v>
      </c>
      <c r="L138" s="193" t="s">
        <v>1323</v>
      </c>
    </row>
    <row r="139" spans="2:12">
      <c r="B139" s="184" t="s">
        <v>429</v>
      </c>
      <c r="C139" s="185" t="s">
        <v>1457</v>
      </c>
      <c r="D139" s="186">
        <v>3.7593840231</v>
      </c>
      <c r="E139" s="187">
        <v>1.145899</v>
      </c>
      <c r="F139" s="187">
        <f t="shared" si="4"/>
        <v>1.10006304</v>
      </c>
      <c r="G139" s="188">
        <v>1</v>
      </c>
      <c r="H139" s="187">
        <f t="shared" si="3"/>
        <v>1.10006304</v>
      </c>
      <c r="I139" s="188">
        <v>1.3</v>
      </c>
      <c r="J139" s="189">
        <f t="shared" si="5"/>
        <v>1.4300819520000001</v>
      </c>
      <c r="K139" s="190" t="s">
        <v>1321</v>
      </c>
      <c r="L139" s="191" t="s">
        <v>1323</v>
      </c>
    </row>
    <row r="140" spans="2:12">
      <c r="B140" s="184" t="s">
        <v>430</v>
      </c>
      <c r="C140" s="185" t="s">
        <v>1457</v>
      </c>
      <c r="D140" s="186">
        <v>6.7672727273</v>
      </c>
      <c r="E140" s="187">
        <v>2.0583399999999998</v>
      </c>
      <c r="F140" s="187">
        <f t="shared" si="4"/>
        <v>1.9760063999999997</v>
      </c>
      <c r="G140" s="188">
        <v>1</v>
      </c>
      <c r="H140" s="187">
        <f t="shared" si="3"/>
        <v>1.9760063999999997</v>
      </c>
      <c r="I140" s="188">
        <v>1.3</v>
      </c>
      <c r="J140" s="189">
        <f t="shared" si="5"/>
        <v>2.5688083199999996</v>
      </c>
      <c r="K140" s="190" t="s">
        <v>1321</v>
      </c>
      <c r="L140" s="191" t="s">
        <v>1323</v>
      </c>
    </row>
    <row r="141" spans="2:12">
      <c r="B141" s="184" t="s">
        <v>431</v>
      </c>
      <c r="C141" s="185" t="s">
        <v>1457</v>
      </c>
      <c r="D141" s="186">
        <v>13.186046511600001</v>
      </c>
      <c r="E141" s="187">
        <v>4.1149209999999998</v>
      </c>
      <c r="F141" s="187">
        <f t="shared" si="4"/>
        <v>3.9503241599999996</v>
      </c>
      <c r="G141" s="188">
        <v>1</v>
      </c>
      <c r="H141" s="187">
        <f t="shared" si="3"/>
        <v>3.9503241599999996</v>
      </c>
      <c r="I141" s="188">
        <v>1.3</v>
      </c>
      <c r="J141" s="189">
        <f t="shared" si="5"/>
        <v>5.135421408</v>
      </c>
      <c r="K141" s="190" t="s">
        <v>1321</v>
      </c>
      <c r="L141" s="191" t="s">
        <v>1323</v>
      </c>
    </row>
    <row r="142" spans="2:12">
      <c r="B142" s="176" t="s">
        <v>432</v>
      </c>
      <c r="C142" s="177" t="s">
        <v>1458</v>
      </c>
      <c r="D142" s="178">
        <v>2.2650689906000001</v>
      </c>
      <c r="E142" s="179">
        <v>0.71182000000000001</v>
      </c>
      <c r="F142" s="179">
        <f t="shared" si="4"/>
        <v>0.68334719999999993</v>
      </c>
      <c r="G142" s="180">
        <v>1</v>
      </c>
      <c r="H142" s="179">
        <f t="shared" ref="H142:H205" si="6">+F142*G142</f>
        <v>0.68334719999999993</v>
      </c>
      <c r="I142" s="180">
        <v>1.3</v>
      </c>
      <c r="J142" s="181">
        <f t="shared" si="5"/>
        <v>0.88835135999999992</v>
      </c>
      <c r="K142" s="192" t="s">
        <v>1321</v>
      </c>
      <c r="L142" s="193" t="s">
        <v>1323</v>
      </c>
    </row>
    <row r="143" spans="2:12">
      <c r="B143" s="184" t="s">
        <v>433</v>
      </c>
      <c r="C143" s="185" t="s">
        <v>1458</v>
      </c>
      <c r="D143" s="186">
        <v>3.1291262136000002</v>
      </c>
      <c r="E143" s="187">
        <v>0.89586100000000002</v>
      </c>
      <c r="F143" s="187">
        <f t="shared" ref="F143:F206" si="7">E143*0.96</f>
        <v>0.86002656</v>
      </c>
      <c r="G143" s="188">
        <v>1</v>
      </c>
      <c r="H143" s="187">
        <f t="shared" si="6"/>
        <v>0.86002656</v>
      </c>
      <c r="I143" s="188">
        <v>1.3</v>
      </c>
      <c r="J143" s="189">
        <f t="shared" ref="J143:J206" si="8">H143*I143</f>
        <v>1.1180345280000001</v>
      </c>
      <c r="K143" s="190" t="s">
        <v>1321</v>
      </c>
      <c r="L143" s="191" t="s">
        <v>1323</v>
      </c>
    </row>
    <row r="144" spans="2:12">
      <c r="B144" s="184" t="s">
        <v>434</v>
      </c>
      <c r="C144" s="185" t="s">
        <v>1458</v>
      </c>
      <c r="D144" s="186">
        <v>5.4439834024999998</v>
      </c>
      <c r="E144" s="187">
        <v>1.3024789999999999</v>
      </c>
      <c r="F144" s="187">
        <f t="shared" si="7"/>
        <v>1.2503798399999999</v>
      </c>
      <c r="G144" s="188">
        <v>1</v>
      </c>
      <c r="H144" s="187">
        <f t="shared" si="6"/>
        <v>1.2503798399999999</v>
      </c>
      <c r="I144" s="188">
        <v>1.3</v>
      </c>
      <c r="J144" s="189">
        <f t="shared" si="8"/>
        <v>1.6254937919999999</v>
      </c>
      <c r="K144" s="190" t="s">
        <v>1321</v>
      </c>
      <c r="L144" s="191" t="s">
        <v>1323</v>
      </c>
    </row>
    <row r="145" spans="2:12">
      <c r="B145" s="184" t="s">
        <v>435</v>
      </c>
      <c r="C145" s="185" t="s">
        <v>1458</v>
      </c>
      <c r="D145" s="186">
        <v>18.547619047600001</v>
      </c>
      <c r="E145" s="187">
        <v>3.0347219999999999</v>
      </c>
      <c r="F145" s="187">
        <f t="shared" si="7"/>
        <v>2.9133331199999999</v>
      </c>
      <c r="G145" s="188">
        <v>1</v>
      </c>
      <c r="H145" s="187">
        <f t="shared" si="6"/>
        <v>2.9133331199999999</v>
      </c>
      <c r="I145" s="188">
        <v>1.3</v>
      </c>
      <c r="J145" s="189">
        <f t="shared" si="8"/>
        <v>3.787333056</v>
      </c>
      <c r="K145" s="190" t="s">
        <v>1321</v>
      </c>
      <c r="L145" s="191" t="s">
        <v>1323</v>
      </c>
    </row>
    <row r="146" spans="2:12">
      <c r="B146" s="176" t="s">
        <v>436</v>
      </c>
      <c r="C146" s="177" t="s">
        <v>1459</v>
      </c>
      <c r="D146" s="178">
        <v>2.9353128314000001</v>
      </c>
      <c r="E146" s="179">
        <v>0.37723000000000001</v>
      </c>
      <c r="F146" s="179">
        <f t="shared" si="7"/>
        <v>0.36214079999999998</v>
      </c>
      <c r="G146" s="180">
        <v>1</v>
      </c>
      <c r="H146" s="179">
        <f t="shared" si="6"/>
        <v>0.36214079999999998</v>
      </c>
      <c r="I146" s="180">
        <v>1.3</v>
      </c>
      <c r="J146" s="181">
        <f t="shared" si="8"/>
        <v>0.47078303999999999</v>
      </c>
      <c r="K146" s="192" t="s">
        <v>1321</v>
      </c>
      <c r="L146" s="193" t="s">
        <v>1323</v>
      </c>
    </row>
    <row r="147" spans="2:12">
      <c r="B147" s="184" t="s">
        <v>437</v>
      </c>
      <c r="C147" s="185" t="s">
        <v>1459</v>
      </c>
      <c r="D147" s="186">
        <v>3.9361022364</v>
      </c>
      <c r="E147" s="187">
        <v>0.52923100000000001</v>
      </c>
      <c r="F147" s="187">
        <f t="shared" si="7"/>
        <v>0.50806176000000003</v>
      </c>
      <c r="G147" s="188">
        <v>1</v>
      </c>
      <c r="H147" s="187">
        <f t="shared" si="6"/>
        <v>0.50806176000000003</v>
      </c>
      <c r="I147" s="188">
        <v>1.3</v>
      </c>
      <c r="J147" s="189">
        <f t="shared" si="8"/>
        <v>0.66048028800000003</v>
      </c>
      <c r="K147" s="190" t="s">
        <v>1321</v>
      </c>
      <c r="L147" s="191" t="s">
        <v>1323</v>
      </c>
    </row>
    <row r="148" spans="2:12">
      <c r="B148" s="184" t="s">
        <v>438</v>
      </c>
      <c r="C148" s="185" t="s">
        <v>1459</v>
      </c>
      <c r="D148" s="186">
        <v>6.2363238511999999</v>
      </c>
      <c r="E148" s="187">
        <v>0.886938</v>
      </c>
      <c r="F148" s="187">
        <f t="shared" si="7"/>
        <v>0.85146047999999996</v>
      </c>
      <c r="G148" s="188">
        <v>1</v>
      </c>
      <c r="H148" s="187">
        <f t="shared" si="6"/>
        <v>0.85146047999999996</v>
      </c>
      <c r="I148" s="188">
        <v>1.3</v>
      </c>
      <c r="J148" s="189">
        <f t="shared" si="8"/>
        <v>1.1068986240000001</v>
      </c>
      <c r="K148" s="190" t="s">
        <v>1321</v>
      </c>
      <c r="L148" s="191" t="s">
        <v>1323</v>
      </c>
    </row>
    <row r="149" spans="2:12">
      <c r="B149" s="184" t="s">
        <v>439</v>
      </c>
      <c r="C149" s="185" t="s">
        <v>1459</v>
      </c>
      <c r="D149" s="186">
        <v>12.0384615385</v>
      </c>
      <c r="E149" s="187">
        <v>2.2853059999999998</v>
      </c>
      <c r="F149" s="187">
        <f t="shared" si="7"/>
        <v>2.1938937599999999</v>
      </c>
      <c r="G149" s="188">
        <v>1</v>
      </c>
      <c r="H149" s="187">
        <f t="shared" si="6"/>
        <v>2.1938937599999999</v>
      </c>
      <c r="I149" s="188">
        <v>1.3</v>
      </c>
      <c r="J149" s="189">
        <f t="shared" si="8"/>
        <v>2.8520618880000002</v>
      </c>
      <c r="K149" s="190" t="s">
        <v>1321</v>
      </c>
      <c r="L149" s="191" t="s">
        <v>1323</v>
      </c>
    </row>
    <row r="150" spans="2:12">
      <c r="B150" s="176" t="s">
        <v>440</v>
      </c>
      <c r="C150" s="177" t="s">
        <v>1460</v>
      </c>
      <c r="D150" s="178">
        <v>2.2937428895999998</v>
      </c>
      <c r="E150" s="179">
        <v>0.41909800000000003</v>
      </c>
      <c r="F150" s="179">
        <f t="shared" si="7"/>
        <v>0.40233407999999998</v>
      </c>
      <c r="G150" s="180">
        <v>1</v>
      </c>
      <c r="H150" s="179">
        <f t="shared" si="6"/>
        <v>0.40233407999999998</v>
      </c>
      <c r="I150" s="180">
        <v>1.3</v>
      </c>
      <c r="J150" s="181">
        <f t="shared" si="8"/>
        <v>0.52303430399999995</v>
      </c>
      <c r="K150" s="192" t="s">
        <v>1321</v>
      </c>
      <c r="L150" s="193" t="s">
        <v>1323</v>
      </c>
    </row>
    <row r="151" spans="2:12">
      <c r="B151" s="184" t="s">
        <v>441</v>
      </c>
      <c r="C151" s="185" t="s">
        <v>1460</v>
      </c>
      <c r="D151" s="186">
        <v>2.8042368073000001</v>
      </c>
      <c r="E151" s="187">
        <v>0.57823199999999997</v>
      </c>
      <c r="F151" s="187">
        <f t="shared" si="7"/>
        <v>0.55510271999999994</v>
      </c>
      <c r="G151" s="188">
        <v>1</v>
      </c>
      <c r="H151" s="187">
        <f t="shared" si="6"/>
        <v>0.55510271999999994</v>
      </c>
      <c r="I151" s="188">
        <v>1.3</v>
      </c>
      <c r="J151" s="189">
        <f t="shared" si="8"/>
        <v>0.72163353599999991</v>
      </c>
      <c r="K151" s="190" t="s">
        <v>1321</v>
      </c>
      <c r="L151" s="191" t="s">
        <v>1323</v>
      </c>
    </row>
    <row r="152" spans="2:12">
      <c r="B152" s="184" t="s">
        <v>442</v>
      </c>
      <c r="C152" s="185" t="s">
        <v>1460</v>
      </c>
      <c r="D152" s="186">
        <v>4.3148760331</v>
      </c>
      <c r="E152" s="187">
        <v>0.80039499999999997</v>
      </c>
      <c r="F152" s="187">
        <f t="shared" si="7"/>
        <v>0.76837919999999993</v>
      </c>
      <c r="G152" s="188">
        <v>1</v>
      </c>
      <c r="H152" s="187">
        <f t="shared" si="6"/>
        <v>0.76837919999999993</v>
      </c>
      <c r="I152" s="188">
        <v>1.3</v>
      </c>
      <c r="J152" s="189">
        <f t="shared" si="8"/>
        <v>0.99889295999999994</v>
      </c>
      <c r="K152" s="190" t="s">
        <v>1321</v>
      </c>
      <c r="L152" s="191" t="s">
        <v>1323</v>
      </c>
    </row>
    <row r="153" spans="2:12">
      <c r="B153" s="184" t="s">
        <v>443</v>
      </c>
      <c r="C153" s="185" t="s">
        <v>1460</v>
      </c>
      <c r="D153" s="186">
        <v>15.8850574713</v>
      </c>
      <c r="E153" s="187">
        <v>1.809299</v>
      </c>
      <c r="F153" s="187">
        <f t="shared" si="7"/>
        <v>1.7369270399999999</v>
      </c>
      <c r="G153" s="188">
        <v>1</v>
      </c>
      <c r="H153" s="187">
        <f t="shared" si="6"/>
        <v>1.7369270399999999</v>
      </c>
      <c r="I153" s="188">
        <v>1.3</v>
      </c>
      <c r="J153" s="189">
        <f t="shared" si="8"/>
        <v>2.258005152</v>
      </c>
      <c r="K153" s="190" t="s">
        <v>1321</v>
      </c>
      <c r="L153" s="191" t="s">
        <v>1323</v>
      </c>
    </row>
    <row r="154" spans="2:12">
      <c r="B154" s="176" t="s">
        <v>444</v>
      </c>
      <c r="C154" s="177" t="s">
        <v>1461</v>
      </c>
      <c r="D154" s="178">
        <v>2.3072937425000002</v>
      </c>
      <c r="E154" s="179">
        <v>1.4058470000000001</v>
      </c>
      <c r="F154" s="179">
        <f t="shared" si="7"/>
        <v>1.3496131200000001</v>
      </c>
      <c r="G154" s="180">
        <v>1</v>
      </c>
      <c r="H154" s="179">
        <f t="shared" si="6"/>
        <v>1.3496131200000001</v>
      </c>
      <c r="I154" s="180">
        <v>1.3</v>
      </c>
      <c r="J154" s="181">
        <f t="shared" si="8"/>
        <v>1.7544970560000002</v>
      </c>
      <c r="K154" s="192" t="s">
        <v>1321</v>
      </c>
      <c r="L154" s="193" t="s">
        <v>1323</v>
      </c>
    </row>
    <row r="155" spans="2:12">
      <c r="B155" s="184" t="s">
        <v>445</v>
      </c>
      <c r="C155" s="185" t="s">
        <v>1461</v>
      </c>
      <c r="D155" s="186">
        <v>3.8427987279</v>
      </c>
      <c r="E155" s="187">
        <v>1.849971</v>
      </c>
      <c r="F155" s="187">
        <f t="shared" si="7"/>
        <v>1.77597216</v>
      </c>
      <c r="G155" s="188">
        <v>1</v>
      </c>
      <c r="H155" s="187">
        <f t="shared" si="6"/>
        <v>1.77597216</v>
      </c>
      <c r="I155" s="188">
        <v>1.3</v>
      </c>
      <c r="J155" s="189">
        <f t="shared" si="8"/>
        <v>2.3087638080000001</v>
      </c>
      <c r="K155" s="190" t="s">
        <v>1321</v>
      </c>
      <c r="L155" s="191" t="s">
        <v>1323</v>
      </c>
    </row>
    <row r="156" spans="2:12">
      <c r="B156" s="184" t="s">
        <v>446</v>
      </c>
      <c r="C156" s="185" t="s">
        <v>1461</v>
      </c>
      <c r="D156" s="186">
        <v>8.7681549220000008</v>
      </c>
      <c r="E156" s="187">
        <v>3.243652</v>
      </c>
      <c r="F156" s="187">
        <f t="shared" si="7"/>
        <v>3.1139059199999997</v>
      </c>
      <c r="G156" s="188">
        <v>1</v>
      </c>
      <c r="H156" s="187">
        <f t="shared" si="6"/>
        <v>3.1139059199999997</v>
      </c>
      <c r="I156" s="188">
        <v>1.3</v>
      </c>
      <c r="J156" s="189">
        <f t="shared" si="8"/>
        <v>4.048077696</v>
      </c>
      <c r="K156" s="190" t="s">
        <v>1321</v>
      </c>
      <c r="L156" s="191" t="s">
        <v>1323</v>
      </c>
    </row>
    <row r="157" spans="2:12">
      <c r="B157" s="184" t="s">
        <v>447</v>
      </c>
      <c r="C157" s="185" t="s">
        <v>1461</v>
      </c>
      <c r="D157" s="186">
        <v>16.332103321000002</v>
      </c>
      <c r="E157" s="187">
        <v>5.7615679999999996</v>
      </c>
      <c r="F157" s="187">
        <f t="shared" si="7"/>
        <v>5.5311052799999993</v>
      </c>
      <c r="G157" s="188">
        <v>1</v>
      </c>
      <c r="H157" s="187">
        <f t="shared" si="6"/>
        <v>5.5311052799999993</v>
      </c>
      <c r="I157" s="188">
        <v>1.3</v>
      </c>
      <c r="J157" s="189">
        <f t="shared" si="8"/>
        <v>7.1904368639999996</v>
      </c>
      <c r="K157" s="190" t="s">
        <v>1321</v>
      </c>
      <c r="L157" s="191" t="s">
        <v>1323</v>
      </c>
    </row>
    <row r="158" spans="2:12">
      <c r="B158" s="176" t="s">
        <v>448</v>
      </c>
      <c r="C158" s="177" t="s">
        <v>1462</v>
      </c>
      <c r="D158" s="178">
        <v>2.5940594058999999</v>
      </c>
      <c r="E158" s="179">
        <v>0.71584599999999998</v>
      </c>
      <c r="F158" s="179">
        <f t="shared" si="7"/>
        <v>0.68721215999999996</v>
      </c>
      <c r="G158" s="180">
        <v>1</v>
      </c>
      <c r="H158" s="179">
        <f t="shared" si="6"/>
        <v>0.68721215999999996</v>
      </c>
      <c r="I158" s="180">
        <v>1.3</v>
      </c>
      <c r="J158" s="181">
        <f t="shared" si="8"/>
        <v>0.89337580799999994</v>
      </c>
      <c r="K158" s="192" t="s">
        <v>1321</v>
      </c>
      <c r="L158" s="193" t="s">
        <v>1323</v>
      </c>
    </row>
    <row r="159" spans="2:12">
      <c r="B159" s="184" t="s">
        <v>449</v>
      </c>
      <c r="C159" s="185" t="s">
        <v>1462</v>
      </c>
      <c r="D159" s="186">
        <v>8.0897651006999993</v>
      </c>
      <c r="E159" s="187">
        <v>2.2217820000000001</v>
      </c>
      <c r="F159" s="187">
        <f t="shared" si="7"/>
        <v>2.1329107199999999</v>
      </c>
      <c r="G159" s="188">
        <v>1</v>
      </c>
      <c r="H159" s="187">
        <f t="shared" si="6"/>
        <v>2.1329107199999999</v>
      </c>
      <c r="I159" s="188">
        <v>1.3</v>
      </c>
      <c r="J159" s="189">
        <f t="shared" si="8"/>
        <v>2.7727839360000002</v>
      </c>
      <c r="K159" s="190" t="s">
        <v>1321</v>
      </c>
      <c r="L159" s="191" t="s">
        <v>1323</v>
      </c>
    </row>
    <row r="160" spans="2:12">
      <c r="B160" s="184" t="s">
        <v>450</v>
      </c>
      <c r="C160" s="185" t="s">
        <v>1462</v>
      </c>
      <c r="D160" s="186">
        <v>13.558419244</v>
      </c>
      <c r="E160" s="187">
        <v>3.581493</v>
      </c>
      <c r="F160" s="187">
        <f t="shared" si="7"/>
        <v>3.4382332799999999</v>
      </c>
      <c r="G160" s="188">
        <v>1</v>
      </c>
      <c r="H160" s="187">
        <f t="shared" si="6"/>
        <v>3.4382332799999999</v>
      </c>
      <c r="I160" s="188">
        <v>1.3</v>
      </c>
      <c r="J160" s="189">
        <f t="shared" si="8"/>
        <v>4.4697032640000005</v>
      </c>
      <c r="K160" s="190" t="s">
        <v>1321</v>
      </c>
      <c r="L160" s="191" t="s">
        <v>1323</v>
      </c>
    </row>
    <row r="161" spans="2:12">
      <c r="B161" s="184" t="s">
        <v>451</v>
      </c>
      <c r="C161" s="185" t="s">
        <v>1462</v>
      </c>
      <c r="D161" s="186">
        <v>25.0114942529</v>
      </c>
      <c r="E161" s="187">
        <v>7.1442629999999996</v>
      </c>
      <c r="F161" s="187">
        <f t="shared" si="7"/>
        <v>6.8584924799999998</v>
      </c>
      <c r="G161" s="188">
        <v>1</v>
      </c>
      <c r="H161" s="187">
        <f t="shared" si="6"/>
        <v>6.8584924799999998</v>
      </c>
      <c r="I161" s="188">
        <v>1.3</v>
      </c>
      <c r="J161" s="189">
        <f t="shared" si="8"/>
        <v>8.9160402239999996</v>
      </c>
      <c r="K161" s="190" t="s">
        <v>1321</v>
      </c>
      <c r="L161" s="191" t="s">
        <v>1323</v>
      </c>
    </row>
    <row r="162" spans="2:12">
      <c r="B162" s="176" t="s">
        <v>452</v>
      </c>
      <c r="C162" s="177" t="s">
        <v>1463</v>
      </c>
      <c r="D162" s="178">
        <v>3.2352532962999998</v>
      </c>
      <c r="E162" s="179">
        <v>1.302597</v>
      </c>
      <c r="F162" s="179">
        <f t="shared" si="7"/>
        <v>1.25049312</v>
      </c>
      <c r="G162" s="180">
        <v>1</v>
      </c>
      <c r="H162" s="179">
        <f t="shared" si="6"/>
        <v>1.25049312</v>
      </c>
      <c r="I162" s="180">
        <v>1.3</v>
      </c>
      <c r="J162" s="181">
        <f t="shared" si="8"/>
        <v>1.6256410560000001</v>
      </c>
      <c r="K162" s="192" t="s">
        <v>1321</v>
      </c>
      <c r="L162" s="193" t="s">
        <v>1323</v>
      </c>
    </row>
    <row r="163" spans="2:12">
      <c r="B163" s="184" t="s">
        <v>453</v>
      </c>
      <c r="C163" s="185" t="s">
        <v>1463</v>
      </c>
      <c r="D163" s="186">
        <v>4.6325340246</v>
      </c>
      <c r="E163" s="187">
        <v>1.8977889999999999</v>
      </c>
      <c r="F163" s="187">
        <f t="shared" si="7"/>
        <v>1.82187744</v>
      </c>
      <c r="G163" s="188">
        <v>1</v>
      </c>
      <c r="H163" s="187">
        <f t="shared" si="6"/>
        <v>1.82187744</v>
      </c>
      <c r="I163" s="188">
        <v>1.3</v>
      </c>
      <c r="J163" s="189">
        <f t="shared" si="8"/>
        <v>2.3684406720000002</v>
      </c>
      <c r="K163" s="190" t="s">
        <v>1321</v>
      </c>
      <c r="L163" s="191" t="s">
        <v>1323</v>
      </c>
    </row>
    <row r="164" spans="2:12">
      <c r="B164" s="184" t="s">
        <v>454</v>
      </c>
      <c r="C164" s="185" t="s">
        <v>1463</v>
      </c>
      <c r="D164" s="186">
        <v>9.5934343434000002</v>
      </c>
      <c r="E164" s="187">
        <v>3.596495</v>
      </c>
      <c r="F164" s="187">
        <f t="shared" si="7"/>
        <v>3.4526352</v>
      </c>
      <c r="G164" s="188">
        <v>1</v>
      </c>
      <c r="H164" s="187">
        <f t="shared" si="6"/>
        <v>3.4526352</v>
      </c>
      <c r="I164" s="188">
        <v>1.3</v>
      </c>
      <c r="J164" s="189">
        <f t="shared" si="8"/>
        <v>4.4884257600000002</v>
      </c>
      <c r="K164" s="190" t="s">
        <v>1321</v>
      </c>
      <c r="L164" s="191" t="s">
        <v>1323</v>
      </c>
    </row>
    <row r="165" spans="2:12">
      <c r="B165" s="184" t="s">
        <v>455</v>
      </c>
      <c r="C165" s="185" t="s">
        <v>1463</v>
      </c>
      <c r="D165" s="186">
        <v>19.181034482800001</v>
      </c>
      <c r="E165" s="187">
        <v>6.3239229999999997</v>
      </c>
      <c r="F165" s="187">
        <f t="shared" si="7"/>
        <v>6.0709660799999998</v>
      </c>
      <c r="G165" s="188">
        <v>1</v>
      </c>
      <c r="H165" s="187">
        <f t="shared" si="6"/>
        <v>6.0709660799999998</v>
      </c>
      <c r="I165" s="188">
        <v>1.3</v>
      </c>
      <c r="J165" s="189">
        <f t="shared" si="8"/>
        <v>7.8922559039999998</v>
      </c>
      <c r="K165" s="190" t="s">
        <v>1321</v>
      </c>
      <c r="L165" s="191" t="s">
        <v>1323</v>
      </c>
    </row>
    <row r="166" spans="2:12">
      <c r="B166" s="176" t="s">
        <v>456</v>
      </c>
      <c r="C166" s="177" t="s">
        <v>1464</v>
      </c>
      <c r="D166" s="178">
        <v>2.0027816411999999</v>
      </c>
      <c r="E166" s="179">
        <v>0.98313399999999995</v>
      </c>
      <c r="F166" s="179">
        <f t="shared" si="7"/>
        <v>0.94380863999999987</v>
      </c>
      <c r="G166" s="180">
        <v>1</v>
      </c>
      <c r="H166" s="179">
        <f t="shared" si="6"/>
        <v>0.94380863999999987</v>
      </c>
      <c r="I166" s="180">
        <v>1.3</v>
      </c>
      <c r="J166" s="181">
        <f t="shared" si="8"/>
        <v>1.2269512319999998</v>
      </c>
      <c r="K166" s="192" t="s">
        <v>1321</v>
      </c>
      <c r="L166" s="193" t="s">
        <v>1323</v>
      </c>
    </row>
    <row r="167" spans="2:12">
      <c r="B167" s="184" t="s">
        <v>457</v>
      </c>
      <c r="C167" s="185" t="s">
        <v>1464</v>
      </c>
      <c r="D167" s="186">
        <v>2.9289836887999998</v>
      </c>
      <c r="E167" s="187">
        <v>1.38103</v>
      </c>
      <c r="F167" s="187">
        <f t="shared" si="7"/>
        <v>1.3257888</v>
      </c>
      <c r="G167" s="188">
        <v>1</v>
      </c>
      <c r="H167" s="187">
        <f t="shared" si="6"/>
        <v>1.3257888</v>
      </c>
      <c r="I167" s="188">
        <v>1.3</v>
      </c>
      <c r="J167" s="189">
        <f t="shared" si="8"/>
        <v>1.72352544</v>
      </c>
      <c r="K167" s="190" t="s">
        <v>1321</v>
      </c>
      <c r="L167" s="191" t="s">
        <v>1323</v>
      </c>
    </row>
    <row r="168" spans="2:12">
      <c r="B168" s="184" t="s">
        <v>458</v>
      </c>
      <c r="C168" s="185" t="s">
        <v>1464</v>
      </c>
      <c r="D168" s="186">
        <v>6.0569029850999998</v>
      </c>
      <c r="E168" s="187">
        <v>2.2377699999999998</v>
      </c>
      <c r="F168" s="187">
        <f t="shared" si="7"/>
        <v>2.1482591999999996</v>
      </c>
      <c r="G168" s="188">
        <v>1</v>
      </c>
      <c r="H168" s="187">
        <f t="shared" si="6"/>
        <v>2.1482591999999996</v>
      </c>
      <c r="I168" s="188">
        <v>1.3</v>
      </c>
      <c r="J168" s="189">
        <f t="shared" si="8"/>
        <v>2.7927369599999996</v>
      </c>
      <c r="K168" s="190" t="s">
        <v>1321</v>
      </c>
      <c r="L168" s="191" t="s">
        <v>1323</v>
      </c>
    </row>
    <row r="169" spans="2:12">
      <c r="B169" s="184" t="s">
        <v>459</v>
      </c>
      <c r="C169" s="185" t="s">
        <v>1464</v>
      </c>
      <c r="D169" s="186">
        <v>14.109195402299999</v>
      </c>
      <c r="E169" s="187">
        <v>4.9304969999999999</v>
      </c>
      <c r="F169" s="187">
        <f t="shared" si="7"/>
        <v>4.7332771199999994</v>
      </c>
      <c r="G169" s="188">
        <v>1</v>
      </c>
      <c r="H169" s="187">
        <f t="shared" si="6"/>
        <v>4.7332771199999994</v>
      </c>
      <c r="I169" s="188">
        <v>1.3</v>
      </c>
      <c r="J169" s="189">
        <f t="shared" si="8"/>
        <v>6.1532602559999994</v>
      </c>
      <c r="K169" s="190" t="s">
        <v>1321</v>
      </c>
      <c r="L169" s="191" t="s">
        <v>1323</v>
      </c>
    </row>
    <row r="170" spans="2:12">
      <c r="B170" s="176" t="s">
        <v>460</v>
      </c>
      <c r="C170" s="177" t="s">
        <v>1465</v>
      </c>
      <c r="D170" s="178">
        <v>2.3584142395000001</v>
      </c>
      <c r="E170" s="179">
        <v>0.94830400000000004</v>
      </c>
      <c r="F170" s="179">
        <f t="shared" si="7"/>
        <v>0.91037184000000004</v>
      </c>
      <c r="G170" s="180">
        <v>1</v>
      </c>
      <c r="H170" s="179">
        <f t="shared" si="6"/>
        <v>0.91037184000000004</v>
      </c>
      <c r="I170" s="180">
        <v>1.3</v>
      </c>
      <c r="J170" s="181">
        <f t="shared" si="8"/>
        <v>1.1834833920000001</v>
      </c>
      <c r="K170" s="192" t="s">
        <v>1321</v>
      </c>
      <c r="L170" s="193" t="s">
        <v>1323</v>
      </c>
    </row>
    <row r="171" spans="2:12">
      <c r="B171" s="184" t="s">
        <v>461</v>
      </c>
      <c r="C171" s="185" t="s">
        <v>1465</v>
      </c>
      <c r="D171" s="186">
        <v>3.8825831703000002</v>
      </c>
      <c r="E171" s="187">
        <v>1.252397</v>
      </c>
      <c r="F171" s="187">
        <f t="shared" si="7"/>
        <v>1.20230112</v>
      </c>
      <c r="G171" s="188">
        <v>1</v>
      </c>
      <c r="H171" s="187">
        <f t="shared" si="6"/>
        <v>1.20230112</v>
      </c>
      <c r="I171" s="188">
        <v>1.3</v>
      </c>
      <c r="J171" s="189">
        <f t="shared" si="8"/>
        <v>1.562991456</v>
      </c>
      <c r="K171" s="190" t="s">
        <v>1321</v>
      </c>
      <c r="L171" s="191" t="s">
        <v>1323</v>
      </c>
    </row>
    <row r="172" spans="2:12">
      <c r="B172" s="184" t="s">
        <v>462</v>
      </c>
      <c r="C172" s="185" t="s">
        <v>1465</v>
      </c>
      <c r="D172" s="186">
        <v>7.2468750000000002</v>
      </c>
      <c r="E172" s="187">
        <v>1.9561329999999999</v>
      </c>
      <c r="F172" s="187">
        <f t="shared" si="7"/>
        <v>1.8778876799999997</v>
      </c>
      <c r="G172" s="188">
        <v>1</v>
      </c>
      <c r="H172" s="187">
        <f t="shared" si="6"/>
        <v>1.8778876799999997</v>
      </c>
      <c r="I172" s="188">
        <v>1.3</v>
      </c>
      <c r="J172" s="189">
        <f t="shared" si="8"/>
        <v>2.4412539839999998</v>
      </c>
      <c r="K172" s="190" t="s">
        <v>1321</v>
      </c>
      <c r="L172" s="191" t="s">
        <v>1323</v>
      </c>
    </row>
    <row r="173" spans="2:12">
      <c r="B173" s="184" t="s">
        <v>463</v>
      </c>
      <c r="C173" s="185" t="s">
        <v>1465</v>
      </c>
      <c r="D173" s="186">
        <v>12.673913043500001</v>
      </c>
      <c r="E173" s="187">
        <v>3.08629</v>
      </c>
      <c r="F173" s="187">
        <f t="shared" si="7"/>
        <v>2.9628383999999999</v>
      </c>
      <c r="G173" s="188">
        <v>1</v>
      </c>
      <c r="H173" s="187">
        <f t="shared" si="6"/>
        <v>2.9628383999999999</v>
      </c>
      <c r="I173" s="188">
        <v>1.3</v>
      </c>
      <c r="J173" s="189">
        <f t="shared" si="8"/>
        <v>3.8516899200000001</v>
      </c>
      <c r="K173" s="190" t="s">
        <v>1321</v>
      </c>
      <c r="L173" s="191" t="s">
        <v>1323</v>
      </c>
    </row>
    <row r="174" spans="2:12">
      <c r="B174" s="176" t="s">
        <v>464</v>
      </c>
      <c r="C174" s="177" t="s">
        <v>1466</v>
      </c>
      <c r="D174" s="178">
        <v>1.4265454545</v>
      </c>
      <c r="E174" s="179">
        <v>0.62598399999999998</v>
      </c>
      <c r="F174" s="179">
        <f t="shared" si="7"/>
        <v>0.60094463999999992</v>
      </c>
      <c r="G174" s="180">
        <v>1</v>
      </c>
      <c r="H174" s="179">
        <f t="shared" si="6"/>
        <v>0.60094463999999992</v>
      </c>
      <c r="I174" s="180">
        <v>1.3</v>
      </c>
      <c r="J174" s="181">
        <f t="shared" si="8"/>
        <v>0.78122803199999991</v>
      </c>
      <c r="K174" s="192" t="s">
        <v>1321</v>
      </c>
      <c r="L174" s="193" t="s">
        <v>1323</v>
      </c>
    </row>
    <row r="175" spans="2:12">
      <c r="B175" s="184" t="s">
        <v>465</v>
      </c>
      <c r="C175" s="185" t="s">
        <v>1466</v>
      </c>
      <c r="D175" s="186">
        <v>2.0644677660999999</v>
      </c>
      <c r="E175" s="187">
        <v>0.76854999999999996</v>
      </c>
      <c r="F175" s="187">
        <f t="shared" si="7"/>
        <v>0.73780799999999991</v>
      </c>
      <c r="G175" s="188">
        <v>1</v>
      </c>
      <c r="H175" s="187">
        <f t="shared" si="6"/>
        <v>0.73780799999999991</v>
      </c>
      <c r="I175" s="188">
        <v>1.3</v>
      </c>
      <c r="J175" s="189">
        <f t="shared" si="8"/>
        <v>0.95915039999999996</v>
      </c>
      <c r="K175" s="190" t="s">
        <v>1321</v>
      </c>
      <c r="L175" s="191" t="s">
        <v>1323</v>
      </c>
    </row>
    <row r="176" spans="2:12">
      <c r="B176" s="184" t="s">
        <v>466</v>
      </c>
      <c r="C176" s="185" t="s">
        <v>1466</v>
      </c>
      <c r="D176" s="186">
        <v>4.0322580644999997</v>
      </c>
      <c r="E176" s="187">
        <v>1.191246</v>
      </c>
      <c r="F176" s="187">
        <f t="shared" si="7"/>
        <v>1.14359616</v>
      </c>
      <c r="G176" s="188">
        <v>1</v>
      </c>
      <c r="H176" s="187">
        <f t="shared" si="6"/>
        <v>1.14359616</v>
      </c>
      <c r="I176" s="188">
        <v>1.3</v>
      </c>
      <c r="J176" s="189">
        <f t="shared" si="8"/>
        <v>1.486675008</v>
      </c>
      <c r="K176" s="190" t="s">
        <v>1321</v>
      </c>
      <c r="L176" s="191" t="s">
        <v>1323</v>
      </c>
    </row>
    <row r="177" spans="2:12">
      <c r="B177" s="184" t="s">
        <v>467</v>
      </c>
      <c r="C177" s="185" t="s">
        <v>1466</v>
      </c>
      <c r="D177" s="186">
        <v>10.956521739099999</v>
      </c>
      <c r="E177" s="187">
        <v>2.1517919999999999</v>
      </c>
      <c r="F177" s="187">
        <f t="shared" si="7"/>
        <v>2.0657203200000001</v>
      </c>
      <c r="G177" s="188">
        <v>1</v>
      </c>
      <c r="H177" s="187">
        <f t="shared" si="6"/>
        <v>2.0657203200000001</v>
      </c>
      <c r="I177" s="188">
        <v>1.3</v>
      </c>
      <c r="J177" s="189">
        <f t="shared" si="8"/>
        <v>2.6854364160000004</v>
      </c>
      <c r="K177" s="190" t="s">
        <v>1321</v>
      </c>
      <c r="L177" s="191" t="s">
        <v>1323</v>
      </c>
    </row>
    <row r="178" spans="2:12">
      <c r="B178" s="176" t="s">
        <v>468</v>
      </c>
      <c r="C178" s="177" t="s">
        <v>1467</v>
      </c>
      <c r="D178" s="178">
        <v>1.550731125</v>
      </c>
      <c r="E178" s="179">
        <v>0.40835399999999999</v>
      </c>
      <c r="F178" s="179">
        <f t="shared" si="7"/>
        <v>0.39201983999999995</v>
      </c>
      <c r="G178" s="180">
        <v>1</v>
      </c>
      <c r="H178" s="179">
        <f t="shared" si="6"/>
        <v>0.39201983999999995</v>
      </c>
      <c r="I178" s="180">
        <v>1.3</v>
      </c>
      <c r="J178" s="181">
        <f t="shared" si="8"/>
        <v>0.50962579199999991</v>
      </c>
      <c r="K178" s="192" t="s">
        <v>1321</v>
      </c>
      <c r="L178" s="193" t="s">
        <v>1323</v>
      </c>
    </row>
    <row r="179" spans="2:12">
      <c r="B179" s="184" t="s">
        <v>469</v>
      </c>
      <c r="C179" s="185" t="s">
        <v>1467</v>
      </c>
      <c r="D179" s="186">
        <v>2.7484799999999998</v>
      </c>
      <c r="E179" s="187">
        <v>0.62127600000000005</v>
      </c>
      <c r="F179" s="187">
        <f t="shared" si="7"/>
        <v>0.59642496</v>
      </c>
      <c r="G179" s="188">
        <v>1</v>
      </c>
      <c r="H179" s="187">
        <f t="shared" si="6"/>
        <v>0.59642496</v>
      </c>
      <c r="I179" s="188">
        <v>1.3</v>
      </c>
      <c r="J179" s="189">
        <f t="shared" si="8"/>
        <v>0.77535244800000003</v>
      </c>
      <c r="K179" s="190" t="s">
        <v>1321</v>
      </c>
      <c r="L179" s="191" t="s">
        <v>1323</v>
      </c>
    </row>
    <row r="180" spans="2:12">
      <c r="B180" s="184" t="s">
        <v>470</v>
      </c>
      <c r="C180" s="185" t="s">
        <v>1467</v>
      </c>
      <c r="D180" s="186">
        <v>5.7134502924000001</v>
      </c>
      <c r="E180" s="187">
        <v>1.2161979999999999</v>
      </c>
      <c r="F180" s="187">
        <f t="shared" si="7"/>
        <v>1.1675500799999998</v>
      </c>
      <c r="G180" s="188">
        <v>1</v>
      </c>
      <c r="H180" s="187">
        <f t="shared" si="6"/>
        <v>1.1675500799999998</v>
      </c>
      <c r="I180" s="188">
        <v>1.3</v>
      </c>
      <c r="J180" s="189">
        <f t="shared" si="8"/>
        <v>1.5178151039999999</v>
      </c>
      <c r="K180" s="190" t="s">
        <v>1321</v>
      </c>
      <c r="L180" s="191" t="s">
        <v>1323</v>
      </c>
    </row>
    <row r="181" spans="2:12">
      <c r="B181" s="184" t="s">
        <v>471</v>
      </c>
      <c r="C181" s="185" t="s">
        <v>1467</v>
      </c>
      <c r="D181" s="186">
        <v>15.2</v>
      </c>
      <c r="E181" s="187">
        <v>3.2626499999999998</v>
      </c>
      <c r="F181" s="187">
        <f t="shared" si="7"/>
        <v>3.1321439999999998</v>
      </c>
      <c r="G181" s="188">
        <v>1</v>
      </c>
      <c r="H181" s="187">
        <f t="shared" si="6"/>
        <v>3.1321439999999998</v>
      </c>
      <c r="I181" s="188">
        <v>1.3</v>
      </c>
      <c r="J181" s="189">
        <f t="shared" si="8"/>
        <v>4.0717872000000002</v>
      </c>
      <c r="K181" s="190" t="s">
        <v>1321</v>
      </c>
      <c r="L181" s="191" t="s">
        <v>1323</v>
      </c>
    </row>
    <row r="182" spans="2:12">
      <c r="B182" s="176" t="s">
        <v>472</v>
      </c>
      <c r="C182" s="177" t="s">
        <v>1468</v>
      </c>
      <c r="D182" s="178">
        <v>2.1001241849999999</v>
      </c>
      <c r="E182" s="179">
        <v>0.70472299999999999</v>
      </c>
      <c r="F182" s="179">
        <f t="shared" si="7"/>
        <v>0.67653407999999993</v>
      </c>
      <c r="G182" s="180">
        <v>1</v>
      </c>
      <c r="H182" s="179">
        <f t="shared" si="6"/>
        <v>0.67653407999999993</v>
      </c>
      <c r="I182" s="180">
        <v>1.3</v>
      </c>
      <c r="J182" s="181">
        <f t="shared" si="8"/>
        <v>0.87949430399999995</v>
      </c>
      <c r="K182" s="192" t="s">
        <v>1321</v>
      </c>
      <c r="L182" s="193" t="s">
        <v>1323</v>
      </c>
    </row>
    <row r="183" spans="2:12">
      <c r="B183" s="184" t="s">
        <v>473</v>
      </c>
      <c r="C183" s="185" t="s">
        <v>1468</v>
      </c>
      <c r="D183" s="186">
        <v>3.2631465980000001</v>
      </c>
      <c r="E183" s="187">
        <v>0.94948999999999995</v>
      </c>
      <c r="F183" s="187">
        <f t="shared" si="7"/>
        <v>0.91151039999999994</v>
      </c>
      <c r="G183" s="188">
        <v>1</v>
      </c>
      <c r="H183" s="187">
        <f t="shared" si="6"/>
        <v>0.91151039999999994</v>
      </c>
      <c r="I183" s="188">
        <v>1.3</v>
      </c>
      <c r="J183" s="189">
        <f t="shared" si="8"/>
        <v>1.1849635199999999</v>
      </c>
      <c r="K183" s="190" t="s">
        <v>1321</v>
      </c>
      <c r="L183" s="191" t="s">
        <v>1323</v>
      </c>
    </row>
    <row r="184" spans="2:12">
      <c r="B184" s="184" t="s">
        <v>474</v>
      </c>
      <c r="C184" s="185" t="s">
        <v>1468</v>
      </c>
      <c r="D184" s="186">
        <v>6.7988295538000001</v>
      </c>
      <c r="E184" s="187">
        <v>1.5476220000000001</v>
      </c>
      <c r="F184" s="187">
        <f t="shared" si="7"/>
        <v>1.4857171199999999</v>
      </c>
      <c r="G184" s="188">
        <v>1</v>
      </c>
      <c r="H184" s="187">
        <f t="shared" si="6"/>
        <v>1.4857171199999999</v>
      </c>
      <c r="I184" s="188">
        <v>1.3</v>
      </c>
      <c r="J184" s="189">
        <f t="shared" si="8"/>
        <v>1.9314322559999999</v>
      </c>
      <c r="K184" s="190" t="s">
        <v>1321</v>
      </c>
      <c r="L184" s="191" t="s">
        <v>1323</v>
      </c>
    </row>
    <row r="185" spans="2:12">
      <c r="B185" s="184" t="s">
        <v>475</v>
      </c>
      <c r="C185" s="185" t="s">
        <v>1468</v>
      </c>
      <c r="D185" s="186">
        <v>14.6076233184</v>
      </c>
      <c r="E185" s="187">
        <v>3.2521610000000001</v>
      </c>
      <c r="F185" s="187">
        <f t="shared" si="7"/>
        <v>3.1220745600000002</v>
      </c>
      <c r="G185" s="188">
        <v>1</v>
      </c>
      <c r="H185" s="187">
        <f t="shared" si="6"/>
        <v>3.1220745600000002</v>
      </c>
      <c r="I185" s="188">
        <v>1.3</v>
      </c>
      <c r="J185" s="189">
        <f t="shared" si="8"/>
        <v>4.0586969280000007</v>
      </c>
      <c r="K185" s="190" t="s">
        <v>1321</v>
      </c>
      <c r="L185" s="191" t="s">
        <v>1323</v>
      </c>
    </row>
    <row r="186" spans="2:12">
      <c r="B186" s="176" t="s">
        <v>476</v>
      </c>
      <c r="C186" s="177" t="s">
        <v>1469</v>
      </c>
      <c r="D186" s="178">
        <v>2.9166666666999999</v>
      </c>
      <c r="E186" s="179">
        <v>0.48949500000000001</v>
      </c>
      <c r="F186" s="179">
        <f t="shared" si="7"/>
        <v>0.46991519999999998</v>
      </c>
      <c r="G186" s="180">
        <v>1</v>
      </c>
      <c r="H186" s="179">
        <f t="shared" si="6"/>
        <v>0.46991519999999998</v>
      </c>
      <c r="I186" s="180">
        <v>1.3</v>
      </c>
      <c r="J186" s="181">
        <f t="shared" si="8"/>
        <v>0.61088975999999995</v>
      </c>
      <c r="K186" s="192" t="s">
        <v>1321</v>
      </c>
      <c r="L186" s="193" t="s">
        <v>1323</v>
      </c>
    </row>
    <row r="187" spans="2:12">
      <c r="B187" s="184" t="s">
        <v>477</v>
      </c>
      <c r="C187" s="185" t="s">
        <v>1469</v>
      </c>
      <c r="D187" s="186">
        <v>4.2896296296000003</v>
      </c>
      <c r="E187" s="187">
        <v>0.703681</v>
      </c>
      <c r="F187" s="187">
        <f t="shared" si="7"/>
        <v>0.67553375999999998</v>
      </c>
      <c r="G187" s="188">
        <v>1</v>
      </c>
      <c r="H187" s="187">
        <f t="shared" si="6"/>
        <v>0.67553375999999998</v>
      </c>
      <c r="I187" s="188">
        <v>1.3</v>
      </c>
      <c r="J187" s="189">
        <f t="shared" si="8"/>
        <v>0.87819388799999998</v>
      </c>
      <c r="K187" s="190" t="s">
        <v>1321</v>
      </c>
      <c r="L187" s="191" t="s">
        <v>1323</v>
      </c>
    </row>
    <row r="188" spans="2:12">
      <c r="B188" s="184" t="s">
        <v>478</v>
      </c>
      <c r="C188" s="185" t="s">
        <v>1469</v>
      </c>
      <c r="D188" s="186">
        <v>6.9341584157999998</v>
      </c>
      <c r="E188" s="187">
        <v>1.105613</v>
      </c>
      <c r="F188" s="187">
        <f t="shared" si="7"/>
        <v>1.06138848</v>
      </c>
      <c r="G188" s="188">
        <v>1</v>
      </c>
      <c r="H188" s="187">
        <f t="shared" si="6"/>
        <v>1.06138848</v>
      </c>
      <c r="I188" s="188">
        <v>1.3</v>
      </c>
      <c r="J188" s="189">
        <f t="shared" si="8"/>
        <v>1.3798050239999999</v>
      </c>
      <c r="K188" s="190" t="s">
        <v>1321</v>
      </c>
      <c r="L188" s="191" t="s">
        <v>1323</v>
      </c>
    </row>
    <row r="189" spans="2:12">
      <c r="B189" s="184" t="s">
        <v>479</v>
      </c>
      <c r="C189" s="185" t="s">
        <v>1469</v>
      </c>
      <c r="D189" s="186">
        <v>12.733009708699999</v>
      </c>
      <c r="E189" s="187">
        <v>2.2408600000000001</v>
      </c>
      <c r="F189" s="187">
        <f t="shared" si="7"/>
        <v>2.1512256000000001</v>
      </c>
      <c r="G189" s="188">
        <v>1</v>
      </c>
      <c r="H189" s="187">
        <f t="shared" si="6"/>
        <v>2.1512256000000001</v>
      </c>
      <c r="I189" s="188">
        <v>1.3</v>
      </c>
      <c r="J189" s="189">
        <f t="shared" si="8"/>
        <v>2.7965932800000002</v>
      </c>
      <c r="K189" s="190" t="s">
        <v>1321</v>
      </c>
      <c r="L189" s="191" t="s">
        <v>1323</v>
      </c>
    </row>
    <row r="190" spans="2:12">
      <c r="B190" s="176" t="s">
        <v>480</v>
      </c>
      <c r="C190" s="177" t="s">
        <v>1470</v>
      </c>
      <c r="D190" s="178">
        <v>2.0077745384000001</v>
      </c>
      <c r="E190" s="179">
        <v>0.48640699999999998</v>
      </c>
      <c r="F190" s="179">
        <f t="shared" si="7"/>
        <v>0.46695071999999999</v>
      </c>
      <c r="G190" s="180">
        <v>1</v>
      </c>
      <c r="H190" s="179">
        <f t="shared" si="6"/>
        <v>0.46695071999999999</v>
      </c>
      <c r="I190" s="180">
        <v>1.3</v>
      </c>
      <c r="J190" s="181">
        <f t="shared" si="8"/>
        <v>0.60703593600000005</v>
      </c>
      <c r="K190" s="192" t="s">
        <v>1321</v>
      </c>
      <c r="L190" s="193" t="s">
        <v>1323</v>
      </c>
    </row>
    <row r="191" spans="2:12">
      <c r="B191" s="184" t="s">
        <v>481</v>
      </c>
      <c r="C191" s="185" t="s">
        <v>1470</v>
      </c>
      <c r="D191" s="186">
        <v>2.510656</v>
      </c>
      <c r="E191" s="187">
        <v>0.56928699999999999</v>
      </c>
      <c r="F191" s="187">
        <f t="shared" si="7"/>
        <v>0.54651551999999992</v>
      </c>
      <c r="G191" s="188">
        <v>1</v>
      </c>
      <c r="H191" s="187">
        <f t="shared" si="6"/>
        <v>0.54651551999999992</v>
      </c>
      <c r="I191" s="188">
        <v>1.3</v>
      </c>
      <c r="J191" s="189">
        <f t="shared" si="8"/>
        <v>0.71047017599999995</v>
      </c>
      <c r="K191" s="190" t="s">
        <v>1321</v>
      </c>
      <c r="L191" s="191" t="s">
        <v>1323</v>
      </c>
    </row>
    <row r="192" spans="2:12">
      <c r="B192" s="184" t="s">
        <v>482</v>
      </c>
      <c r="C192" s="185" t="s">
        <v>1470</v>
      </c>
      <c r="D192" s="186">
        <v>3.4907539118000002</v>
      </c>
      <c r="E192" s="187">
        <v>0.72256299999999996</v>
      </c>
      <c r="F192" s="187">
        <f t="shared" si="7"/>
        <v>0.69366047999999991</v>
      </c>
      <c r="G192" s="188">
        <v>1</v>
      </c>
      <c r="H192" s="187">
        <f t="shared" si="6"/>
        <v>0.69366047999999991</v>
      </c>
      <c r="I192" s="188">
        <v>1.3</v>
      </c>
      <c r="J192" s="189">
        <f t="shared" si="8"/>
        <v>0.90175862399999995</v>
      </c>
      <c r="K192" s="190" t="s">
        <v>1321</v>
      </c>
      <c r="L192" s="191" t="s">
        <v>1323</v>
      </c>
    </row>
    <row r="193" spans="2:12">
      <c r="B193" s="184" t="s">
        <v>483</v>
      </c>
      <c r="C193" s="185" t="s">
        <v>1470</v>
      </c>
      <c r="D193" s="186">
        <v>7.4736842105000001</v>
      </c>
      <c r="E193" s="187">
        <v>1.3867590000000001</v>
      </c>
      <c r="F193" s="187">
        <f t="shared" si="7"/>
        <v>1.3312886399999999</v>
      </c>
      <c r="G193" s="188">
        <v>1</v>
      </c>
      <c r="H193" s="187">
        <f t="shared" si="6"/>
        <v>1.3312886399999999</v>
      </c>
      <c r="I193" s="188">
        <v>1.3</v>
      </c>
      <c r="J193" s="189">
        <f t="shared" si="8"/>
        <v>1.7306752319999998</v>
      </c>
      <c r="K193" s="190" t="s">
        <v>1321</v>
      </c>
      <c r="L193" s="191" t="s">
        <v>1323</v>
      </c>
    </row>
    <row r="194" spans="2:12">
      <c r="B194" s="176" t="s">
        <v>484</v>
      </c>
      <c r="C194" s="177" t="s">
        <v>1471</v>
      </c>
      <c r="D194" s="178">
        <v>1.8706645782</v>
      </c>
      <c r="E194" s="179">
        <v>0.25991199999999998</v>
      </c>
      <c r="F194" s="179">
        <f t="shared" si="7"/>
        <v>0.24951551999999996</v>
      </c>
      <c r="G194" s="180">
        <v>1</v>
      </c>
      <c r="H194" s="179">
        <f t="shared" si="6"/>
        <v>0.24951551999999996</v>
      </c>
      <c r="I194" s="180">
        <v>1.3</v>
      </c>
      <c r="J194" s="181">
        <f t="shared" si="8"/>
        <v>0.32437017599999995</v>
      </c>
      <c r="K194" s="192" t="s">
        <v>1324</v>
      </c>
      <c r="L194" s="193" t="s">
        <v>1325</v>
      </c>
    </row>
    <row r="195" spans="2:12">
      <c r="B195" s="184" t="s">
        <v>485</v>
      </c>
      <c r="C195" s="185" t="s">
        <v>1471</v>
      </c>
      <c r="D195" s="186">
        <v>2.5168751596000001</v>
      </c>
      <c r="E195" s="187">
        <v>0.40244000000000002</v>
      </c>
      <c r="F195" s="187">
        <f t="shared" si="7"/>
        <v>0.38634240000000003</v>
      </c>
      <c r="G195" s="188">
        <v>1</v>
      </c>
      <c r="H195" s="187">
        <f t="shared" si="6"/>
        <v>0.38634240000000003</v>
      </c>
      <c r="I195" s="188">
        <v>1.3</v>
      </c>
      <c r="J195" s="189">
        <f t="shared" si="8"/>
        <v>0.5022451200000001</v>
      </c>
      <c r="K195" s="190" t="s">
        <v>1324</v>
      </c>
      <c r="L195" s="191" t="s">
        <v>1325</v>
      </c>
    </row>
    <row r="196" spans="2:12">
      <c r="B196" s="184" t="s">
        <v>486</v>
      </c>
      <c r="C196" s="185" t="s">
        <v>1471</v>
      </c>
      <c r="D196" s="186">
        <v>3.9532499486999999</v>
      </c>
      <c r="E196" s="187">
        <v>0.67005199999999998</v>
      </c>
      <c r="F196" s="187">
        <f t="shared" si="7"/>
        <v>0.64324991999999992</v>
      </c>
      <c r="G196" s="188">
        <v>1</v>
      </c>
      <c r="H196" s="187">
        <f t="shared" si="6"/>
        <v>0.64324991999999992</v>
      </c>
      <c r="I196" s="188">
        <v>1.3</v>
      </c>
      <c r="J196" s="189">
        <f t="shared" si="8"/>
        <v>0.83622489599999994</v>
      </c>
      <c r="K196" s="190" t="s">
        <v>1324</v>
      </c>
      <c r="L196" s="191" t="s">
        <v>1325</v>
      </c>
    </row>
    <row r="197" spans="2:12">
      <c r="B197" s="184" t="s">
        <v>487</v>
      </c>
      <c r="C197" s="185" t="s">
        <v>1471</v>
      </c>
      <c r="D197" s="186">
        <v>7.3298701298999998</v>
      </c>
      <c r="E197" s="187">
        <v>1.3454520000000001</v>
      </c>
      <c r="F197" s="187">
        <f t="shared" si="7"/>
        <v>1.29163392</v>
      </c>
      <c r="G197" s="188">
        <v>1</v>
      </c>
      <c r="H197" s="187">
        <f t="shared" si="6"/>
        <v>1.29163392</v>
      </c>
      <c r="I197" s="188">
        <v>1.3</v>
      </c>
      <c r="J197" s="189">
        <f t="shared" si="8"/>
        <v>1.679124096</v>
      </c>
      <c r="K197" s="190" t="s">
        <v>1324</v>
      </c>
      <c r="L197" s="191" t="s">
        <v>1325</v>
      </c>
    </row>
    <row r="198" spans="2:12">
      <c r="B198" s="176" t="s">
        <v>488</v>
      </c>
      <c r="C198" s="177" t="s">
        <v>1472</v>
      </c>
      <c r="D198" s="178">
        <v>2.2025271400999999</v>
      </c>
      <c r="E198" s="179">
        <v>0.37106800000000001</v>
      </c>
      <c r="F198" s="179">
        <f t="shared" si="7"/>
        <v>0.35622527999999998</v>
      </c>
      <c r="G198" s="180">
        <v>1</v>
      </c>
      <c r="H198" s="179">
        <f t="shared" si="6"/>
        <v>0.35622527999999998</v>
      </c>
      <c r="I198" s="180">
        <v>1.3</v>
      </c>
      <c r="J198" s="181">
        <f t="shared" si="8"/>
        <v>0.46309286399999999</v>
      </c>
      <c r="K198" s="192" t="s">
        <v>1321</v>
      </c>
      <c r="L198" s="193" t="s">
        <v>1323</v>
      </c>
    </row>
    <row r="199" spans="2:12">
      <c r="B199" s="184" t="s">
        <v>489</v>
      </c>
      <c r="C199" s="185" t="s">
        <v>1472</v>
      </c>
      <c r="D199" s="186">
        <v>2.9660472972999998</v>
      </c>
      <c r="E199" s="187">
        <v>0.569743</v>
      </c>
      <c r="F199" s="187">
        <f t="shared" si="7"/>
        <v>0.54695327999999999</v>
      </c>
      <c r="G199" s="188">
        <v>1</v>
      </c>
      <c r="H199" s="187">
        <f t="shared" si="6"/>
        <v>0.54695327999999999</v>
      </c>
      <c r="I199" s="188">
        <v>1.3</v>
      </c>
      <c r="J199" s="189">
        <f t="shared" si="8"/>
        <v>0.71103926400000006</v>
      </c>
      <c r="K199" s="190" t="s">
        <v>1321</v>
      </c>
      <c r="L199" s="191" t="s">
        <v>1323</v>
      </c>
    </row>
    <row r="200" spans="2:12">
      <c r="B200" s="184" t="s">
        <v>490</v>
      </c>
      <c r="C200" s="185" t="s">
        <v>1472</v>
      </c>
      <c r="D200" s="186">
        <v>5.4532344457999997</v>
      </c>
      <c r="E200" s="187">
        <v>0.92741899999999999</v>
      </c>
      <c r="F200" s="187">
        <f t="shared" si="7"/>
        <v>0.89032223999999993</v>
      </c>
      <c r="G200" s="188">
        <v>1</v>
      </c>
      <c r="H200" s="187">
        <f t="shared" si="6"/>
        <v>0.89032223999999993</v>
      </c>
      <c r="I200" s="188">
        <v>1.3</v>
      </c>
      <c r="J200" s="189">
        <f t="shared" si="8"/>
        <v>1.157418912</v>
      </c>
      <c r="K200" s="190" t="s">
        <v>1321</v>
      </c>
      <c r="L200" s="191" t="s">
        <v>1323</v>
      </c>
    </row>
    <row r="201" spans="2:12">
      <c r="B201" s="184" t="s">
        <v>491</v>
      </c>
      <c r="C201" s="185" t="s">
        <v>1472</v>
      </c>
      <c r="D201" s="186">
        <v>10.602898550700001</v>
      </c>
      <c r="E201" s="187">
        <v>1.9811939999999999</v>
      </c>
      <c r="F201" s="187">
        <f t="shared" si="7"/>
        <v>1.9019462399999998</v>
      </c>
      <c r="G201" s="188">
        <v>1</v>
      </c>
      <c r="H201" s="187">
        <f t="shared" si="6"/>
        <v>1.9019462399999998</v>
      </c>
      <c r="I201" s="188">
        <v>1.3</v>
      </c>
      <c r="J201" s="189">
        <f t="shared" si="8"/>
        <v>2.4725301119999998</v>
      </c>
      <c r="K201" s="190" t="s">
        <v>1321</v>
      </c>
      <c r="L201" s="191" t="s">
        <v>1323</v>
      </c>
    </row>
    <row r="202" spans="2:12">
      <c r="B202" s="176" t="s">
        <v>492</v>
      </c>
      <c r="C202" s="177" t="s">
        <v>1473</v>
      </c>
      <c r="D202" s="178">
        <v>2.2992352676999999</v>
      </c>
      <c r="E202" s="179">
        <v>0.406163</v>
      </c>
      <c r="F202" s="179">
        <f t="shared" si="7"/>
        <v>0.38991648000000001</v>
      </c>
      <c r="G202" s="180">
        <v>1</v>
      </c>
      <c r="H202" s="179">
        <f t="shared" si="6"/>
        <v>0.38991648000000001</v>
      </c>
      <c r="I202" s="180">
        <v>1.3</v>
      </c>
      <c r="J202" s="181">
        <f t="shared" si="8"/>
        <v>0.50689142399999998</v>
      </c>
      <c r="K202" s="192" t="s">
        <v>1321</v>
      </c>
      <c r="L202" s="193" t="s">
        <v>1323</v>
      </c>
    </row>
    <row r="203" spans="2:12">
      <c r="B203" s="184" t="s">
        <v>493</v>
      </c>
      <c r="C203" s="185" t="s">
        <v>1473</v>
      </c>
      <c r="D203" s="186">
        <v>2.9824870273999999</v>
      </c>
      <c r="E203" s="187">
        <v>0.59550199999999998</v>
      </c>
      <c r="F203" s="187">
        <f t="shared" si="7"/>
        <v>0.57168191999999995</v>
      </c>
      <c r="G203" s="188">
        <v>1</v>
      </c>
      <c r="H203" s="187">
        <f t="shared" si="6"/>
        <v>0.57168191999999995</v>
      </c>
      <c r="I203" s="188">
        <v>1.3</v>
      </c>
      <c r="J203" s="189">
        <f t="shared" si="8"/>
        <v>0.74318649599999997</v>
      </c>
      <c r="K203" s="190" t="s">
        <v>1321</v>
      </c>
      <c r="L203" s="191" t="s">
        <v>1323</v>
      </c>
    </row>
    <row r="204" spans="2:12">
      <c r="B204" s="184" t="s">
        <v>494</v>
      </c>
      <c r="C204" s="185" t="s">
        <v>1473</v>
      </c>
      <c r="D204" s="186">
        <v>4.8283053249999996</v>
      </c>
      <c r="E204" s="187">
        <v>0.875421</v>
      </c>
      <c r="F204" s="187">
        <f t="shared" si="7"/>
        <v>0.84040415999999996</v>
      </c>
      <c r="G204" s="188">
        <v>1</v>
      </c>
      <c r="H204" s="187">
        <f t="shared" si="6"/>
        <v>0.84040415999999996</v>
      </c>
      <c r="I204" s="188">
        <v>1.3</v>
      </c>
      <c r="J204" s="189">
        <f t="shared" si="8"/>
        <v>1.092525408</v>
      </c>
      <c r="K204" s="190" t="s">
        <v>1321</v>
      </c>
      <c r="L204" s="191" t="s">
        <v>1323</v>
      </c>
    </row>
    <row r="205" spans="2:12">
      <c r="B205" s="184" t="s">
        <v>495</v>
      </c>
      <c r="C205" s="185" t="s">
        <v>1473</v>
      </c>
      <c r="D205" s="186">
        <v>9.6377314814999995</v>
      </c>
      <c r="E205" s="187">
        <v>1.8371029999999999</v>
      </c>
      <c r="F205" s="187">
        <f t="shared" si="7"/>
        <v>1.7636188799999999</v>
      </c>
      <c r="G205" s="188">
        <v>1</v>
      </c>
      <c r="H205" s="187">
        <f t="shared" si="6"/>
        <v>1.7636188799999999</v>
      </c>
      <c r="I205" s="188">
        <v>1.3</v>
      </c>
      <c r="J205" s="189">
        <f t="shared" si="8"/>
        <v>2.2927045439999998</v>
      </c>
      <c r="K205" s="190" t="s">
        <v>1321</v>
      </c>
      <c r="L205" s="191" t="s">
        <v>1323</v>
      </c>
    </row>
    <row r="206" spans="2:12">
      <c r="B206" s="176" t="s">
        <v>496</v>
      </c>
      <c r="C206" s="177" t="s">
        <v>1474</v>
      </c>
      <c r="D206" s="178">
        <v>4.8611208405999999</v>
      </c>
      <c r="E206" s="179">
        <v>1.718926</v>
      </c>
      <c r="F206" s="179">
        <f t="shared" si="7"/>
        <v>1.6501689599999998</v>
      </c>
      <c r="G206" s="180">
        <v>1</v>
      </c>
      <c r="H206" s="179">
        <f t="shared" ref="H206:H269" si="9">+F206*G206</f>
        <v>1.6501689599999998</v>
      </c>
      <c r="I206" s="180">
        <v>1.3</v>
      </c>
      <c r="J206" s="181">
        <f t="shared" si="8"/>
        <v>2.1452196479999999</v>
      </c>
      <c r="K206" s="192" t="s">
        <v>1324</v>
      </c>
      <c r="L206" s="193" t="s">
        <v>1325</v>
      </c>
    </row>
    <row r="207" spans="2:12">
      <c r="B207" s="184" t="s">
        <v>497</v>
      </c>
      <c r="C207" s="185" t="s">
        <v>1474</v>
      </c>
      <c r="D207" s="186">
        <v>6.7723691121999998</v>
      </c>
      <c r="E207" s="187">
        <v>2.194512</v>
      </c>
      <c r="F207" s="187">
        <f t="shared" ref="F207:F270" si="10">E207*0.96</f>
        <v>2.1067315199999999</v>
      </c>
      <c r="G207" s="188">
        <v>1</v>
      </c>
      <c r="H207" s="187">
        <f t="shared" si="9"/>
        <v>2.1067315199999999</v>
      </c>
      <c r="I207" s="188">
        <v>1.3</v>
      </c>
      <c r="J207" s="189">
        <f t="shared" ref="J207:J270" si="11">H207*I207</f>
        <v>2.7387509759999999</v>
      </c>
      <c r="K207" s="190" t="s">
        <v>1324</v>
      </c>
      <c r="L207" s="191" t="s">
        <v>1325</v>
      </c>
    </row>
    <row r="208" spans="2:12">
      <c r="B208" s="184" t="s">
        <v>498</v>
      </c>
      <c r="C208" s="185" t="s">
        <v>1474</v>
      </c>
      <c r="D208" s="186">
        <v>11.379117647099999</v>
      </c>
      <c r="E208" s="187">
        <v>3.195999</v>
      </c>
      <c r="F208" s="187">
        <f t="shared" si="10"/>
        <v>3.0681590399999998</v>
      </c>
      <c r="G208" s="188">
        <v>1</v>
      </c>
      <c r="H208" s="187">
        <f t="shared" si="9"/>
        <v>3.0681590399999998</v>
      </c>
      <c r="I208" s="188">
        <v>1.3</v>
      </c>
      <c r="J208" s="189">
        <f t="shared" si="11"/>
        <v>3.9886067519999999</v>
      </c>
      <c r="K208" s="190" t="s">
        <v>1324</v>
      </c>
      <c r="L208" s="191" t="s">
        <v>1325</v>
      </c>
    </row>
    <row r="209" spans="2:12">
      <c r="B209" s="184" t="s">
        <v>499</v>
      </c>
      <c r="C209" s="185" t="s">
        <v>1474</v>
      </c>
      <c r="D209" s="186">
        <v>19.389836065600001</v>
      </c>
      <c r="E209" s="187">
        <v>5.740405</v>
      </c>
      <c r="F209" s="187">
        <f t="shared" si="10"/>
        <v>5.5107887999999994</v>
      </c>
      <c r="G209" s="188">
        <v>1</v>
      </c>
      <c r="H209" s="187">
        <f t="shared" si="9"/>
        <v>5.5107887999999994</v>
      </c>
      <c r="I209" s="188">
        <v>1.3</v>
      </c>
      <c r="J209" s="189">
        <f t="shared" si="11"/>
        <v>7.1640254399999996</v>
      </c>
      <c r="K209" s="190" t="s">
        <v>1324</v>
      </c>
      <c r="L209" s="191" t="s">
        <v>1325</v>
      </c>
    </row>
    <row r="210" spans="2:12">
      <c r="B210" s="176" t="s">
        <v>500</v>
      </c>
      <c r="C210" s="177" t="s">
        <v>1475</v>
      </c>
      <c r="D210" s="178">
        <v>3.4871223377999998</v>
      </c>
      <c r="E210" s="179">
        <v>1.1883429999999999</v>
      </c>
      <c r="F210" s="179">
        <f t="shared" si="10"/>
        <v>1.1408092799999998</v>
      </c>
      <c r="G210" s="180">
        <v>1</v>
      </c>
      <c r="H210" s="179">
        <f t="shared" si="9"/>
        <v>1.1408092799999998</v>
      </c>
      <c r="I210" s="180">
        <v>1.3</v>
      </c>
      <c r="J210" s="181">
        <f t="shared" si="11"/>
        <v>1.4830520639999998</v>
      </c>
      <c r="K210" s="192" t="s">
        <v>1324</v>
      </c>
      <c r="L210" s="193" t="s">
        <v>1325</v>
      </c>
    </row>
    <row r="211" spans="2:12">
      <c r="B211" s="184" t="s">
        <v>501</v>
      </c>
      <c r="C211" s="185" t="s">
        <v>1475</v>
      </c>
      <c r="D211" s="186">
        <v>5.4707882745000003</v>
      </c>
      <c r="E211" s="187">
        <v>1.5312730000000001</v>
      </c>
      <c r="F211" s="187">
        <f t="shared" si="10"/>
        <v>1.4700220800000001</v>
      </c>
      <c r="G211" s="188">
        <v>1</v>
      </c>
      <c r="H211" s="187">
        <f t="shared" si="9"/>
        <v>1.4700220800000001</v>
      </c>
      <c r="I211" s="188">
        <v>1.3</v>
      </c>
      <c r="J211" s="189">
        <f t="shared" si="11"/>
        <v>1.9110287040000002</v>
      </c>
      <c r="K211" s="190" t="s">
        <v>1324</v>
      </c>
      <c r="L211" s="191" t="s">
        <v>1325</v>
      </c>
    </row>
    <row r="212" spans="2:12">
      <c r="B212" s="184" t="s">
        <v>502</v>
      </c>
      <c r="C212" s="185" t="s">
        <v>1475</v>
      </c>
      <c r="D212" s="186">
        <v>10.2775030902</v>
      </c>
      <c r="E212" s="187">
        <v>2.4686699999999999</v>
      </c>
      <c r="F212" s="187">
        <f t="shared" si="10"/>
        <v>2.3699231999999997</v>
      </c>
      <c r="G212" s="188">
        <v>1</v>
      </c>
      <c r="H212" s="187">
        <f t="shared" si="9"/>
        <v>2.3699231999999997</v>
      </c>
      <c r="I212" s="188">
        <v>1.3</v>
      </c>
      <c r="J212" s="189">
        <f t="shared" si="11"/>
        <v>3.0809001599999997</v>
      </c>
      <c r="K212" s="190" t="s">
        <v>1324</v>
      </c>
      <c r="L212" s="191" t="s">
        <v>1325</v>
      </c>
    </row>
    <row r="213" spans="2:12">
      <c r="B213" s="184" t="s">
        <v>503</v>
      </c>
      <c r="C213" s="185" t="s">
        <v>1475</v>
      </c>
      <c r="D213" s="186">
        <v>19.362608695700001</v>
      </c>
      <c r="E213" s="187">
        <v>5.0342260000000003</v>
      </c>
      <c r="F213" s="187">
        <f t="shared" si="10"/>
        <v>4.83285696</v>
      </c>
      <c r="G213" s="188">
        <v>1</v>
      </c>
      <c r="H213" s="187">
        <f t="shared" si="9"/>
        <v>4.83285696</v>
      </c>
      <c r="I213" s="188">
        <v>1.3</v>
      </c>
      <c r="J213" s="189">
        <f t="shared" si="11"/>
        <v>6.2827140479999999</v>
      </c>
      <c r="K213" s="190" t="s">
        <v>1324</v>
      </c>
      <c r="L213" s="191" t="s">
        <v>1325</v>
      </c>
    </row>
    <row r="214" spans="2:12">
      <c r="B214" s="176" t="s">
        <v>504</v>
      </c>
      <c r="C214" s="177" t="s">
        <v>1476</v>
      </c>
      <c r="D214" s="178">
        <v>14.533582089599999</v>
      </c>
      <c r="E214" s="179">
        <v>2.851057</v>
      </c>
      <c r="F214" s="179">
        <f t="shared" si="10"/>
        <v>2.7370147199999999</v>
      </c>
      <c r="G214" s="180">
        <v>1</v>
      </c>
      <c r="H214" s="179">
        <f t="shared" si="9"/>
        <v>2.7370147199999999</v>
      </c>
      <c r="I214" s="180">
        <v>1.3</v>
      </c>
      <c r="J214" s="181">
        <f t="shared" si="11"/>
        <v>3.5581191360000002</v>
      </c>
      <c r="K214" s="192" t="s">
        <v>1324</v>
      </c>
      <c r="L214" s="193" t="s">
        <v>1325</v>
      </c>
    </row>
    <row r="215" spans="2:12">
      <c r="B215" s="184" t="s">
        <v>505</v>
      </c>
      <c r="C215" s="185" t="s">
        <v>1476</v>
      </c>
      <c r="D215" s="186">
        <v>12.620842572100001</v>
      </c>
      <c r="E215" s="187">
        <v>3.0423179999999999</v>
      </c>
      <c r="F215" s="187">
        <f t="shared" si="10"/>
        <v>2.9206252799999999</v>
      </c>
      <c r="G215" s="188">
        <v>1</v>
      </c>
      <c r="H215" s="187">
        <f t="shared" si="9"/>
        <v>2.9206252799999999</v>
      </c>
      <c r="I215" s="188">
        <v>1.3</v>
      </c>
      <c r="J215" s="189">
        <f t="shared" si="11"/>
        <v>3.7968128640000001</v>
      </c>
      <c r="K215" s="190" t="s">
        <v>1324</v>
      </c>
      <c r="L215" s="191" t="s">
        <v>1325</v>
      </c>
    </row>
    <row r="216" spans="2:12">
      <c r="B216" s="184" t="s">
        <v>506</v>
      </c>
      <c r="C216" s="185" t="s">
        <v>1476</v>
      </c>
      <c r="D216" s="186">
        <v>14.483965014600001</v>
      </c>
      <c r="E216" s="187">
        <v>3.6433719999999998</v>
      </c>
      <c r="F216" s="187">
        <f t="shared" si="10"/>
        <v>3.4976371199999998</v>
      </c>
      <c r="G216" s="188">
        <v>1</v>
      </c>
      <c r="H216" s="187">
        <f t="shared" si="9"/>
        <v>3.4976371199999998</v>
      </c>
      <c r="I216" s="188">
        <v>1.3</v>
      </c>
      <c r="J216" s="189">
        <f t="shared" si="11"/>
        <v>4.5469282560000002</v>
      </c>
      <c r="K216" s="190" t="s">
        <v>1324</v>
      </c>
      <c r="L216" s="191" t="s">
        <v>1325</v>
      </c>
    </row>
    <row r="217" spans="2:12">
      <c r="B217" s="184" t="s">
        <v>507</v>
      </c>
      <c r="C217" s="185" t="s">
        <v>1476</v>
      </c>
      <c r="D217" s="186">
        <v>19.6667255387</v>
      </c>
      <c r="E217" s="187">
        <v>4.8143919999999998</v>
      </c>
      <c r="F217" s="187">
        <f t="shared" si="10"/>
        <v>4.6218163199999998</v>
      </c>
      <c r="G217" s="188">
        <v>1</v>
      </c>
      <c r="H217" s="187">
        <f t="shared" si="9"/>
        <v>4.6218163199999998</v>
      </c>
      <c r="I217" s="188">
        <v>1.3</v>
      </c>
      <c r="J217" s="189">
        <f t="shared" si="11"/>
        <v>6.0083612159999999</v>
      </c>
      <c r="K217" s="190" t="s">
        <v>1324</v>
      </c>
      <c r="L217" s="191" t="s">
        <v>1325</v>
      </c>
    </row>
    <row r="218" spans="2:12">
      <c r="B218" s="176" t="s">
        <v>508</v>
      </c>
      <c r="C218" s="177" t="s">
        <v>1477</v>
      </c>
      <c r="D218" s="178">
        <v>6.9513513513999996</v>
      </c>
      <c r="E218" s="179">
        <v>1.140674</v>
      </c>
      <c r="F218" s="179">
        <f t="shared" si="10"/>
        <v>1.0950470399999999</v>
      </c>
      <c r="G218" s="180">
        <v>1</v>
      </c>
      <c r="H218" s="179">
        <f t="shared" si="9"/>
        <v>1.0950470399999999</v>
      </c>
      <c r="I218" s="180">
        <v>1.3</v>
      </c>
      <c r="J218" s="181">
        <f t="shared" si="11"/>
        <v>1.4235611519999998</v>
      </c>
      <c r="K218" s="192" t="s">
        <v>1324</v>
      </c>
      <c r="L218" s="193" t="s">
        <v>1325</v>
      </c>
    </row>
    <row r="219" spans="2:12">
      <c r="B219" s="184" t="s">
        <v>509</v>
      </c>
      <c r="C219" s="185" t="s">
        <v>1477</v>
      </c>
      <c r="D219" s="186">
        <v>8.1990104453000008</v>
      </c>
      <c r="E219" s="187">
        <v>1.401986</v>
      </c>
      <c r="F219" s="187">
        <f t="shared" si="10"/>
        <v>1.34590656</v>
      </c>
      <c r="G219" s="188">
        <v>1</v>
      </c>
      <c r="H219" s="187">
        <f t="shared" si="9"/>
        <v>1.34590656</v>
      </c>
      <c r="I219" s="188">
        <v>1.3</v>
      </c>
      <c r="J219" s="189">
        <f t="shared" si="11"/>
        <v>1.749678528</v>
      </c>
      <c r="K219" s="190" t="s">
        <v>1324</v>
      </c>
      <c r="L219" s="191" t="s">
        <v>1325</v>
      </c>
    </row>
    <row r="220" spans="2:12">
      <c r="B220" s="184" t="s">
        <v>510</v>
      </c>
      <c r="C220" s="185" t="s">
        <v>1477</v>
      </c>
      <c r="D220" s="186">
        <v>10.2785630153</v>
      </c>
      <c r="E220" s="187">
        <v>1.8524510000000001</v>
      </c>
      <c r="F220" s="187">
        <f t="shared" si="10"/>
        <v>1.7783529600000001</v>
      </c>
      <c r="G220" s="188">
        <v>1</v>
      </c>
      <c r="H220" s="187">
        <f t="shared" si="9"/>
        <v>1.7783529600000001</v>
      </c>
      <c r="I220" s="188">
        <v>1.3</v>
      </c>
      <c r="J220" s="189">
        <f t="shared" si="11"/>
        <v>2.3118588480000004</v>
      </c>
      <c r="K220" s="190" t="s">
        <v>1324</v>
      </c>
      <c r="L220" s="191" t="s">
        <v>1325</v>
      </c>
    </row>
    <row r="221" spans="2:12">
      <c r="B221" s="184" t="s">
        <v>515</v>
      </c>
      <c r="C221" s="185" t="s">
        <v>1477</v>
      </c>
      <c r="D221" s="186">
        <v>13.2139423077</v>
      </c>
      <c r="E221" s="187">
        <v>2.5460410000000002</v>
      </c>
      <c r="F221" s="187">
        <f t="shared" si="10"/>
        <v>2.4441993600000003</v>
      </c>
      <c r="G221" s="188">
        <v>1</v>
      </c>
      <c r="H221" s="187">
        <f t="shared" si="9"/>
        <v>2.4441993600000003</v>
      </c>
      <c r="I221" s="188">
        <v>1.3</v>
      </c>
      <c r="J221" s="189">
        <f t="shared" si="11"/>
        <v>3.1774591680000004</v>
      </c>
      <c r="K221" s="190" t="s">
        <v>1324</v>
      </c>
      <c r="L221" s="191" t="s">
        <v>1325</v>
      </c>
    </row>
    <row r="222" spans="2:12">
      <c r="B222" s="176" t="s">
        <v>516</v>
      </c>
      <c r="C222" s="177" t="s">
        <v>1478</v>
      </c>
      <c r="D222" s="178">
        <v>3.4452054794999998</v>
      </c>
      <c r="E222" s="179">
        <v>0.42333500000000002</v>
      </c>
      <c r="F222" s="179">
        <f t="shared" si="10"/>
        <v>0.40640159999999997</v>
      </c>
      <c r="G222" s="180">
        <v>1</v>
      </c>
      <c r="H222" s="179">
        <f t="shared" si="9"/>
        <v>0.40640159999999997</v>
      </c>
      <c r="I222" s="180">
        <v>1.3</v>
      </c>
      <c r="J222" s="181">
        <f t="shared" si="11"/>
        <v>0.52832208000000003</v>
      </c>
      <c r="K222" s="192" t="s">
        <v>1324</v>
      </c>
      <c r="L222" s="193" t="s">
        <v>1325</v>
      </c>
    </row>
    <row r="223" spans="2:12">
      <c r="B223" s="184" t="s">
        <v>517</v>
      </c>
      <c r="C223" s="185" t="s">
        <v>1478</v>
      </c>
      <c r="D223" s="186">
        <v>4.4118457299999996</v>
      </c>
      <c r="E223" s="187">
        <v>0.51811399999999996</v>
      </c>
      <c r="F223" s="187">
        <f t="shared" si="10"/>
        <v>0.49738943999999996</v>
      </c>
      <c r="G223" s="188">
        <v>1</v>
      </c>
      <c r="H223" s="187">
        <f t="shared" si="9"/>
        <v>0.49738943999999996</v>
      </c>
      <c r="I223" s="188">
        <v>1.3</v>
      </c>
      <c r="J223" s="189">
        <f t="shared" si="11"/>
        <v>0.64660627199999998</v>
      </c>
      <c r="K223" s="190" t="s">
        <v>1324</v>
      </c>
      <c r="L223" s="191" t="s">
        <v>1325</v>
      </c>
    </row>
    <row r="224" spans="2:12">
      <c r="B224" s="184" t="s">
        <v>518</v>
      </c>
      <c r="C224" s="185" t="s">
        <v>1478</v>
      </c>
      <c r="D224" s="186">
        <v>7.0902527076000004</v>
      </c>
      <c r="E224" s="187">
        <v>0.80510700000000002</v>
      </c>
      <c r="F224" s="187">
        <f t="shared" si="10"/>
        <v>0.77290272000000004</v>
      </c>
      <c r="G224" s="188">
        <v>1</v>
      </c>
      <c r="H224" s="187">
        <f t="shared" si="9"/>
        <v>0.77290272000000004</v>
      </c>
      <c r="I224" s="188">
        <v>1.3</v>
      </c>
      <c r="J224" s="189">
        <f t="shared" si="11"/>
        <v>1.0047735360000001</v>
      </c>
      <c r="K224" s="190" t="s">
        <v>1324</v>
      </c>
      <c r="L224" s="191" t="s">
        <v>1325</v>
      </c>
    </row>
    <row r="225" spans="2:12">
      <c r="B225" s="184" t="s">
        <v>519</v>
      </c>
      <c r="C225" s="185" t="s">
        <v>1478</v>
      </c>
      <c r="D225" s="186">
        <v>10.482479784400001</v>
      </c>
      <c r="E225" s="187">
        <v>1.49272</v>
      </c>
      <c r="F225" s="187">
        <f t="shared" si="10"/>
        <v>1.4330111999999999</v>
      </c>
      <c r="G225" s="188">
        <v>1</v>
      </c>
      <c r="H225" s="187">
        <f t="shared" si="9"/>
        <v>1.4330111999999999</v>
      </c>
      <c r="I225" s="188">
        <v>1.3</v>
      </c>
      <c r="J225" s="189">
        <f t="shared" si="11"/>
        <v>1.8629145599999999</v>
      </c>
      <c r="K225" s="190" t="s">
        <v>1324</v>
      </c>
      <c r="L225" s="191" t="s">
        <v>1325</v>
      </c>
    </row>
    <row r="226" spans="2:12">
      <c r="B226" s="176" t="s">
        <v>520</v>
      </c>
      <c r="C226" s="177" t="s">
        <v>1479</v>
      </c>
      <c r="D226" s="178">
        <v>2.5593220339</v>
      </c>
      <c r="E226" s="179">
        <v>0.54535400000000001</v>
      </c>
      <c r="F226" s="179">
        <f t="shared" si="10"/>
        <v>0.52353983999999998</v>
      </c>
      <c r="G226" s="180">
        <v>1</v>
      </c>
      <c r="H226" s="179">
        <f t="shared" si="9"/>
        <v>0.52353983999999998</v>
      </c>
      <c r="I226" s="180">
        <v>1.3</v>
      </c>
      <c r="J226" s="181">
        <f t="shared" si="11"/>
        <v>0.68060179200000004</v>
      </c>
      <c r="K226" s="192" t="s">
        <v>1324</v>
      </c>
      <c r="L226" s="193" t="s">
        <v>1325</v>
      </c>
    </row>
    <row r="227" spans="2:12">
      <c r="B227" s="184" t="s">
        <v>521</v>
      </c>
      <c r="C227" s="185" t="s">
        <v>1479</v>
      </c>
      <c r="D227" s="186">
        <v>4.0858243402000003</v>
      </c>
      <c r="E227" s="187">
        <v>0.75611600000000001</v>
      </c>
      <c r="F227" s="187">
        <f t="shared" si="10"/>
        <v>0.72587135999999997</v>
      </c>
      <c r="G227" s="188">
        <v>1</v>
      </c>
      <c r="H227" s="187">
        <f t="shared" si="9"/>
        <v>0.72587135999999997</v>
      </c>
      <c r="I227" s="188">
        <v>1.3</v>
      </c>
      <c r="J227" s="189">
        <f t="shared" si="11"/>
        <v>0.94363276799999996</v>
      </c>
      <c r="K227" s="190" t="s">
        <v>1324</v>
      </c>
      <c r="L227" s="191" t="s">
        <v>1325</v>
      </c>
    </row>
    <row r="228" spans="2:12">
      <c r="B228" s="184" t="s">
        <v>522</v>
      </c>
      <c r="C228" s="185" t="s">
        <v>1479</v>
      </c>
      <c r="D228" s="186">
        <v>5.8151493114999999</v>
      </c>
      <c r="E228" s="187">
        <v>1.099604</v>
      </c>
      <c r="F228" s="187">
        <f t="shared" si="10"/>
        <v>1.0556198400000001</v>
      </c>
      <c r="G228" s="188">
        <v>1</v>
      </c>
      <c r="H228" s="187">
        <f t="shared" si="9"/>
        <v>1.0556198400000001</v>
      </c>
      <c r="I228" s="188">
        <v>1.3</v>
      </c>
      <c r="J228" s="189">
        <f t="shared" si="11"/>
        <v>1.3723057920000001</v>
      </c>
      <c r="K228" s="190" t="s">
        <v>1324</v>
      </c>
      <c r="L228" s="191" t="s">
        <v>1325</v>
      </c>
    </row>
    <row r="229" spans="2:12">
      <c r="B229" s="184" t="s">
        <v>523</v>
      </c>
      <c r="C229" s="185" t="s">
        <v>1479</v>
      </c>
      <c r="D229" s="186">
        <v>7.5306439291</v>
      </c>
      <c r="E229" s="187">
        <v>1.7495339999999999</v>
      </c>
      <c r="F229" s="187">
        <f t="shared" si="10"/>
        <v>1.6795526399999998</v>
      </c>
      <c r="G229" s="188">
        <v>1</v>
      </c>
      <c r="H229" s="187">
        <f t="shared" si="9"/>
        <v>1.6795526399999998</v>
      </c>
      <c r="I229" s="188">
        <v>1.3</v>
      </c>
      <c r="J229" s="189">
        <f t="shared" si="11"/>
        <v>2.1834184319999999</v>
      </c>
      <c r="K229" s="190" t="s">
        <v>1324</v>
      </c>
      <c r="L229" s="191" t="s">
        <v>1325</v>
      </c>
    </row>
    <row r="230" spans="2:12">
      <c r="B230" s="176" t="s">
        <v>524</v>
      </c>
      <c r="C230" s="177" t="s">
        <v>1480</v>
      </c>
      <c r="D230" s="178">
        <v>3.6577674862</v>
      </c>
      <c r="E230" s="179">
        <v>0.71179899999999996</v>
      </c>
      <c r="F230" s="179">
        <f t="shared" si="10"/>
        <v>0.68332703999999989</v>
      </c>
      <c r="G230" s="180">
        <v>1</v>
      </c>
      <c r="H230" s="179">
        <f t="shared" si="9"/>
        <v>0.68332703999999989</v>
      </c>
      <c r="I230" s="180">
        <v>1.3</v>
      </c>
      <c r="J230" s="181">
        <f t="shared" si="11"/>
        <v>0.88832515199999984</v>
      </c>
      <c r="K230" s="192" t="s">
        <v>1324</v>
      </c>
      <c r="L230" s="193" t="s">
        <v>1325</v>
      </c>
    </row>
    <row r="231" spans="2:12">
      <c r="B231" s="184" t="s">
        <v>525</v>
      </c>
      <c r="C231" s="185" t="s">
        <v>1480</v>
      </c>
      <c r="D231" s="186">
        <v>4.5372380865000004</v>
      </c>
      <c r="E231" s="187">
        <v>0.90256000000000003</v>
      </c>
      <c r="F231" s="187">
        <f t="shared" si="10"/>
        <v>0.86645760000000005</v>
      </c>
      <c r="G231" s="188">
        <v>1</v>
      </c>
      <c r="H231" s="187">
        <f t="shared" si="9"/>
        <v>0.86645760000000005</v>
      </c>
      <c r="I231" s="188">
        <v>1.3</v>
      </c>
      <c r="J231" s="189">
        <f t="shared" si="11"/>
        <v>1.1263948800000001</v>
      </c>
      <c r="K231" s="190" t="s">
        <v>1324</v>
      </c>
      <c r="L231" s="191" t="s">
        <v>1325</v>
      </c>
    </row>
    <row r="232" spans="2:12">
      <c r="B232" s="184" t="s">
        <v>526</v>
      </c>
      <c r="C232" s="185" t="s">
        <v>1480</v>
      </c>
      <c r="D232" s="186">
        <v>6.3387365550999997</v>
      </c>
      <c r="E232" s="187">
        <v>1.287703</v>
      </c>
      <c r="F232" s="187">
        <f t="shared" si="10"/>
        <v>1.23619488</v>
      </c>
      <c r="G232" s="188">
        <v>1</v>
      </c>
      <c r="H232" s="187">
        <f t="shared" si="9"/>
        <v>1.23619488</v>
      </c>
      <c r="I232" s="188">
        <v>1.3</v>
      </c>
      <c r="J232" s="189">
        <f t="shared" si="11"/>
        <v>1.6070533440000001</v>
      </c>
      <c r="K232" s="190" t="s">
        <v>1324</v>
      </c>
      <c r="L232" s="191" t="s">
        <v>1325</v>
      </c>
    </row>
    <row r="233" spans="2:12">
      <c r="B233" s="184" t="s">
        <v>527</v>
      </c>
      <c r="C233" s="185" t="s">
        <v>1480</v>
      </c>
      <c r="D233" s="186">
        <v>8.6581236774000008</v>
      </c>
      <c r="E233" s="187">
        <v>1.9730289999999999</v>
      </c>
      <c r="F233" s="187">
        <f t="shared" si="10"/>
        <v>1.8941078399999998</v>
      </c>
      <c r="G233" s="188">
        <v>1</v>
      </c>
      <c r="H233" s="187">
        <f t="shared" si="9"/>
        <v>1.8941078399999998</v>
      </c>
      <c r="I233" s="188">
        <v>1.3</v>
      </c>
      <c r="J233" s="189">
        <f t="shared" si="11"/>
        <v>2.4623401919999997</v>
      </c>
      <c r="K233" s="190" t="s">
        <v>1324</v>
      </c>
      <c r="L233" s="191" t="s">
        <v>1325</v>
      </c>
    </row>
    <row r="234" spans="2:12">
      <c r="B234" s="176" t="s">
        <v>528</v>
      </c>
      <c r="C234" s="177" t="s">
        <v>1481</v>
      </c>
      <c r="D234" s="178">
        <v>2.8285224727</v>
      </c>
      <c r="E234" s="179">
        <v>0.63980599999999999</v>
      </c>
      <c r="F234" s="179">
        <f t="shared" si="10"/>
        <v>0.61421375999999994</v>
      </c>
      <c r="G234" s="180">
        <v>1</v>
      </c>
      <c r="H234" s="179">
        <f t="shared" si="9"/>
        <v>0.61421375999999994</v>
      </c>
      <c r="I234" s="180">
        <v>1.3</v>
      </c>
      <c r="J234" s="181">
        <f t="shared" si="11"/>
        <v>0.79847788799999997</v>
      </c>
      <c r="K234" s="192" t="s">
        <v>1324</v>
      </c>
      <c r="L234" s="193" t="s">
        <v>1325</v>
      </c>
    </row>
    <row r="235" spans="2:12">
      <c r="B235" s="184" t="s">
        <v>529</v>
      </c>
      <c r="C235" s="185" t="s">
        <v>1481</v>
      </c>
      <c r="D235" s="186">
        <v>3.6506802388000001</v>
      </c>
      <c r="E235" s="187">
        <v>0.81520899999999996</v>
      </c>
      <c r="F235" s="187">
        <f t="shared" si="10"/>
        <v>0.78260063999999996</v>
      </c>
      <c r="G235" s="188">
        <v>1</v>
      </c>
      <c r="H235" s="187">
        <f t="shared" si="9"/>
        <v>0.78260063999999996</v>
      </c>
      <c r="I235" s="188">
        <v>1.3</v>
      </c>
      <c r="J235" s="189">
        <f t="shared" si="11"/>
        <v>1.017380832</v>
      </c>
      <c r="K235" s="190" t="s">
        <v>1324</v>
      </c>
      <c r="L235" s="191" t="s">
        <v>1325</v>
      </c>
    </row>
    <row r="236" spans="2:12">
      <c r="B236" s="184" t="s">
        <v>530</v>
      </c>
      <c r="C236" s="185" t="s">
        <v>1481</v>
      </c>
      <c r="D236" s="186">
        <v>5.7597754911000001</v>
      </c>
      <c r="E236" s="187">
        <v>1.1912100000000001</v>
      </c>
      <c r="F236" s="187">
        <f t="shared" si="10"/>
        <v>1.1435616</v>
      </c>
      <c r="G236" s="188">
        <v>1</v>
      </c>
      <c r="H236" s="187">
        <f t="shared" si="9"/>
        <v>1.1435616</v>
      </c>
      <c r="I236" s="188">
        <v>1.3</v>
      </c>
      <c r="J236" s="189">
        <f t="shared" si="11"/>
        <v>1.4866300800000001</v>
      </c>
      <c r="K236" s="190" t="s">
        <v>1324</v>
      </c>
      <c r="L236" s="191" t="s">
        <v>1325</v>
      </c>
    </row>
    <row r="237" spans="2:12">
      <c r="B237" s="184" t="s">
        <v>531</v>
      </c>
      <c r="C237" s="185" t="s">
        <v>1481</v>
      </c>
      <c r="D237" s="186">
        <v>8.3396946565000007</v>
      </c>
      <c r="E237" s="187">
        <v>2.1261429999999999</v>
      </c>
      <c r="F237" s="187">
        <f t="shared" si="10"/>
        <v>2.0410972799999998</v>
      </c>
      <c r="G237" s="188">
        <v>1</v>
      </c>
      <c r="H237" s="187">
        <f t="shared" si="9"/>
        <v>2.0410972799999998</v>
      </c>
      <c r="I237" s="188">
        <v>1.3</v>
      </c>
      <c r="J237" s="189">
        <f t="shared" si="11"/>
        <v>2.6534264639999998</v>
      </c>
      <c r="K237" s="190" t="s">
        <v>1324</v>
      </c>
      <c r="L237" s="191" t="s">
        <v>1325</v>
      </c>
    </row>
    <row r="238" spans="2:12">
      <c r="B238" s="176" t="s">
        <v>532</v>
      </c>
      <c r="C238" s="177" t="s">
        <v>1482</v>
      </c>
      <c r="D238" s="178">
        <v>3.2438136826999999</v>
      </c>
      <c r="E238" s="179">
        <v>0.44575300000000001</v>
      </c>
      <c r="F238" s="179">
        <f t="shared" si="10"/>
        <v>0.42792288000000001</v>
      </c>
      <c r="G238" s="180">
        <v>1</v>
      </c>
      <c r="H238" s="179">
        <f t="shared" si="9"/>
        <v>0.42792288000000001</v>
      </c>
      <c r="I238" s="180">
        <v>1.3</v>
      </c>
      <c r="J238" s="181">
        <f t="shared" si="11"/>
        <v>0.55629974400000004</v>
      </c>
      <c r="K238" s="192" t="s">
        <v>1324</v>
      </c>
      <c r="L238" s="193" t="s">
        <v>1325</v>
      </c>
    </row>
    <row r="239" spans="2:12">
      <c r="B239" s="184" t="s">
        <v>533</v>
      </c>
      <c r="C239" s="185" t="s">
        <v>1482</v>
      </c>
      <c r="D239" s="186">
        <v>4.1931104833999999</v>
      </c>
      <c r="E239" s="187">
        <v>0.71387999999999996</v>
      </c>
      <c r="F239" s="187">
        <f t="shared" si="10"/>
        <v>0.68532479999999996</v>
      </c>
      <c r="G239" s="188">
        <v>1</v>
      </c>
      <c r="H239" s="187">
        <f t="shared" si="9"/>
        <v>0.68532479999999996</v>
      </c>
      <c r="I239" s="188">
        <v>1.3</v>
      </c>
      <c r="J239" s="189">
        <f t="shared" si="11"/>
        <v>0.89092223999999998</v>
      </c>
      <c r="K239" s="190" t="s">
        <v>1324</v>
      </c>
      <c r="L239" s="191" t="s">
        <v>1325</v>
      </c>
    </row>
    <row r="240" spans="2:12">
      <c r="B240" s="184" t="s">
        <v>534</v>
      </c>
      <c r="C240" s="185" t="s">
        <v>1482</v>
      </c>
      <c r="D240" s="186">
        <v>6.6434295222999999</v>
      </c>
      <c r="E240" s="187">
        <v>1.163462</v>
      </c>
      <c r="F240" s="187">
        <f t="shared" si="10"/>
        <v>1.1169235200000001</v>
      </c>
      <c r="G240" s="188">
        <v>1</v>
      </c>
      <c r="H240" s="187">
        <f t="shared" si="9"/>
        <v>1.1169235200000001</v>
      </c>
      <c r="I240" s="188">
        <v>1.3</v>
      </c>
      <c r="J240" s="189">
        <f t="shared" si="11"/>
        <v>1.4520005760000001</v>
      </c>
      <c r="K240" s="190" t="s">
        <v>1324</v>
      </c>
      <c r="L240" s="191" t="s">
        <v>1325</v>
      </c>
    </row>
    <row r="241" spans="2:12">
      <c r="B241" s="184" t="s">
        <v>535</v>
      </c>
      <c r="C241" s="185" t="s">
        <v>1482</v>
      </c>
      <c r="D241" s="186">
        <v>9.4436538903000002</v>
      </c>
      <c r="E241" s="187">
        <v>1.835248</v>
      </c>
      <c r="F241" s="187">
        <f t="shared" si="10"/>
        <v>1.76183808</v>
      </c>
      <c r="G241" s="188">
        <v>1</v>
      </c>
      <c r="H241" s="187">
        <f t="shared" si="9"/>
        <v>1.76183808</v>
      </c>
      <c r="I241" s="188">
        <v>1.3</v>
      </c>
      <c r="J241" s="189">
        <f t="shared" si="11"/>
        <v>2.2903895040000002</v>
      </c>
      <c r="K241" s="190" t="s">
        <v>1324</v>
      </c>
      <c r="L241" s="191" t="s">
        <v>1325</v>
      </c>
    </row>
    <row r="242" spans="2:12">
      <c r="B242" s="176" t="s">
        <v>536</v>
      </c>
      <c r="C242" s="177" t="s">
        <v>1483</v>
      </c>
      <c r="D242" s="178">
        <v>4.6953654861</v>
      </c>
      <c r="E242" s="179">
        <v>0.63673599999999997</v>
      </c>
      <c r="F242" s="179">
        <f t="shared" si="10"/>
        <v>0.6112665599999999</v>
      </c>
      <c r="G242" s="180">
        <v>1</v>
      </c>
      <c r="H242" s="179">
        <f t="shared" si="9"/>
        <v>0.6112665599999999</v>
      </c>
      <c r="I242" s="180">
        <v>1.3</v>
      </c>
      <c r="J242" s="181">
        <f t="shared" si="11"/>
        <v>0.79464652799999991</v>
      </c>
      <c r="K242" s="192" t="s">
        <v>1324</v>
      </c>
      <c r="L242" s="193" t="s">
        <v>1325</v>
      </c>
    </row>
    <row r="243" spans="2:12">
      <c r="B243" s="184" t="s">
        <v>537</v>
      </c>
      <c r="C243" s="185" t="s">
        <v>1483</v>
      </c>
      <c r="D243" s="186">
        <v>5.2901205720000002</v>
      </c>
      <c r="E243" s="187">
        <v>0.84824100000000002</v>
      </c>
      <c r="F243" s="187">
        <f t="shared" si="10"/>
        <v>0.81431136000000004</v>
      </c>
      <c r="G243" s="188">
        <v>1</v>
      </c>
      <c r="H243" s="187">
        <f t="shared" si="9"/>
        <v>0.81431136000000004</v>
      </c>
      <c r="I243" s="188">
        <v>1.3</v>
      </c>
      <c r="J243" s="189">
        <f t="shared" si="11"/>
        <v>1.0586047680000001</v>
      </c>
      <c r="K243" s="190" t="s">
        <v>1324</v>
      </c>
      <c r="L243" s="191" t="s">
        <v>1325</v>
      </c>
    </row>
    <row r="244" spans="2:12">
      <c r="B244" s="184" t="s">
        <v>538</v>
      </c>
      <c r="C244" s="185" t="s">
        <v>1483</v>
      </c>
      <c r="D244" s="186">
        <v>7.2377617039000004</v>
      </c>
      <c r="E244" s="187">
        <v>1.2030860000000001</v>
      </c>
      <c r="F244" s="187">
        <f t="shared" si="10"/>
        <v>1.15496256</v>
      </c>
      <c r="G244" s="188">
        <v>1</v>
      </c>
      <c r="H244" s="187">
        <f t="shared" si="9"/>
        <v>1.15496256</v>
      </c>
      <c r="I244" s="188">
        <v>1.3</v>
      </c>
      <c r="J244" s="189">
        <f t="shared" si="11"/>
        <v>1.5014513279999999</v>
      </c>
      <c r="K244" s="190" t="s">
        <v>1324</v>
      </c>
      <c r="L244" s="191" t="s">
        <v>1325</v>
      </c>
    </row>
    <row r="245" spans="2:12">
      <c r="B245" s="184" t="s">
        <v>539</v>
      </c>
      <c r="C245" s="185" t="s">
        <v>1483</v>
      </c>
      <c r="D245" s="186">
        <v>10.333919481700001</v>
      </c>
      <c r="E245" s="187">
        <v>1.913243</v>
      </c>
      <c r="F245" s="187">
        <f t="shared" si="10"/>
        <v>1.8367132799999999</v>
      </c>
      <c r="G245" s="188">
        <v>1</v>
      </c>
      <c r="H245" s="187">
        <f t="shared" si="9"/>
        <v>1.8367132799999999</v>
      </c>
      <c r="I245" s="188">
        <v>1.3</v>
      </c>
      <c r="J245" s="189">
        <f t="shared" si="11"/>
        <v>2.387727264</v>
      </c>
      <c r="K245" s="190" t="s">
        <v>1324</v>
      </c>
      <c r="L245" s="191" t="s">
        <v>1325</v>
      </c>
    </row>
    <row r="246" spans="2:12">
      <c r="B246" s="176" t="s">
        <v>540</v>
      </c>
      <c r="C246" s="177" t="s">
        <v>1484</v>
      </c>
      <c r="D246" s="178">
        <v>2.3812579146999999</v>
      </c>
      <c r="E246" s="179">
        <v>0.28036299999999997</v>
      </c>
      <c r="F246" s="179">
        <f t="shared" si="10"/>
        <v>0.26914847999999997</v>
      </c>
      <c r="G246" s="180">
        <v>1</v>
      </c>
      <c r="H246" s="179">
        <f t="shared" si="9"/>
        <v>0.26914847999999997</v>
      </c>
      <c r="I246" s="180">
        <v>1.3</v>
      </c>
      <c r="J246" s="181">
        <f t="shared" si="11"/>
        <v>0.349893024</v>
      </c>
      <c r="K246" s="192" t="s">
        <v>1324</v>
      </c>
      <c r="L246" s="193" t="s">
        <v>1325</v>
      </c>
    </row>
    <row r="247" spans="2:12">
      <c r="B247" s="184" t="s">
        <v>541</v>
      </c>
      <c r="C247" s="185" t="s">
        <v>1484</v>
      </c>
      <c r="D247" s="186">
        <v>3.1194134522999999</v>
      </c>
      <c r="E247" s="187">
        <v>0.38435799999999998</v>
      </c>
      <c r="F247" s="187">
        <f t="shared" si="10"/>
        <v>0.36898367999999998</v>
      </c>
      <c r="G247" s="188">
        <v>1</v>
      </c>
      <c r="H247" s="187">
        <f t="shared" si="9"/>
        <v>0.36898367999999998</v>
      </c>
      <c r="I247" s="188">
        <v>1.3</v>
      </c>
      <c r="J247" s="189">
        <f t="shared" si="11"/>
        <v>0.47967878399999997</v>
      </c>
      <c r="K247" s="190" t="s">
        <v>1324</v>
      </c>
      <c r="L247" s="191" t="s">
        <v>1325</v>
      </c>
    </row>
    <row r="248" spans="2:12">
      <c r="B248" s="184" t="s">
        <v>542</v>
      </c>
      <c r="C248" s="185" t="s">
        <v>1484</v>
      </c>
      <c r="D248" s="186">
        <v>5.3385862224</v>
      </c>
      <c r="E248" s="187">
        <v>0.75182599999999999</v>
      </c>
      <c r="F248" s="187">
        <f t="shared" si="10"/>
        <v>0.72175296</v>
      </c>
      <c r="G248" s="188">
        <v>1</v>
      </c>
      <c r="H248" s="187">
        <f t="shared" si="9"/>
        <v>0.72175296</v>
      </c>
      <c r="I248" s="188">
        <v>1.3</v>
      </c>
      <c r="J248" s="189">
        <f t="shared" si="11"/>
        <v>0.93827884800000005</v>
      </c>
      <c r="K248" s="190" t="s">
        <v>1324</v>
      </c>
      <c r="L248" s="191" t="s">
        <v>1325</v>
      </c>
    </row>
    <row r="249" spans="2:12">
      <c r="B249" s="184" t="s">
        <v>543</v>
      </c>
      <c r="C249" s="185" t="s">
        <v>1484</v>
      </c>
      <c r="D249" s="186">
        <v>9.1366120218999995</v>
      </c>
      <c r="E249" s="187">
        <v>1.835248</v>
      </c>
      <c r="F249" s="187">
        <f t="shared" si="10"/>
        <v>1.76183808</v>
      </c>
      <c r="G249" s="188">
        <v>1</v>
      </c>
      <c r="H249" s="187">
        <f t="shared" si="9"/>
        <v>1.76183808</v>
      </c>
      <c r="I249" s="188">
        <v>1.3</v>
      </c>
      <c r="J249" s="189">
        <f t="shared" si="11"/>
        <v>2.2903895040000002</v>
      </c>
      <c r="K249" s="190" t="s">
        <v>1324</v>
      </c>
      <c r="L249" s="191" t="s">
        <v>1325</v>
      </c>
    </row>
    <row r="250" spans="2:12">
      <c r="B250" s="176" t="s">
        <v>544</v>
      </c>
      <c r="C250" s="177" t="s">
        <v>1485</v>
      </c>
      <c r="D250" s="178">
        <v>2.7244887846000001</v>
      </c>
      <c r="E250" s="179">
        <v>0.42019800000000002</v>
      </c>
      <c r="F250" s="179">
        <f t="shared" si="10"/>
        <v>0.40339007999999998</v>
      </c>
      <c r="G250" s="180">
        <v>1</v>
      </c>
      <c r="H250" s="179">
        <f t="shared" si="9"/>
        <v>0.40339007999999998</v>
      </c>
      <c r="I250" s="180">
        <v>1.3</v>
      </c>
      <c r="J250" s="181">
        <f t="shared" si="11"/>
        <v>0.52440710400000001</v>
      </c>
      <c r="K250" s="192" t="s">
        <v>1324</v>
      </c>
      <c r="L250" s="193" t="s">
        <v>1325</v>
      </c>
    </row>
    <row r="251" spans="2:12">
      <c r="B251" s="184" t="s">
        <v>545</v>
      </c>
      <c r="C251" s="185" t="s">
        <v>1485</v>
      </c>
      <c r="D251" s="186">
        <v>3.779037395</v>
      </c>
      <c r="E251" s="187">
        <v>0.64020900000000003</v>
      </c>
      <c r="F251" s="187">
        <f t="shared" si="10"/>
        <v>0.61460064000000003</v>
      </c>
      <c r="G251" s="188">
        <v>1</v>
      </c>
      <c r="H251" s="187">
        <f t="shared" si="9"/>
        <v>0.61460064000000003</v>
      </c>
      <c r="I251" s="188">
        <v>1.3</v>
      </c>
      <c r="J251" s="189">
        <f t="shared" si="11"/>
        <v>0.79898083200000003</v>
      </c>
      <c r="K251" s="190" t="s">
        <v>1324</v>
      </c>
      <c r="L251" s="191" t="s">
        <v>1325</v>
      </c>
    </row>
    <row r="252" spans="2:12">
      <c r="B252" s="184" t="s">
        <v>546</v>
      </c>
      <c r="C252" s="185" t="s">
        <v>1485</v>
      </c>
      <c r="D252" s="186">
        <v>5.6388767922999996</v>
      </c>
      <c r="E252" s="187">
        <v>0.99470400000000003</v>
      </c>
      <c r="F252" s="187">
        <f t="shared" si="10"/>
        <v>0.95491583999999996</v>
      </c>
      <c r="G252" s="188">
        <v>1</v>
      </c>
      <c r="H252" s="187">
        <f t="shared" si="9"/>
        <v>0.95491583999999996</v>
      </c>
      <c r="I252" s="188">
        <v>1.3</v>
      </c>
      <c r="J252" s="189">
        <f t="shared" si="11"/>
        <v>1.2413905919999999</v>
      </c>
      <c r="K252" s="190" t="s">
        <v>1324</v>
      </c>
      <c r="L252" s="191" t="s">
        <v>1325</v>
      </c>
    </row>
    <row r="253" spans="2:12">
      <c r="B253" s="184" t="s">
        <v>547</v>
      </c>
      <c r="C253" s="185" t="s">
        <v>1485</v>
      </c>
      <c r="D253" s="186">
        <v>8.7197513151999999</v>
      </c>
      <c r="E253" s="187">
        <v>1.726092</v>
      </c>
      <c r="F253" s="187">
        <f t="shared" si="10"/>
        <v>1.6570483199999999</v>
      </c>
      <c r="G253" s="188">
        <v>1</v>
      </c>
      <c r="H253" s="187">
        <f t="shared" si="9"/>
        <v>1.6570483199999999</v>
      </c>
      <c r="I253" s="188">
        <v>1.3</v>
      </c>
      <c r="J253" s="189">
        <f t="shared" si="11"/>
        <v>2.1541628159999999</v>
      </c>
      <c r="K253" s="190" t="s">
        <v>1324</v>
      </c>
      <c r="L253" s="191" t="s">
        <v>1325</v>
      </c>
    </row>
    <row r="254" spans="2:12">
      <c r="B254" s="176" t="s">
        <v>548</v>
      </c>
      <c r="C254" s="177" t="s">
        <v>1486</v>
      </c>
      <c r="D254" s="178">
        <v>3.1080768532</v>
      </c>
      <c r="E254" s="179">
        <v>0.52518200000000004</v>
      </c>
      <c r="F254" s="179">
        <f t="shared" si="10"/>
        <v>0.50417471999999997</v>
      </c>
      <c r="G254" s="180">
        <v>1</v>
      </c>
      <c r="H254" s="179">
        <f t="shared" si="9"/>
        <v>0.50417471999999997</v>
      </c>
      <c r="I254" s="180">
        <v>1.3</v>
      </c>
      <c r="J254" s="181">
        <f t="shared" si="11"/>
        <v>0.65542713600000002</v>
      </c>
      <c r="K254" s="192" t="s">
        <v>1324</v>
      </c>
      <c r="L254" s="193" t="s">
        <v>1325</v>
      </c>
    </row>
    <row r="255" spans="2:12">
      <c r="B255" s="184" t="s">
        <v>549</v>
      </c>
      <c r="C255" s="185" t="s">
        <v>1486</v>
      </c>
      <c r="D255" s="186">
        <v>3.8059154055</v>
      </c>
      <c r="E255" s="187">
        <v>0.66651000000000005</v>
      </c>
      <c r="F255" s="187">
        <f t="shared" si="10"/>
        <v>0.63984960000000002</v>
      </c>
      <c r="G255" s="188">
        <v>1</v>
      </c>
      <c r="H255" s="187">
        <f t="shared" si="9"/>
        <v>0.63984960000000002</v>
      </c>
      <c r="I255" s="188">
        <v>1.3</v>
      </c>
      <c r="J255" s="189">
        <f t="shared" si="11"/>
        <v>0.83180448000000007</v>
      </c>
      <c r="K255" s="190" t="s">
        <v>1324</v>
      </c>
      <c r="L255" s="191" t="s">
        <v>1325</v>
      </c>
    </row>
    <row r="256" spans="2:12">
      <c r="B256" s="184" t="s">
        <v>550</v>
      </c>
      <c r="C256" s="185" t="s">
        <v>1486</v>
      </c>
      <c r="D256" s="186">
        <v>5.1891378315000001</v>
      </c>
      <c r="E256" s="187">
        <v>0.90756499999999996</v>
      </c>
      <c r="F256" s="187">
        <f t="shared" si="10"/>
        <v>0.87126239999999988</v>
      </c>
      <c r="G256" s="188">
        <v>1</v>
      </c>
      <c r="H256" s="187">
        <f t="shared" si="9"/>
        <v>0.87126239999999988</v>
      </c>
      <c r="I256" s="188">
        <v>1.3</v>
      </c>
      <c r="J256" s="189">
        <f t="shared" si="11"/>
        <v>1.1326411199999999</v>
      </c>
      <c r="K256" s="190" t="s">
        <v>1324</v>
      </c>
      <c r="L256" s="191" t="s">
        <v>1325</v>
      </c>
    </row>
    <row r="257" spans="2:12">
      <c r="B257" s="184" t="s">
        <v>551</v>
      </c>
      <c r="C257" s="185" t="s">
        <v>1486</v>
      </c>
      <c r="D257" s="186">
        <v>8.7407209612999992</v>
      </c>
      <c r="E257" s="187">
        <v>1.669025</v>
      </c>
      <c r="F257" s="187">
        <f t="shared" si="10"/>
        <v>1.6022639999999999</v>
      </c>
      <c r="G257" s="188">
        <v>1</v>
      </c>
      <c r="H257" s="187">
        <f t="shared" si="9"/>
        <v>1.6022639999999999</v>
      </c>
      <c r="I257" s="188">
        <v>1.3</v>
      </c>
      <c r="J257" s="189">
        <f t="shared" si="11"/>
        <v>2.0829431999999999</v>
      </c>
      <c r="K257" s="190" t="s">
        <v>1324</v>
      </c>
      <c r="L257" s="191" t="s">
        <v>1325</v>
      </c>
    </row>
    <row r="258" spans="2:12">
      <c r="B258" s="176" t="s">
        <v>552</v>
      </c>
      <c r="C258" s="177" t="s">
        <v>1487</v>
      </c>
      <c r="D258" s="178">
        <v>2.1864670974</v>
      </c>
      <c r="E258" s="179">
        <v>0.340837</v>
      </c>
      <c r="F258" s="179">
        <f t="shared" si="10"/>
        <v>0.32720351999999997</v>
      </c>
      <c r="G258" s="180">
        <v>1</v>
      </c>
      <c r="H258" s="179">
        <f t="shared" si="9"/>
        <v>0.32720351999999997</v>
      </c>
      <c r="I258" s="180">
        <v>1.3</v>
      </c>
      <c r="J258" s="181">
        <f t="shared" si="11"/>
        <v>0.42536457599999999</v>
      </c>
      <c r="K258" s="192" t="s">
        <v>1324</v>
      </c>
      <c r="L258" s="193" t="s">
        <v>1325</v>
      </c>
    </row>
    <row r="259" spans="2:12">
      <c r="B259" s="184" t="s">
        <v>553</v>
      </c>
      <c r="C259" s="185" t="s">
        <v>1487</v>
      </c>
      <c r="D259" s="186">
        <v>3.0668701367</v>
      </c>
      <c r="E259" s="187">
        <v>0.50150099999999997</v>
      </c>
      <c r="F259" s="187">
        <f t="shared" si="10"/>
        <v>0.48144095999999997</v>
      </c>
      <c r="G259" s="188">
        <v>1</v>
      </c>
      <c r="H259" s="187">
        <f t="shared" si="9"/>
        <v>0.48144095999999997</v>
      </c>
      <c r="I259" s="188">
        <v>1.3</v>
      </c>
      <c r="J259" s="189">
        <f t="shared" si="11"/>
        <v>0.62587324799999999</v>
      </c>
      <c r="K259" s="190" t="s">
        <v>1324</v>
      </c>
      <c r="L259" s="191" t="s">
        <v>1325</v>
      </c>
    </row>
    <row r="260" spans="2:12">
      <c r="B260" s="184" t="s">
        <v>554</v>
      </c>
      <c r="C260" s="185" t="s">
        <v>1487</v>
      </c>
      <c r="D260" s="186">
        <v>4.3487598305999997</v>
      </c>
      <c r="E260" s="187">
        <v>0.74857799999999997</v>
      </c>
      <c r="F260" s="187">
        <f t="shared" si="10"/>
        <v>0.71863487999999998</v>
      </c>
      <c r="G260" s="188">
        <v>1</v>
      </c>
      <c r="H260" s="187">
        <f t="shared" si="9"/>
        <v>0.71863487999999998</v>
      </c>
      <c r="I260" s="188">
        <v>1.3</v>
      </c>
      <c r="J260" s="189">
        <f t="shared" si="11"/>
        <v>0.93422534400000001</v>
      </c>
      <c r="K260" s="190" t="s">
        <v>1324</v>
      </c>
      <c r="L260" s="191" t="s">
        <v>1325</v>
      </c>
    </row>
    <row r="261" spans="2:12">
      <c r="B261" s="184" t="s">
        <v>555</v>
      </c>
      <c r="C261" s="185" t="s">
        <v>1487</v>
      </c>
      <c r="D261" s="186">
        <v>5.5960912051999996</v>
      </c>
      <c r="E261" s="187">
        <v>1.35025</v>
      </c>
      <c r="F261" s="187">
        <f t="shared" si="10"/>
        <v>1.2962399999999998</v>
      </c>
      <c r="G261" s="188">
        <v>1</v>
      </c>
      <c r="H261" s="187">
        <f t="shared" si="9"/>
        <v>1.2962399999999998</v>
      </c>
      <c r="I261" s="188">
        <v>1.3</v>
      </c>
      <c r="J261" s="189">
        <f t="shared" si="11"/>
        <v>1.6851119999999999</v>
      </c>
      <c r="K261" s="190" t="s">
        <v>1324</v>
      </c>
      <c r="L261" s="191" t="s">
        <v>1325</v>
      </c>
    </row>
    <row r="262" spans="2:12">
      <c r="B262" s="176" t="s">
        <v>556</v>
      </c>
      <c r="C262" s="177" t="s">
        <v>1488</v>
      </c>
      <c r="D262" s="178">
        <v>3.3112727273</v>
      </c>
      <c r="E262" s="179">
        <v>0.57874099999999995</v>
      </c>
      <c r="F262" s="179">
        <f t="shared" si="10"/>
        <v>0.55559135999999998</v>
      </c>
      <c r="G262" s="180">
        <v>1</v>
      </c>
      <c r="H262" s="179">
        <f t="shared" si="9"/>
        <v>0.55559135999999998</v>
      </c>
      <c r="I262" s="180">
        <v>1.3</v>
      </c>
      <c r="J262" s="181">
        <f t="shared" si="11"/>
        <v>0.72226876799999995</v>
      </c>
      <c r="K262" s="192" t="s">
        <v>1324</v>
      </c>
      <c r="L262" s="193" t="s">
        <v>1325</v>
      </c>
    </row>
    <row r="263" spans="2:12">
      <c r="B263" s="184" t="s">
        <v>557</v>
      </c>
      <c r="C263" s="185" t="s">
        <v>1488</v>
      </c>
      <c r="D263" s="186">
        <v>4.2150233178000001</v>
      </c>
      <c r="E263" s="187">
        <v>0.74454600000000004</v>
      </c>
      <c r="F263" s="187">
        <f t="shared" si="10"/>
        <v>0.71476415999999998</v>
      </c>
      <c r="G263" s="188">
        <v>1</v>
      </c>
      <c r="H263" s="187">
        <f t="shared" si="9"/>
        <v>0.71476415999999998</v>
      </c>
      <c r="I263" s="188">
        <v>1.3</v>
      </c>
      <c r="J263" s="189">
        <f t="shared" si="11"/>
        <v>0.92919340800000005</v>
      </c>
      <c r="K263" s="190" t="s">
        <v>1324</v>
      </c>
      <c r="L263" s="191" t="s">
        <v>1325</v>
      </c>
    </row>
    <row r="264" spans="2:12">
      <c r="B264" s="184" t="s">
        <v>558</v>
      </c>
      <c r="C264" s="185" t="s">
        <v>1488</v>
      </c>
      <c r="D264" s="186">
        <v>6.3294228062000002</v>
      </c>
      <c r="E264" s="187">
        <v>1.087324</v>
      </c>
      <c r="F264" s="187">
        <f t="shared" si="10"/>
        <v>1.0438310399999999</v>
      </c>
      <c r="G264" s="188">
        <v>1</v>
      </c>
      <c r="H264" s="187">
        <f t="shared" si="9"/>
        <v>1.0438310399999999</v>
      </c>
      <c r="I264" s="188">
        <v>1.3</v>
      </c>
      <c r="J264" s="189">
        <f t="shared" si="11"/>
        <v>1.3569803519999999</v>
      </c>
      <c r="K264" s="190" t="s">
        <v>1324</v>
      </c>
      <c r="L264" s="191" t="s">
        <v>1325</v>
      </c>
    </row>
    <row r="265" spans="2:12">
      <c r="B265" s="184" t="s">
        <v>559</v>
      </c>
      <c r="C265" s="185" t="s">
        <v>1488</v>
      </c>
      <c r="D265" s="186">
        <v>10.346549192399999</v>
      </c>
      <c r="E265" s="187">
        <v>1.955859</v>
      </c>
      <c r="F265" s="187">
        <f t="shared" si="10"/>
        <v>1.8776246399999998</v>
      </c>
      <c r="G265" s="188">
        <v>1</v>
      </c>
      <c r="H265" s="187">
        <f t="shared" si="9"/>
        <v>1.8776246399999998</v>
      </c>
      <c r="I265" s="188">
        <v>1.3</v>
      </c>
      <c r="J265" s="189">
        <f t="shared" si="11"/>
        <v>2.440912032</v>
      </c>
      <c r="K265" s="190" t="s">
        <v>1324</v>
      </c>
      <c r="L265" s="191" t="s">
        <v>1325</v>
      </c>
    </row>
    <row r="266" spans="2:12">
      <c r="B266" s="176" t="s">
        <v>560</v>
      </c>
      <c r="C266" s="177" t="s">
        <v>1489</v>
      </c>
      <c r="D266" s="178">
        <v>2.8540527692</v>
      </c>
      <c r="E266" s="179">
        <v>0.43533500000000003</v>
      </c>
      <c r="F266" s="179">
        <f t="shared" si="10"/>
        <v>0.4179216</v>
      </c>
      <c r="G266" s="180">
        <v>1</v>
      </c>
      <c r="H266" s="179">
        <f t="shared" si="9"/>
        <v>0.4179216</v>
      </c>
      <c r="I266" s="180">
        <v>1.3</v>
      </c>
      <c r="J266" s="181">
        <f t="shared" si="11"/>
        <v>0.54329808000000002</v>
      </c>
      <c r="K266" s="192" t="s">
        <v>1324</v>
      </c>
      <c r="L266" s="193" t="s">
        <v>1325</v>
      </c>
    </row>
    <row r="267" spans="2:12">
      <c r="B267" s="184" t="s">
        <v>561</v>
      </c>
      <c r="C267" s="185" t="s">
        <v>1489</v>
      </c>
      <c r="D267" s="186">
        <v>3.7648625075000002</v>
      </c>
      <c r="E267" s="187">
        <v>0.66164900000000004</v>
      </c>
      <c r="F267" s="187">
        <f t="shared" si="10"/>
        <v>0.63518304000000003</v>
      </c>
      <c r="G267" s="188">
        <v>1</v>
      </c>
      <c r="H267" s="187">
        <f t="shared" si="9"/>
        <v>0.63518304000000003</v>
      </c>
      <c r="I267" s="188">
        <v>1.3</v>
      </c>
      <c r="J267" s="189">
        <f t="shared" si="11"/>
        <v>0.82573795200000011</v>
      </c>
      <c r="K267" s="190" t="s">
        <v>1324</v>
      </c>
      <c r="L267" s="191" t="s">
        <v>1325</v>
      </c>
    </row>
    <row r="268" spans="2:12">
      <c r="B268" s="184" t="s">
        <v>562</v>
      </c>
      <c r="C268" s="185" t="s">
        <v>1489</v>
      </c>
      <c r="D268" s="186">
        <v>5.6406022057999996</v>
      </c>
      <c r="E268" s="187">
        <v>0.99618700000000004</v>
      </c>
      <c r="F268" s="187">
        <f t="shared" si="10"/>
        <v>0.95633952</v>
      </c>
      <c r="G268" s="188">
        <v>1</v>
      </c>
      <c r="H268" s="187">
        <f t="shared" si="9"/>
        <v>0.95633952</v>
      </c>
      <c r="I268" s="188">
        <v>1.3</v>
      </c>
      <c r="J268" s="189">
        <f t="shared" si="11"/>
        <v>1.2432413760000001</v>
      </c>
      <c r="K268" s="190" t="s">
        <v>1324</v>
      </c>
      <c r="L268" s="191" t="s">
        <v>1325</v>
      </c>
    </row>
    <row r="269" spans="2:12">
      <c r="B269" s="184" t="s">
        <v>563</v>
      </c>
      <c r="C269" s="185" t="s">
        <v>1489</v>
      </c>
      <c r="D269" s="186">
        <v>8.6299706989999994</v>
      </c>
      <c r="E269" s="187">
        <v>1.573008</v>
      </c>
      <c r="F269" s="187">
        <f t="shared" si="10"/>
        <v>1.5100876799999998</v>
      </c>
      <c r="G269" s="188">
        <v>1</v>
      </c>
      <c r="H269" s="187">
        <f t="shared" si="9"/>
        <v>1.5100876799999998</v>
      </c>
      <c r="I269" s="188">
        <v>1.3</v>
      </c>
      <c r="J269" s="189">
        <f t="shared" si="11"/>
        <v>1.9631139839999998</v>
      </c>
      <c r="K269" s="190" t="s">
        <v>1324</v>
      </c>
      <c r="L269" s="191" t="s">
        <v>1325</v>
      </c>
    </row>
    <row r="270" spans="2:12">
      <c r="B270" s="176" t="s">
        <v>564</v>
      </c>
      <c r="C270" s="177" t="s">
        <v>1490</v>
      </c>
      <c r="D270" s="178">
        <v>2.1512134677999999</v>
      </c>
      <c r="E270" s="179">
        <v>0.43627199999999999</v>
      </c>
      <c r="F270" s="179">
        <f t="shared" si="10"/>
        <v>0.41882111999999999</v>
      </c>
      <c r="G270" s="180">
        <v>1</v>
      </c>
      <c r="H270" s="179">
        <f t="shared" ref="H270:H333" si="12">+F270*G270</f>
        <v>0.41882111999999999</v>
      </c>
      <c r="I270" s="180">
        <v>1.3</v>
      </c>
      <c r="J270" s="181">
        <f t="shared" si="11"/>
        <v>0.54446745600000002</v>
      </c>
      <c r="K270" s="192" t="s">
        <v>1324</v>
      </c>
      <c r="L270" s="193" t="s">
        <v>1325</v>
      </c>
    </row>
    <row r="271" spans="2:12">
      <c r="B271" s="184" t="s">
        <v>565</v>
      </c>
      <c r="C271" s="185" t="s">
        <v>1490</v>
      </c>
      <c r="D271" s="186">
        <v>2.9413285601000001</v>
      </c>
      <c r="E271" s="187">
        <v>0.559809</v>
      </c>
      <c r="F271" s="187">
        <f t="shared" ref="F271:F334" si="13">E271*0.96</f>
        <v>0.53741664</v>
      </c>
      <c r="G271" s="188">
        <v>1</v>
      </c>
      <c r="H271" s="187">
        <f t="shared" si="12"/>
        <v>0.53741664</v>
      </c>
      <c r="I271" s="188">
        <v>1.3</v>
      </c>
      <c r="J271" s="189">
        <f t="shared" ref="J271:J334" si="14">H271*I271</f>
        <v>0.69864163200000007</v>
      </c>
      <c r="K271" s="190" t="s">
        <v>1324</v>
      </c>
      <c r="L271" s="191" t="s">
        <v>1325</v>
      </c>
    </row>
    <row r="272" spans="2:12">
      <c r="B272" s="184" t="s">
        <v>566</v>
      </c>
      <c r="C272" s="185" t="s">
        <v>1490</v>
      </c>
      <c r="D272" s="186">
        <v>4.2863533035000003</v>
      </c>
      <c r="E272" s="187">
        <v>0.77481599999999995</v>
      </c>
      <c r="F272" s="187">
        <f t="shared" si="13"/>
        <v>0.74382335999999993</v>
      </c>
      <c r="G272" s="188">
        <v>1</v>
      </c>
      <c r="H272" s="187">
        <f t="shared" si="12"/>
        <v>0.74382335999999993</v>
      </c>
      <c r="I272" s="188">
        <v>1.3</v>
      </c>
      <c r="J272" s="189">
        <f t="shared" si="14"/>
        <v>0.96697036799999991</v>
      </c>
      <c r="K272" s="190" t="s">
        <v>1324</v>
      </c>
      <c r="L272" s="191" t="s">
        <v>1325</v>
      </c>
    </row>
    <row r="273" spans="2:12">
      <c r="B273" s="184" t="s">
        <v>567</v>
      </c>
      <c r="C273" s="185" t="s">
        <v>1490</v>
      </c>
      <c r="D273" s="186">
        <v>7.2275229357999997</v>
      </c>
      <c r="E273" s="187">
        <v>1.305687</v>
      </c>
      <c r="F273" s="187">
        <f t="shared" si="13"/>
        <v>1.25345952</v>
      </c>
      <c r="G273" s="188">
        <v>1</v>
      </c>
      <c r="H273" s="187">
        <f t="shared" si="12"/>
        <v>1.25345952</v>
      </c>
      <c r="I273" s="188">
        <v>1.3</v>
      </c>
      <c r="J273" s="189">
        <f t="shared" si="14"/>
        <v>1.6294973760000002</v>
      </c>
      <c r="K273" s="190" t="s">
        <v>1324</v>
      </c>
      <c r="L273" s="191" t="s">
        <v>1325</v>
      </c>
    </row>
    <row r="274" spans="2:12">
      <c r="B274" s="176" t="s">
        <v>568</v>
      </c>
      <c r="C274" s="177" t="s">
        <v>1491</v>
      </c>
      <c r="D274" s="178">
        <v>4.6915887850000004</v>
      </c>
      <c r="E274" s="179">
        <v>3.1306159999999998</v>
      </c>
      <c r="F274" s="179">
        <f t="shared" si="13"/>
        <v>3.00539136</v>
      </c>
      <c r="G274" s="180">
        <v>1</v>
      </c>
      <c r="H274" s="179">
        <f t="shared" si="12"/>
        <v>3.00539136</v>
      </c>
      <c r="I274" s="180">
        <v>1.3</v>
      </c>
      <c r="J274" s="181">
        <f t="shared" si="14"/>
        <v>3.9070087680000003</v>
      </c>
      <c r="K274" s="192" t="s">
        <v>1321</v>
      </c>
      <c r="L274" s="193" t="s">
        <v>1326</v>
      </c>
    </row>
    <row r="275" spans="2:12">
      <c r="B275" s="184" t="s">
        <v>569</v>
      </c>
      <c r="C275" s="185" t="s">
        <v>1491</v>
      </c>
      <c r="D275" s="186">
        <v>6.1641791044999996</v>
      </c>
      <c r="E275" s="187">
        <v>3.4601769999999998</v>
      </c>
      <c r="F275" s="187">
        <f t="shared" si="13"/>
        <v>3.3217699199999999</v>
      </c>
      <c r="G275" s="188">
        <v>1</v>
      </c>
      <c r="H275" s="187">
        <f t="shared" si="12"/>
        <v>3.3217699199999999</v>
      </c>
      <c r="I275" s="188">
        <v>1.3</v>
      </c>
      <c r="J275" s="189">
        <f t="shared" si="14"/>
        <v>4.3183008960000002</v>
      </c>
      <c r="K275" s="190" t="s">
        <v>1321</v>
      </c>
      <c r="L275" s="191" t="s">
        <v>1326</v>
      </c>
    </row>
    <row r="276" spans="2:12">
      <c r="B276" s="184" t="s">
        <v>570</v>
      </c>
      <c r="C276" s="185" t="s">
        <v>1491</v>
      </c>
      <c r="D276" s="186">
        <v>10.3860869565</v>
      </c>
      <c r="E276" s="187">
        <v>5.0014089999999998</v>
      </c>
      <c r="F276" s="187">
        <f t="shared" si="13"/>
        <v>4.8013526399999993</v>
      </c>
      <c r="G276" s="188">
        <v>1</v>
      </c>
      <c r="H276" s="187">
        <f t="shared" si="12"/>
        <v>4.8013526399999993</v>
      </c>
      <c r="I276" s="188">
        <v>1.3</v>
      </c>
      <c r="J276" s="189">
        <f t="shared" si="14"/>
        <v>6.2417584319999992</v>
      </c>
      <c r="K276" s="190" t="s">
        <v>1321</v>
      </c>
      <c r="L276" s="191" t="s">
        <v>1326</v>
      </c>
    </row>
    <row r="277" spans="2:12">
      <c r="B277" s="184" t="s">
        <v>571</v>
      </c>
      <c r="C277" s="185" t="s">
        <v>1491</v>
      </c>
      <c r="D277" s="186">
        <v>26.0533707865</v>
      </c>
      <c r="E277" s="187">
        <v>9.7327809999999992</v>
      </c>
      <c r="F277" s="187">
        <f t="shared" si="13"/>
        <v>9.3434697599999996</v>
      </c>
      <c r="G277" s="188">
        <v>1</v>
      </c>
      <c r="H277" s="187">
        <f t="shared" si="12"/>
        <v>9.3434697599999996</v>
      </c>
      <c r="I277" s="188">
        <v>1.3</v>
      </c>
      <c r="J277" s="189">
        <f t="shared" si="14"/>
        <v>12.146510687999999</v>
      </c>
      <c r="K277" s="190" t="s">
        <v>1321</v>
      </c>
      <c r="L277" s="191" t="s">
        <v>1326</v>
      </c>
    </row>
    <row r="278" spans="2:12">
      <c r="B278" s="176" t="s">
        <v>572</v>
      </c>
      <c r="C278" s="177" t="s">
        <v>1492</v>
      </c>
      <c r="D278" s="178">
        <v>3.1877907528999998</v>
      </c>
      <c r="E278" s="179">
        <v>4.0097930000000002</v>
      </c>
      <c r="F278" s="179">
        <f t="shared" si="13"/>
        <v>3.8494012799999999</v>
      </c>
      <c r="G278" s="180">
        <v>1</v>
      </c>
      <c r="H278" s="179">
        <f t="shared" si="12"/>
        <v>3.8494012799999999</v>
      </c>
      <c r="I278" s="180">
        <v>1.3</v>
      </c>
      <c r="J278" s="181">
        <f t="shared" si="14"/>
        <v>5.0042216640000001</v>
      </c>
      <c r="K278" s="192" t="s">
        <v>1321</v>
      </c>
      <c r="L278" s="193" t="s">
        <v>1326</v>
      </c>
    </row>
    <row r="279" spans="2:12">
      <c r="B279" s="184" t="s">
        <v>573</v>
      </c>
      <c r="C279" s="185" t="s">
        <v>1492</v>
      </c>
      <c r="D279" s="186">
        <v>7.8692536654999996</v>
      </c>
      <c r="E279" s="187">
        <v>5.3013409999999999</v>
      </c>
      <c r="F279" s="187">
        <f t="shared" si="13"/>
        <v>5.0892873599999993</v>
      </c>
      <c r="G279" s="188">
        <v>1</v>
      </c>
      <c r="H279" s="187">
        <f t="shared" si="12"/>
        <v>5.0892873599999993</v>
      </c>
      <c r="I279" s="188">
        <v>1.3</v>
      </c>
      <c r="J279" s="189">
        <f t="shared" si="14"/>
        <v>6.6160735679999991</v>
      </c>
      <c r="K279" s="190" t="s">
        <v>1321</v>
      </c>
      <c r="L279" s="191" t="s">
        <v>1326</v>
      </c>
    </row>
    <row r="280" spans="2:12">
      <c r="B280" s="184" t="s">
        <v>574</v>
      </c>
      <c r="C280" s="185" t="s">
        <v>1492</v>
      </c>
      <c r="D280" s="186">
        <v>15.8811748999</v>
      </c>
      <c r="E280" s="187">
        <v>8.4070420000000006</v>
      </c>
      <c r="F280" s="187">
        <f t="shared" si="13"/>
        <v>8.0707603199999998</v>
      </c>
      <c r="G280" s="188">
        <v>1</v>
      </c>
      <c r="H280" s="187">
        <f t="shared" si="12"/>
        <v>8.0707603199999998</v>
      </c>
      <c r="I280" s="188">
        <v>1.3</v>
      </c>
      <c r="J280" s="189">
        <f t="shared" si="14"/>
        <v>10.491988416</v>
      </c>
      <c r="K280" s="190" t="s">
        <v>1321</v>
      </c>
      <c r="L280" s="191" t="s">
        <v>1326</v>
      </c>
    </row>
    <row r="281" spans="2:12">
      <c r="B281" s="184" t="s">
        <v>575</v>
      </c>
      <c r="C281" s="185" t="s">
        <v>1492</v>
      </c>
      <c r="D281" s="186">
        <v>31.021953896799999</v>
      </c>
      <c r="E281" s="187">
        <v>19.984155000000001</v>
      </c>
      <c r="F281" s="187">
        <f t="shared" si="13"/>
        <v>19.1847888</v>
      </c>
      <c r="G281" s="188">
        <v>1</v>
      </c>
      <c r="H281" s="187">
        <f t="shared" si="12"/>
        <v>19.1847888</v>
      </c>
      <c r="I281" s="188">
        <v>1.3</v>
      </c>
      <c r="J281" s="189">
        <f t="shared" si="14"/>
        <v>24.940225439999999</v>
      </c>
      <c r="K281" s="190" t="s">
        <v>1321</v>
      </c>
      <c r="L281" s="191" t="s">
        <v>1326</v>
      </c>
    </row>
    <row r="282" spans="2:12">
      <c r="B282" s="176" t="s">
        <v>576</v>
      </c>
      <c r="C282" s="177" t="s">
        <v>1493</v>
      </c>
      <c r="D282" s="178">
        <v>8.0033039648000006</v>
      </c>
      <c r="E282" s="179">
        <v>4.4218130000000002</v>
      </c>
      <c r="F282" s="179">
        <f t="shared" si="13"/>
        <v>4.2449404800000003</v>
      </c>
      <c r="G282" s="180">
        <v>1</v>
      </c>
      <c r="H282" s="179">
        <f t="shared" si="12"/>
        <v>4.2449404800000003</v>
      </c>
      <c r="I282" s="180">
        <v>1.3</v>
      </c>
      <c r="J282" s="181">
        <f t="shared" si="14"/>
        <v>5.5184226240000003</v>
      </c>
      <c r="K282" s="192" t="s">
        <v>1321</v>
      </c>
      <c r="L282" s="193" t="s">
        <v>1326</v>
      </c>
    </row>
    <row r="283" spans="2:12">
      <c r="B283" s="184" t="s">
        <v>577</v>
      </c>
      <c r="C283" s="185" t="s">
        <v>1493</v>
      </c>
      <c r="D283" s="186">
        <v>9.1828512396999997</v>
      </c>
      <c r="E283" s="187">
        <v>4.9500599999999997</v>
      </c>
      <c r="F283" s="187">
        <f t="shared" si="13"/>
        <v>4.7520575999999997</v>
      </c>
      <c r="G283" s="188">
        <v>1</v>
      </c>
      <c r="H283" s="187">
        <f t="shared" si="12"/>
        <v>4.7520575999999997</v>
      </c>
      <c r="I283" s="188">
        <v>1.3</v>
      </c>
      <c r="J283" s="189">
        <f t="shared" si="14"/>
        <v>6.1776748799999996</v>
      </c>
      <c r="K283" s="190" t="s">
        <v>1321</v>
      </c>
      <c r="L283" s="191" t="s">
        <v>1326</v>
      </c>
    </row>
    <row r="284" spans="2:12">
      <c r="B284" s="184" t="s">
        <v>578</v>
      </c>
      <c r="C284" s="185" t="s">
        <v>1493</v>
      </c>
      <c r="D284" s="186">
        <v>13.222965002</v>
      </c>
      <c r="E284" s="187">
        <v>6.3337960000000004</v>
      </c>
      <c r="F284" s="187">
        <f t="shared" si="13"/>
        <v>6.0804441599999999</v>
      </c>
      <c r="G284" s="188">
        <v>1</v>
      </c>
      <c r="H284" s="187">
        <f t="shared" si="12"/>
        <v>6.0804441599999999</v>
      </c>
      <c r="I284" s="188">
        <v>1.3</v>
      </c>
      <c r="J284" s="189">
        <f t="shared" si="14"/>
        <v>7.9045774079999997</v>
      </c>
      <c r="K284" s="190" t="s">
        <v>1321</v>
      </c>
      <c r="L284" s="191" t="s">
        <v>1326</v>
      </c>
    </row>
    <row r="285" spans="2:12">
      <c r="B285" s="184" t="s">
        <v>579</v>
      </c>
      <c r="C285" s="185" t="s">
        <v>1493</v>
      </c>
      <c r="D285" s="186">
        <v>20.9705668605</v>
      </c>
      <c r="E285" s="187">
        <v>9.6984849999999998</v>
      </c>
      <c r="F285" s="187">
        <f t="shared" si="13"/>
        <v>9.3105455999999993</v>
      </c>
      <c r="G285" s="188">
        <v>1</v>
      </c>
      <c r="H285" s="187">
        <f t="shared" si="12"/>
        <v>9.3105455999999993</v>
      </c>
      <c r="I285" s="188">
        <v>1.3</v>
      </c>
      <c r="J285" s="189">
        <f t="shared" si="14"/>
        <v>12.10370928</v>
      </c>
      <c r="K285" s="190" t="s">
        <v>1321</v>
      </c>
      <c r="L285" s="191" t="s">
        <v>1326</v>
      </c>
    </row>
    <row r="286" spans="2:12">
      <c r="B286" s="176" t="s">
        <v>580</v>
      </c>
      <c r="C286" s="177" t="s">
        <v>1494</v>
      </c>
      <c r="D286" s="178">
        <v>5.6636278635000004</v>
      </c>
      <c r="E286" s="179">
        <v>3.8076789999999998</v>
      </c>
      <c r="F286" s="179">
        <f t="shared" si="13"/>
        <v>3.6553718399999995</v>
      </c>
      <c r="G286" s="180">
        <v>1</v>
      </c>
      <c r="H286" s="179">
        <f t="shared" si="12"/>
        <v>3.6553718399999995</v>
      </c>
      <c r="I286" s="180">
        <v>1.3</v>
      </c>
      <c r="J286" s="181">
        <f t="shared" si="14"/>
        <v>4.7519833919999996</v>
      </c>
      <c r="K286" s="192" t="s">
        <v>1321</v>
      </c>
      <c r="L286" s="193" t="s">
        <v>1326</v>
      </c>
    </row>
    <row r="287" spans="2:12">
      <c r="B287" s="184" t="s">
        <v>581</v>
      </c>
      <c r="C287" s="185" t="s">
        <v>1494</v>
      </c>
      <c r="D287" s="186">
        <v>6.5051406401999996</v>
      </c>
      <c r="E287" s="187">
        <v>4.208977</v>
      </c>
      <c r="F287" s="187">
        <f t="shared" si="13"/>
        <v>4.0406179199999999</v>
      </c>
      <c r="G287" s="188">
        <v>1</v>
      </c>
      <c r="H287" s="187">
        <f t="shared" si="12"/>
        <v>4.0406179199999999</v>
      </c>
      <c r="I287" s="188">
        <v>1.3</v>
      </c>
      <c r="J287" s="189">
        <f t="shared" si="14"/>
        <v>5.2528032959999997</v>
      </c>
      <c r="K287" s="190" t="s">
        <v>1321</v>
      </c>
      <c r="L287" s="191" t="s">
        <v>1326</v>
      </c>
    </row>
    <row r="288" spans="2:12">
      <c r="B288" s="184" t="s">
        <v>582</v>
      </c>
      <c r="C288" s="185" t="s">
        <v>1494</v>
      </c>
      <c r="D288" s="186">
        <v>9.2412545235000003</v>
      </c>
      <c r="E288" s="187">
        <v>5.1793509999999996</v>
      </c>
      <c r="F288" s="187">
        <f t="shared" si="13"/>
        <v>4.9721769599999996</v>
      </c>
      <c r="G288" s="188">
        <v>1</v>
      </c>
      <c r="H288" s="187">
        <f t="shared" si="12"/>
        <v>4.9721769599999996</v>
      </c>
      <c r="I288" s="188">
        <v>1.3</v>
      </c>
      <c r="J288" s="189">
        <f t="shared" si="14"/>
        <v>6.4638300480000002</v>
      </c>
      <c r="K288" s="190" t="s">
        <v>1321</v>
      </c>
      <c r="L288" s="191" t="s">
        <v>1326</v>
      </c>
    </row>
    <row r="289" spans="2:12">
      <c r="B289" s="184" t="s">
        <v>583</v>
      </c>
      <c r="C289" s="185" t="s">
        <v>1494</v>
      </c>
      <c r="D289" s="186">
        <v>17.983820459299999</v>
      </c>
      <c r="E289" s="187">
        <v>8.8228039999999996</v>
      </c>
      <c r="F289" s="187">
        <f t="shared" si="13"/>
        <v>8.469891839999999</v>
      </c>
      <c r="G289" s="188">
        <v>1</v>
      </c>
      <c r="H289" s="187">
        <f t="shared" si="12"/>
        <v>8.469891839999999</v>
      </c>
      <c r="I289" s="188">
        <v>1.3</v>
      </c>
      <c r="J289" s="189">
        <f t="shared" si="14"/>
        <v>11.010859391999999</v>
      </c>
      <c r="K289" s="190" t="s">
        <v>1321</v>
      </c>
      <c r="L289" s="191" t="s">
        <v>1326</v>
      </c>
    </row>
    <row r="290" spans="2:12">
      <c r="B290" s="176" t="s">
        <v>584</v>
      </c>
      <c r="C290" s="177" t="s">
        <v>1495</v>
      </c>
      <c r="D290" s="178">
        <v>6.7540680472999997</v>
      </c>
      <c r="E290" s="179">
        <v>3.8444470000000002</v>
      </c>
      <c r="F290" s="179">
        <f t="shared" si="13"/>
        <v>3.6906691199999999</v>
      </c>
      <c r="G290" s="180">
        <v>1</v>
      </c>
      <c r="H290" s="179">
        <f t="shared" si="12"/>
        <v>3.6906691199999999</v>
      </c>
      <c r="I290" s="180">
        <v>1.3</v>
      </c>
      <c r="J290" s="181">
        <f t="shared" si="14"/>
        <v>4.7978698560000002</v>
      </c>
      <c r="K290" s="192" t="s">
        <v>1321</v>
      </c>
      <c r="L290" s="193" t="s">
        <v>1326</v>
      </c>
    </row>
    <row r="291" spans="2:12">
      <c r="B291" s="184" t="s">
        <v>585</v>
      </c>
      <c r="C291" s="185" t="s">
        <v>1495</v>
      </c>
      <c r="D291" s="186">
        <v>8.1722459250000004</v>
      </c>
      <c r="E291" s="187">
        <v>4.3859649999999997</v>
      </c>
      <c r="F291" s="187">
        <f t="shared" si="13"/>
        <v>4.2105263999999991</v>
      </c>
      <c r="G291" s="188">
        <v>1</v>
      </c>
      <c r="H291" s="187">
        <f t="shared" si="12"/>
        <v>4.2105263999999991</v>
      </c>
      <c r="I291" s="188">
        <v>1.3</v>
      </c>
      <c r="J291" s="189">
        <f t="shared" si="14"/>
        <v>5.4736843199999994</v>
      </c>
      <c r="K291" s="190" t="s">
        <v>1321</v>
      </c>
      <c r="L291" s="191" t="s">
        <v>1326</v>
      </c>
    </row>
    <row r="292" spans="2:12">
      <c r="B292" s="184" t="s">
        <v>586</v>
      </c>
      <c r="C292" s="185" t="s">
        <v>1495</v>
      </c>
      <c r="D292" s="186">
        <v>10.5223981594</v>
      </c>
      <c r="E292" s="187">
        <v>5.325304</v>
      </c>
      <c r="F292" s="187">
        <f t="shared" si="13"/>
        <v>5.1122918400000001</v>
      </c>
      <c r="G292" s="188">
        <v>1</v>
      </c>
      <c r="H292" s="187">
        <f t="shared" si="12"/>
        <v>5.1122918400000001</v>
      </c>
      <c r="I292" s="188">
        <v>1.3</v>
      </c>
      <c r="J292" s="189">
        <f t="shared" si="14"/>
        <v>6.6459793920000001</v>
      </c>
      <c r="K292" s="190" t="s">
        <v>1321</v>
      </c>
      <c r="L292" s="191" t="s">
        <v>1326</v>
      </c>
    </row>
    <row r="293" spans="2:12">
      <c r="B293" s="184" t="s">
        <v>587</v>
      </c>
      <c r="C293" s="185" t="s">
        <v>1495</v>
      </c>
      <c r="D293" s="186">
        <v>17.121409100400001</v>
      </c>
      <c r="E293" s="187">
        <v>8.0347000000000008</v>
      </c>
      <c r="F293" s="187">
        <f t="shared" si="13"/>
        <v>7.7133120000000002</v>
      </c>
      <c r="G293" s="188">
        <v>1</v>
      </c>
      <c r="H293" s="187">
        <f t="shared" si="12"/>
        <v>7.7133120000000002</v>
      </c>
      <c r="I293" s="188">
        <v>1.3</v>
      </c>
      <c r="J293" s="189">
        <f t="shared" si="14"/>
        <v>10.0273056</v>
      </c>
      <c r="K293" s="190" t="s">
        <v>1321</v>
      </c>
      <c r="L293" s="191" t="s">
        <v>1326</v>
      </c>
    </row>
    <row r="294" spans="2:12">
      <c r="B294" s="176" t="s">
        <v>588</v>
      </c>
      <c r="C294" s="177" t="s">
        <v>1496</v>
      </c>
      <c r="D294" s="178">
        <v>5.0223318618999997</v>
      </c>
      <c r="E294" s="179">
        <v>3.0631370000000002</v>
      </c>
      <c r="F294" s="179">
        <f t="shared" si="13"/>
        <v>2.94061152</v>
      </c>
      <c r="G294" s="180">
        <v>1</v>
      </c>
      <c r="H294" s="179">
        <f t="shared" si="12"/>
        <v>2.94061152</v>
      </c>
      <c r="I294" s="180">
        <v>1.3</v>
      </c>
      <c r="J294" s="181">
        <f t="shared" si="14"/>
        <v>3.822794976</v>
      </c>
      <c r="K294" s="192" t="s">
        <v>1321</v>
      </c>
      <c r="L294" s="193" t="s">
        <v>1326</v>
      </c>
    </row>
    <row r="295" spans="2:12">
      <c r="B295" s="184" t="s">
        <v>589</v>
      </c>
      <c r="C295" s="185" t="s">
        <v>1496</v>
      </c>
      <c r="D295" s="186">
        <v>6.1109080596999998</v>
      </c>
      <c r="E295" s="187">
        <v>3.4369339999999999</v>
      </c>
      <c r="F295" s="187">
        <f t="shared" si="13"/>
        <v>3.2994566399999998</v>
      </c>
      <c r="G295" s="188">
        <v>1</v>
      </c>
      <c r="H295" s="187">
        <f t="shared" si="12"/>
        <v>3.2994566399999998</v>
      </c>
      <c r="I295" s="188">
        <v>1.3</v>
      </c>
      <c r="J295" s="189">
        <f t="shared" si="14"/>
        <v>4.2892936319999997</v>
      </c>
      <c r="K295" s="190" t="s">
        <v>1321</v>
      </c>
      <c r="L295" s="191" t="s">
        <v>1326</v>
      </c>
    </row>
    <row r="296" spans="2:12">
      <c r="B296" s="184" t="s">
        <v>590</v>
      </c>
      <c r="C296" s="185" t="s">
        <v>1496</v>
      </c>
      <c r="D296" s="186">
        <v>8.5509446693999998</v>
      </c>
      <c r="E296" s="187">
        <v>4.2565530000000003</v>
      </c>
      <c r="F296" s="187">
        <f t="shared" si="13"/>
        <v>4.08629088</v>
      </c>
      <c r="G296" s="188">
        <v>1</v>
      </c>
      <c r="H296" s="187">
        <f t="shared" si="12"/>
        <v>4.08629088</v>
      </c>
      <c r="I296" s="188">
        <v>1.3</v>
      </c>
      <c r="J296" s="189">
        <f t="shared" si="14"/>
        <v>5.3121781439999998</v>
      </c>
      <c r="K296" s="190" t="s">
        <v>1321</v>
      </c>
      <c r="L296" s="191" t="s">
        <v>1326</v>
      </c>
    </row>
    <row r="297" spans="2:12">
      <c r="B297" s="184" t="s">
        <v>591</v>
      </c>
      <c r="C297" s="185" t="s">
        <v>1496</v>
      </c>
      <c r="D297" s="186">
        <v>16.147504456299998</v>
      </c>
      <c r="E297" s="187">
        <v>7.127637</v>
      </c>
      <c r="F297" s="187">
        <f t="shared" si="13"/>
        <v>6.8425315199999996</v>
      </c>
      <c r="G297" s="188">
        <v>1</v>
      </c>
      <c r="H297" s="187">
        <f t="shared" si="12"/>
        <v>6.8425315199999996</v>
      </c>
      <c r="I297" s="188">
        <v>1.3</v>
      </c>
      <c r="J297" s="189">
        <f t="shared" si="14"/>
        <v>8.8952909760000001</v>
      </c>
      <c r="K297" s="190" t="s">
        <v>1321</v>
      </c>
      <c r="L297" s="191" t="s">
        <v>1326</v>
      </c>
    </row>
    <row r="298" spans="2:12">
      <c r="B298" s="176" t="s">
        <v>592</v>
      </c>
      <c r="C298" s="177" t="s">
        <v>1497</v>
      </c>
      <c r="D298" s="178">
        <v>4.3791074056000001</v>
      </c>
      <c r="E298" s="179">
        <v>2.849119</v>
      </c>
      <c r="F298" s="179">
        <f t="shared" si="13"/>
        <v>2.73515424</v>
      </c>
      <c r="G298" s="180">
        <v>1</v>
      </c>
      <c r="H298" s="179">
        <f t="shared" si="12"/>
        <v>2.73515424</v>
      </c>
      <c r="I298" s="180">
        <v>1.3</v>
      </c>
      <c r="J298" s="181">
        <f t="shared" si="14"/>
        <v>3.555700512</v>
      </c>
      <c r="K298" s="192" t="s">
        <v>1321</v>
      </c>
      <c r="L298" s="193" t="s">
        <v>1326</v>
      </c>
    </row>
    <row r="299" spans="2:12">
      <c r="B299" s="184" t="s">
        <v>593</v>
      </c>
      <c r="C299" s="185" t="s">
        <v>1497</v>
      </c>
      <c r="D299" s="186">
        <v>5.8294372293999999</v>
      </c>
      <c r="E299" s="187">
        <v>3.269018</v>
      </c>
      <c r="F299" s="187">
        <f t="shared" si="13"/>
        <v>3.1382572799999999</v>
      </c>
      <c r="G299" s="188">
        <v>1</v>
      </c>
      <c r="H299" s="187">
        <f t="shared" si="12"/>
        <v>3.1382572799999999</v>
      </c>
      <c r="I299" s="188">
        <v>1.3</v>
      </c>
      <c r="J299" s="189">
        <f t="shared" si="14"/>
        <v>4.0797344640000004</v>
      </c>
      <c r="K299" s="190" t="s">
        <v>1321</v>
      </c>
      <c r="L299" s="191" t="s">
        <v>1326</v>
      </c>
    </row>
    <row r="300" spans="2:12">
      <c r="B300" s="184" t="s">
        <v>594</v>
      </c>
      <c r="C300" s="185" t="s">
        <v>1497</v>
      </c>
      <c r="D300" s="186">
        <v>9.1434016198000005</v>
      </c>
      <c r="E300" s="187">
        <v>4.1582309999999998</v>
      </c>
      <c r="F300" s="187">
        <f t="shared" si="13"/>
        <v>3.9919017599999997</v>
      </c>
      <c r="G300" s="188">
        <v>1</v>
      </c>
      <c r="H300" s="187">
        <f t="shared" si="12"/>
        <v>3.9919017599999997</v>
      </c>
      <c r="I300" s="188">
        <v>1.3</v>
      </c>
      <c r="J300" s="189">
        <f t="shared" si="14"/>
        <v>5.1894722880000002</v>
      </c>
      <c r="K300" s="190" t="s">
        <v>1321</v>
      </c>
      <c r="L300" s="191" t="s">
        <v>1326</v>
      </c>
    </row>
    <row r="301" spans="2:12">
      <c r="B301" s="184" t="s">
        <v>595</v>
      </c>
      <c r="C301" s="185" t="s">
        <v>1497</v>
      </c>
      <c r="D301" s="186">
        <v>18.597604790399998</v>
      </c>
      <c r="E301" s="187">
        <v>7.2602900000000004</v>
      </c>
      <c r="F301" s="187">
        <f t="shared" si="13"/>
        <v>6.9698783999999998</v>
      </c>
      <c r="G301" s="188">
        <v>1</v>
      </c>
      <c r="H301" s="187">
        <f t="shared" si="12"/>
        <v>6.9698783999999998</v>
      </c>
      <c r="I301" s="188">
        <v>1.3</v>
      </c>
      <c r="J301" s="189">
        <f t="shared" si="14"/>
        <v>9.0608419199999997</v>
      </c>
      <c r="K301" s="190" t="s">
        <v>1321</v>
      </c>
      <c r="L301" s="191" t="s">
        <v>1326</v>
      </c>
    </row>
    <row r="302" spans="2:12">
      <c r="B302" s="176" t="s">
        <v>596</v>
      </c>
      <c r="C302" s="177" t="s">
        <v>1498</v>
      </c>
      <c r="D302" s="178">
        <v>4.3388527499</v>
      </c>
      <c r="E302" s="179">
        <v>1.770956</v>
      </c>
      <c r="F302" s="179">
        <f t="shared" si="13"/>
        <v>1.7001177599999999</v>
      </c>
      <c r="G302" s="180">
        <v>1</v>
      </c>
      <c r="H302" s="179">
        <f t="shared" si="12"/>
        <v>1.7001177599999999</v>
      </c>
      <c r="I302" s="180">
        <v>1.3</v>
      </c>
      <c r="J302" s="181">
        <f t="shared" si="14"/>
        <v>2.2101530879999998</v>
      </c>
      <c r="K302" s="192" t="s">
        <v>1321</v>
      </c>
      <c r="L302" s="193" t="s">
        <v>1326</v>
      </c>
    </row>
    <row r="303" spans="2:12">
      <c r="B303" s="184" t="s">
        <v>597</v>
      </c>
      <c r="C303" s="185" t="s">
        <v>1498</v>
      </c>
      <c r="D303" s="186">
        <v>5.6997185895999998</v>
      </c>
      <c r="E303" s="187">
        <v>2.3016809999999999</v>
      </c>
      <c r="F303" s="187">
        <f t="shared" si="13"/>
        <v>2.2096137599999999</v>
      </c>
      <c r="G303" s="188">
        <v>1</v>
      </c>
      <c r="H303" s="187">
        <f t="shared" si="12"/>
        <v>2.2096137599999999</v>
      </c>
      <c r="I303" s="188">
        <v>1.3</v>
      </c>
      <c r="J303" s="189">
        <f t="shared" si="14"/>
        <v>2.8724978879999998</v>
      </c>
      <c r="K303" s="190" t="s">
        <v>1321</v>
      </c>
      <c r="L303" s="191" t="s">
        <v>1326</v>
      </c>
    </row>
    <row r="304" spans="2:12">
      <c r="B304" s="184" t="s">
        <v>598</v>
      </c>
      <c r="C304" s="185" t="s">
        <v>1498</v>
      </c>
      <c r="D304" s="186">
        <v>8.9855516637000008</v>
      </c>
      <c r="E304" s="187">
        <v>3.5766249999999999</v>
      </c>
      <c r="F304" s="187">
        <f t="shared" si="13"/>
        <v>3.4335599999999999</v>
      </c>
      <c r="G304" s="188">
        <v>1</v>
      </c>
      <c r="H304" s="187">
        <f t="shared" si="12"/>
        <v>3.4335599999999999</v>
      </c>
      <c r="I304" s="188">
        <v>1.3</v>
      </c>
      <c r="J304" s="189">
        <f t="shared" si="14"/>
        <v>4.4636279999999999</v>
      </c>
      <c r="K304" s="190" t="s">
        <v>1321</v>
      </c>
      <c r="L304" s="191" t="s">
        <v>1326</v>
      </c>
    </row>
    <row r="305" spans="2:12">
      <c r="B305" s="184" t="s">
        <v>599</v>
      </c>
      <c r="C305" s="185" t="s">
        <v>1498</v>
      </c>
      <c r="D305" s="186">
        <v>16.257305773300001</v>
      </c>
      <c r="E305" s="187">
        <v>6.3593089999999997</v>
      </c>
      <c r="F305" s="187">
        <f t="shared" si="13"/>
        <v>6.1049366399999991</v>
      </c>
      <c r="G305" s="188">
        <v>1</v>
      </c>
      <c r="H305" s="187">
        <f t="shared" si="12"/>
        <v>6.1049366399999991</v>
      </c>
      <c r="I305" s="188">
        <v>1.3</v>
      </c>
      <c r="J305" s="189">
        <f t="shared" si="14"/>
        <v>7.9364176319999995</v>
      </c>
      <c r="K305" s="190" t="s">
        <v>1321</v>
      </c>
      <c r="L305" s="191" t="s">
        <v>1326</v>
      </c>
    </row>
    <row r="306" spans="2:12">
      <c r="B306" s="176" t="s">
        <v>600</v>
      </c>
      <c r="C306" s="177" t="s">
        <v>1499</v>
      </c>
      <c r="D306" s="178">
        <v>4.6764705881999999</v>
      </c>
      <c r="E306" s="179">
        <v>2.283684</v>
      </c>
      <c r="F306" s="179">
        <f t="shared" si="13"/>
        <v>2.1923366400000002</v>
      </c>
      <c r="G306" s="180">
        <v>1</v>
      </c>
      <c r="H306" s="179">
        <f t="shared" si="12"/>
        <v>2.1923366400000002</v>
      </c>
      <c r="I306" s="180">
        <v>1.3</v>
      </c>
      <c r="J306" s="181">
        <f t="shared" si="14"/>
        <v>2.8500376320000003</v>
      </c>
      <c r="K306" s="192" t="s">
        <v>1321</v>
      </c>
      <c r="L306" s="193" t="s">
        <v>1326</v>
      </c>
    </row>
    <row r="307" spans="2:12">
      <c r="B307" s="184" t="s">
        <v>601</v>
      </c>
      <c r="C307" s="185" t="s">
        <v>1499</v>
      </c>
      <c r="D307" s="186">
        <v>5.3456375839000003</v>
      </c>
      <c r="E307" s="187">
        <v>2.459479</v>
      </c>
      <c r="F307" s="187">
        <f t="shared" si="13"/>
        <v>2.3610998400000001</v>
      </c>
      <c r="G307" s="188">
        <v>1</v>
      </c>
      <c r="H307" s="187">
        <f t="shared" si="12"/>
        <v>2.3610998400000001</v>
      </c>
      <c r="I307" s="188">
        <v>1.3</v>
      </c>
      <c r="J307" s="189">
        <f t="shared" si="14"/>
        <v>3.0694297920000002</v>
      </c>
      <c r="K307" s="190" t="s">
        <v>1321</v>
      </c>
      <c r="L307" s="191" t="s">
        <v>1326</v>
      </c>
    </row>
    <row r="308" spans="2:12">
      <c r="B308" s="184" t="s">
        <v>602</v>
      </c>
      <c r="C308" s="185" t="s">
        <v>1499</v>
      </c>
      <c r="D308" s="186">
        <v>9.0063091482999997</v>
      </c>
      <c r="E308" s="187">
        <v>3.0319919999999998</v>
      </c>
      <c r="F308" s="187">
        <f t="shared" si="13"/>
        <v>2.9107123199999996</v>
      </c>
      <c r="G308" s="188">
        <v>1</v>
      </c>
      <c r="H308" s="187">
        <f t="shared" si="12"/>
        <v>2.9107123199999996</v>
      </c>
      <c r="I308" s="188">
        <v>1.3</v>
      </c>
      <c r="J308" s="189">
        <f t="shared" si="14"/>
        <v>3.7839260159999997</v>
      </c>
      <c r="K308" s="190" t="s">
        <v>1321</v>
      </c>
      <c r="L308" s="191" t="s">
        <v>1326</v>
      </c>
    </row>
    <row r="309" spans="2:12">
      <c r="B309" s="184" t="s">
        <v>603</v>
      </c>
      <c r="C309" s="185" t="s">
        <v>1499</v>
      </c>
      <c r="D309" s="186">
        <v>16.470059880200001</v>
      </c>
      <c r="E309" s="187">
        <v>4.8851000000000004</v>
      </c>
      <c r="F309" s="187">
        <f t="shared" si="13"/>
        <v>4.6896960000000005</v>
      </c>
      <c r="G309" s="188">
        <v>1</v>
      </c>
      <c r="H309" s="187">
        <f t="shared" si="12"/>
        <v>4.6896960000000005</v>
      </c>
      <c r="I309" s="188">
        <v>1.3</v>
      </c>
      <c r="J309" s="189">
        <f t="shared" si="14"/>
        <v>6.0966048000000006</v>
      </c>
      <c r="K309" s="190" t="s">
        <v>1321</v>
      </c>
      <c r="L309" s="191" t="s">
        <v>1326</v>
      </c>
    </row>
    <row r="310" spans="2:12">
      <c r="B310" s="176" t="s">
        <v>604</v>
      </c>
      <c r="C310" s="177" t="s">
        <v>1500</v>
      </c>
      <c r="D310" s="178">
        <v>2.5749589141000002</v>
      </c>
      <c r="E310" s="179">
        <v>1.606053</v>
      </c>
      <c r="F310" s="179">
        <f t="shared" si="13"/>
        <v>1.5418108799999999</v>
      </c>
      <c r="G310" s="180">
        <v>1</v>
      </c>
      <c r="H310" s="179">
        <f t="shared" si="12"/>
        <v>1.5418108799999999</v>
      </c>
      <c r="I310" s="180">
        <v>1.3</v>
      </c>
      <c r="J310" s="181">
        <f t="shared" si="14"/>
        <v>2.0043541440000001</v>
      </c>
      <c r="K310" s="192" t="s">
        <v>1321</v>
      </c>
      <c r="L310" s="193" t="s">
        <v>1326</v>
      </c>
    </row>
    <row r="311" spans="2:12">
      <c r="B311" s="184" t="s">
        <v>605</v>
      </c>
      <c r="C311" s="185" t="s">
        <v>1500</v>
      </c>
      <c r="D311" s="186">
        <v>3.8814520702999999</v>
      </c>
      <c r="E311" s="187">
        <v>1.905853</v>
      </c>
      <c r="F311" s="187">
        <f t="shared" si="13"/>
        <v>1.8296188799999999</v>
      </c>
      <c r="G311" s="188">
        <v>1</v>
      </c>
      <c r="H311" s="187">
        <f t="shared" si="12"/>
        <v>1.8296188799999999</v>
      </c>
      <c r="I311" s="188">
        <v>1.3</v>
      </c>
      <c r="J311" s="189">
        <f t="shared" si="14"/>
        <v>2.3785045440000001</v>
      </c>
      <c r="K311" s="190" t="s">
        <v>1321</v>
      </c>
      <c r="L311" s="191" t="s">
        <v>1326</v>
      </c>
    </row>
    <row r="312" spans="2:12">
      <c r="B312" s="184" t="s">
        <v>606</v>
      </c>
      <c r="C312" s="185" t="s">
        <v>1500</v>
      </c>
      <c r="D312" s="186">
        <v>6.5198430003999999</v>
      </c>
      <c r="E312" s="187">
        <v>2.4627029999999999</v>
      </c>
      <c r="F312" s="187">
        <f t="shared" si="13"/>
        <v>2.3641948799999999</v>
      </c>
      <c r="G312" s="188">
        <v>1</v>
      </c>
      <c r="H312" s="187">
        <f t="shared" si="12"/>
        <v>2.3641948799999999</v>
      </c>
      <c r="I312" s="188">
        <v>1.3</v>
      </c>
      <c r="J312" s="189">
        <f t="shared" si="14"/>
        <v>3.0734533439999998</v>
      </c>
      <c r="K312" s="190" t="s">
        <v>1321</v>
      </c>
      <c r="L312" s="191" t="s">
        <v>1326</v>
      </c>
    </row>
    <row r="313" spans="2:12">
      <c r="B313" s="184" t="s">
        <v>607</v>
      </c>
      <c r="C313" s="185" t="s">
        <v>1500</v>
      </c>
      <c r="D313" s="186">
        <v>13.228403141399999</v>
      </c>
      <c r="E313" s="187">
        <v>4.2110820000000002</v>
      </c>
      <c r="F313" s="187">
        <f t="shared" si="13"/>
        <v>4.0426387200000002</v>
      </c>
      <c r="G313" s="188">
        <v>1</v>
      </c>
      <c r="H313" s="187">
        <f t="shared" si="12"/>
        <v>4.0426387200000002</v>
      </c>
      <c r="I313" s="188">
        <v>1.3</v>
      </c>
      <c r="J313" s="189">
        <f t="shared" si="14"/>
        <v>5.2554303360000008</v>
      </c>
      <c r="K313" s="190" t="s">
        <v>1321</v>
      </c>
      <c r="L313" s="191" t="s">
        <v>1326</v>
      </c>
    </row>
    <row r="314" spans="2:12">
      <c r="B314" s="176" t="s">
        <v>608</v>
      </c>
      <c r="C314" s="177" t="s">
        <v>1501</v>
      </c>
      <c r="D314" s="178">
        <v>2.4840698869</v>
      </c>
      <c r="E314" s="179">
        <v>1.7171050000000001</v>
      </c>
      <c r="F314" s="179">
        <f t="shared" si="13"/>
        <v>1.6484208</v>
      </c>
      <c r="G314" s="180">
        <v>1</v>
      </c>
      <c r="H314" s="179">
        <f t="shared" si="12"/>
        <v>1.6484208</v>
      </c>
      <c r="I314" s="180">
        <v>1.3</v>
      </c>
      <c r="J314" s="181">
        <f t="shared" si="14"/>
        <v>2.1429470400000001</v>
      </c>
      <c r="K314" s="192" t="s">
        <v>1321</v>
      </c>
      <c r="L314" s="193" t="s">
        <v>1326</v>
      </c>
    </row>
    <row r="315" spans="2:12">
      <c r="B315" s="184" t="s">
        <v>609</v>
      </c>
      <c r="C315" s="185" t="s">
        <v>1501</v>
      </c>
      <c r="D315" s="186">
        <v>4.1264322512999998</v>
      </c>
      <c r="E315" s="187">
        <v>2.0932119999999999</v>
      </c>
      <c r="F315" s="187">
        <f t="shared" si="13"/>
        <v>2.0094835199999999</v>
      </c>
      <c r="G315" s="188">
        <v>1</v>
      </c>
      <c r="H315" s="187">
        <f t="shared" si="12"/>
        <v>2.0094835199999999</v>
      </c>
      <c r="I315" s="188">
        <v>1.3</v>
      </c>
      <c r="J315" s="189">
        <f t="shared" si="14"/>
        <v>2.6123285759999999</v>
      </c>
      <c r="K315" s="190" t="s">
        <v>1321</v>
      </c>
      <c r="L315" s="191" t="s">
        <v>1326</v>
      </c>
    </row>
    <row r="316" spans="2:12">
      <c r="B316" s="184" t="s">
        <v>610</v>
      </c>
      <c r="C316" s="185" t="s">
        <v>1501</v>
      </c>
      <c r="D316" s="186">
        <v>8.3493568042999993</v>
      </c>
      <c r="E316" s="187">
        <v>2.855194</v>
      </c>
      <c r="F316" s="187">
        <f t="shared" si="13"/>
        <v>2.7409862399999998</v>
      </c>
      <c r="G316" s="188">
        <v>1</v>
      </c>
      <c r="H316" s="187">
        <f t="shared" si="12"/>
        <v>2.7409862399999998</v>
      </c>
      <c r="I316" s="188">
        <v>1.3</v>
      </c>
      <c r="J316" s="189">
        <f t="shared" si="14"/>
        <v>3.563282112</v>
      </c>
      <c r="K316" s="190" t="s">
        <v>1321</v>
      </c>
      <c r="L316" s="191" t="s">
        <v>1326</v>
      </c>
    </row>
    <row r="317" spans="2:12">
      <c r="B317" s="184" t="s">
        <v>611</v>
      </c>
      <c r="C317" s="185" t="s">
        <v>1501</v>
      </c>
      <c r="D317" s="186">
        <v>16.979543078999999</v>
      </c>
      <c r="E317" s="187">
        <v>5.2542099999999996</v>
      </c>
      <c r="F317" s="187">
        <f t="shared" si="13"/>
        <v>5.044041599999999</v>
      </c>
      <c r="G317" s="188">
        <v>1</v>
      </c>
      <c r="H317" s="187">
        <f t="shared" si="12"/>
        <v>5.044041599999999</v>
      </c>
      <c r="I317" s="188">
        <v>1.3</v>
      </c>
      <c r="J317" s="189">
        <f t="shared" si="14"/>
        <v>6.557254079999999</v>
      </c>
      <c r="K317" s="190" t="s">
        <v>1321</v>
      </c>
      <c r="L317" s="191" t="s">
        <v>1326</v>
      </c>
    </row>
    <row r="318" spans="2:12">
      <c r="B318" s="176" t="s">
        <v>612</v>
      </c>
      <c r="C318" s="177" t="s">
        <v>1502</v>
      </c>
      <c r="D318" s="178">
        <v>2.4246090292</v>
      </c>
      <c r="E318" s="179">
        <v>2.0861909999999999</v>
      </c>
      <c r="F318" s="179">
        <f t="shared" si="13"/>
        <v>2.0027433599999998</v>
      </c>
      <c r="G318" s="180">
        <v>1</v>
      </c>
      <c r="H318" s="179">
        <f t="shared" si="12"/>
        <v>2.0027433599999998</v>
      </c>
      <c r="I318" s="180">
        <v>1.3</v>
      </c>
      <c r="J318" s="181">
        <f t="shared" si="14"/>
        <v>2.6035663679999996</v>
      </c>
      <c r="K318" s="192" t="s">
        <v>1321</v>
      </c>
      <c r="L318" s="193" t="s">
        <v>1326</v>
      </c>
    </row>
    <row r="319" spans="2:12">
      <c r="B319" s="184" t="s">
        <v>613</v>
      </c>
      <c r="C319" s="185" t="s">
        <v>1502</v>
      </c>
      <c r="D319" s="186">
        <v>3.0925842494000002</v>
      </c>
      <c r="E319" s="187">
        <v>2.2374339999999999</v>
      </c>
      <c r="F319" s="187">
        <f t="shared" si="13"/>
        <v>2.1479366399999997</v>
      </c>
      <c r="G319" s="188">
        <v>1</v>
      </c>
      <c r="H319" s="187">
        <f t="shared" si="12"/>
        <v>2.1479366399999997</v>
      </c>
      <c r="I319" s="188">
        <v>1.3</v>
      </c>
      <c r="J319" s="189">
        <f t="shared" si="14"/>
        <v>2.7923176319999996</v>
      </c>
      <c r="K319" s="190" t="s">
        <v>1321</v>
      </c>
      <c r="L319" s="191" t="s">
        <v>1326</v>
      </c>
    </row>
    <row r="320" spans="2:12">
      <c r="B320" s="184" t="s">
        <v>614</v>
      </c>
      <c r="C320" s="185" t="s">
        <v>1502</v>
      </c>
      <c r="D320" s="186">
        <v>5.3219569934999997</v>
      </c>
      <c r="E320" s="187">
        <v>2.7862870000000002</v>
      </c>
      <c r="F320" s="187">
        <f t="shared" si="13"/>
        <v>2.6748355200000002</v>
      </c>
      <c r="G320" s="188">
        <v>1</v>
      </c>
      <c r="H320" s="187">
        <f t="shared" si="12"/>
        <v>2.6748355200000002</v>
      </c>
      <c r="I320" s="188">
        <v>1.3</v>
      </c>
      <c r="J320" s="189">
        <f t="shared" si="14"/>
        <v>3.4772861760000002</v>
      </c>
      <c r="K320" s="190" t="s">
        <v>1321</v>
      </c>
      <c r="L320" s="191" t="s">
        <v>1326</v>
      </c>
    </row>
    <row r="321" spans="2:12">
      <c r="B321" s="184" t="s">
        <v>615</v>
      </c>
      <c r="C321" s="185" t="s">
        <v>1502</v>
      </c>
      <c r="D321" s="186">
        <v>8.5813571502000006</v>
      </c>
      <c r="E321" s="187">
        <v>4.0668540000000002</v>
      </c>
      <c r="F321" s="187">
        <f t="shared" si="13"/>
        <v>3.9041798399999998</v>
      </c>
      <c r="G321" s="188">
        <v>1</v>
      </c>
      <c r="H321" s="187">
        <f t="shared" si="12"/>
        <v>3.9041798399999998</v>
      </c>
      <c r="I321" s="188">
        <v>1.3</v>
      </c>
      <c r="J321" s="189">
        <f t="shared" si="14"/>
        <v>5.0754337920000001</v>
      </c>
      <c r="K321" s="190" t="s">
        <v>1321</v>
      </c>
      <c r="L321" s="191" t="s">
        <v>1326</v>
      </c>
    </row>
    <row r="322" spans="2:12">
      <c r="B322" s="176" t="s">
        <v>616</v>
      </c>
      <c r="C322" s="177" t="s">
        <v>1503</v>
      </c>
      <c r="D322" s="178">
        <v>1.7158566569</v>
      </c>
      <c r="E322" s="179">
        <v>1.7735620000000001</v>
      </c>
      <c r="F322" s="179">
        <f t="shared" si="13"/>
        <v>1.7026195200000001</v>
      </c>
      <c r="G322" s="180">
        <v>1</v>
      </c>
      <c r="H322" s="179">
        <f t="shared" si="12"/>
        <v>1.7026195200000001</v>
      </c>
      <c r="I322" s="180">
        <v>1.3</v>
      </c>
      <c r="J322" s="181">
        <f t="shared" si="14"/>
        <v>2.2134053760000003</v>
      </c>
      <c r="K322" s="192" t="s">
        <v>1321</v>
      </c>
      <c r="L322" s="193" t="s">
        <v>1326</v>
      </c>
    </row>
    <row r="323" spans="2:12">
      <c r="B323" s="184" t="s">
        <v>617</v>
      </c>
      <c r="C323" s="185" t="s">
        <v>1503</v>
      </c>
      <c r="D323" s="186">
        <v>2.5273351960000001</v>
      </c>
      <c r="E323" s="187">
        <v>1.9932559999999999</v>
      </c>
      <c r="F323" s="187">
        <f t="shared" si="13"/>
        <v>1.9135257599999997</v>
      </c>
      <c r="G323" s="188">
        <v>1</v>
      </c>
      <c r="H323" s="187">
        <f t="shared" si="12"/>
        <v>1.9135257599999997</v>
      </c>
      <c r="I323" s="188">
        <v>1.3</v>
      </c>
      <c r="J323" s="189">
        <f t="shared" si="14"/>
        <v>2.4875834879999998</v>
      </c>
      <c r="K323" s="190" t="s">
        <v>1321</v>
      </c>
      <c r="L323" s="191" t="s">
        <v>1326</v>
      </c>
    </row>
    <row r="324" spans="2:12">
      <c r="B324" s="184" t="s">
        <v>618</v>
      </c>
      <c r="C324" s="185" t="s">
        <v>1503</v>
      </c>
      <c r="D324" s="186">
        <v>5.1699222745000002</v>
      </c>
      <c r="E324" s="187">
        <v>2.5842100000000001</v>
      </c>
      <c r="F324" s="187">
        <f t="shared" si="13"/>
        <v>2.4808416000000002</v>
      </c>
      <c r="G324" s="188">
        <v>1</v>
      </c>
      <c r="H324" s="187">
        <f t="shared" si="12"/>
        <v>2.4808416000000002</v>
      </c>
      <c r="I324" s="188">
        <v>1.3</v>
      </c>
      <c r="J324" s="189">
        <f t="shared" si="14"/>
        <v>3.2250940800000003</v>
      </c>
      <c r="K324" s="190" t="s">
        <v>1321</v>
      </c>
      <c r="L324" s="191" t="s">
        <v>1326</v>
      </c>
    </row>
    <row r="325" spans="2:12">
      <c r="B325" s="184" t="s">
        <v>619</v>
      </c>
      <c r="C325" s="185" t="s">
        <v>1503</v>
      </c>
      <c r="D325" s="186">
        <v>10.3726075068</v>
      </c>
      <c r="E325" s="187">
        <v>4.2120509999999998</v>
      </c>
      <c r="F325" s="187">
        <f t="shared" si="13"/>
        <v>4.04356896</v>
      </c>
      <c r="G325" s="188">
        <v>1</v>
      </c>
      <c r="H325" s="187">
        <f t="shared" si="12"/>
        <v>4.04356896</v>
      </c>
      <c r="I325" s="188">
        <v>1.3</v>
      </c>
      <c r="J325" s="189">
        <f t="shared" si="14"/>
        <v>5.2566396480000002</v>
      </c>
      <c r="K325" s="190" t="s">
        <v>1321</v>
      </c>
      <c r="L325" s="191" t="s">
        <v>1326</v>
      </c>
    </row>
    <row r="326" spans="2:12">
      <c r="B326" s="176" t="s">
        <v>620</v>
      </c>
      <c r="C326" s="177" t="s">
        <v>1504</v>
      </c>
      <c r="D326" s="178">
        <v>2.9087098277000001</v>
      </c>
      <c r="E326" s="179">
        <v>1.301919</v>
      </c>
      <c r="F326" s="179">
        <f t="shared" si="13"/>
        <v>1.24984224</v>
      </c>
      <c r="G326" s="180">
        <v>1</v>
      </c>
      <c r="H326" s="179">
        <f t="shared" si="12"/>
        <v>1.24984224</v>
      </c>
      <c r="I326" s="180">
        <v>1.3</v>
      </c>
      <c r="J326" s="181">
        <f t="shared" si="14"/>
        <v>1.624794912</v>
      </c>
      <c r="K326" s="192" t="s">
        <v>1321</v>
      </c>
      <c r="L326" s="193" t="s">
        <v>1326</v>
      </c>
    </row>
    <row r="327" spans="2:12">
      <c r="B327" s="184" t="s">
        <v>621</v>
      </c>
      <c r="C327" s="185" t="s">
        <v>1504</v>
      </c>
      <c r="D327" s="186">
        <v>2.5328719723000002</v>
      </c>
      <c r="E327" s="187">
        <v>2.4037009999999999</v>
      </c>
      <c r="F327" s="187">
        <f t="shared" si="13"/>
        <v>2.3075529599999998</v>
      </c>
      <c r="G327" s="188">
        <v>1</v>
      </c>
      <c r="H327" s="187">
        <f t="shared" si="12"/>
        <v>2.3075529599999998</v>
      </c>
      <c r="I327" s="188">
        <v>1.3</v>
      </c>
      <c r="J327" s="189">
        <f t="shared" si="14"/>
        <v>2.9998188479999999</v>
      </c>
      <c r="K327" s="190" t="s">
        <v>1321</v>
      </c>
      <c r="L327" s="191" t="s">
        <v>1326</v>
      </c>
    </row>
    <row r="328" spans="2:12">
      <c r="B328" s="184" t="s">
        <v>622</v>
      </c>
      <c r="C328" s="185" t="s">
        <v>1504</v>
      </c>
      <c r="D328" s="186">
        <v>4.4602941176000002</v>
      </c>
      <c r="E328" s="187">
        <v>2.742445</v>
      </c>
      <c r="F328" s="187">
        <f t="shared" si="13"/>
        <v>2.6327471999999998</v>
      </c>
      <c r="G328" s="188">
        <v>1</v>
      </c>
      <c r="H328" s="187">
        <f t="shared" si="12"/>
        <v>2.6327471999999998</v>
      </c>
      <c r="I328" s="188">
        <v>1.3</v>
      </c>
      <c r="J328" s="189">
        <f t="shared" si="14"/>
        <v>3.4225713600000001</v>
      </c>
      <c r="K328" s="190" t="s">
        <v>1321</v>
      </c>
      <c r="L328" s="191" t="s">
        <v>1326</v>
      </c>
    </row>
    <row r="329" spans="2:12">
      <c r="B329" s="184" t="s">
        <v>623</v>
      </c>
      <c r="C329" s="185" t="s">
        <v>1504</v>
      </c>
      <c r="D329" s="186">
        <v>13.359375</v>
      </c>
      <c r="E329" s="187">
        <v>4.5069910000000002</v>
      </c>
      <c r="F329" s="187">
        <f t="shared" si="13"/>
        <v>4.32671136</v>
      </c>
      <c r="G329" s="188">
        <v>1</v>
      </c>
      <c r="H329" s="187">
        <f t="shared" si="12"/>
        <v>4.32671136</v>
      </c>
      <c r="I329" s="188">
        <v>1.3</v>
      </c>
      <c r="J329" s="189">
        <f t="shared" si="14"/>
        <v>5.6247247680000001</v>
      </c>
      <c r="K329" s="190" t="s">
        <v>1321</v>
      </c>
      <c r="L329" s="191" t="s">
        <v>1326</v>
      </c>
    </row>
    <row r="330" spans="2:12">
      <c r="B330" s="176" t="s">
        <v>624</v>
      </c>
      <c r="C330" s="177" t="s">
        <v>1505</v>
      </c>
      <c r="D330" s="178">
        <v>2.5959765298000002</v>
      </c>
      <c r="E330" s="179">
        <v>1.021109</v>
      </c>
      <c r="F330" s="179">
        <f t="shared" si="13"/>
        <v>0.98026464000000002</v>
      </c>
      <c r="G330" s="180">
        <v>1</v>
      </c>
      <c r="H330" s="179">
        <f t="shared" si="12"/>
        <v>0.98026464000000002</v>
      </c>
      <c r="I330" s="180">
        <v>1.3</v>
      </c>
      <c r="J330" s="181">
        <f t="shared" si="14"/>
        <v>1.2743440320000001</v>
      </c>
      <c r="K330" s="192" t="s">
        <v>1321</v>
      </c>
      <c r="L330" s="193" t="s">
        <v>1326</v>
      </c>
    </row>
    <row r="331" spans="2:12">
      <c r="B331" s="184" t="s">
        <v>625</v>
      </c>
      <c r="C331" s="185" t="s">
        <v>1505</v>
      </c>
      <c r="D331" s="186">
        <v>4.0471083875999998</v>
      </c>
      <c r="E331" s="187">
        <v>1.3637379999999999</v>
      </c>
      <c r="F331" s="187">
        <f t="shared" si="13"/>
        <v>1.3091884799999998</v>
      </c>
      <c r="G331" s="188">
        <v>1</v>
      </c>
      <c r="H331" s="187">
        <f t="shared" si="12"/>
        <v>1.3091884799999998</v>
      </c>
      <c r="I331" s="188">
        <v>1.3</v>
      </c>
      <c r="J331" s="189">
        <f t="shared" si="14"/>
        <v>1.7019450239999998</v>
      </c>
      <c r="K331" s="190" t="s">
        <v>1321</v>
      </c>
      <c r="L331" s="191" t="s">
        <v>1326</v>
      </c>
    </row>
    <row r="332" spans="2:12">
      <c r="B332" s="184" t="s">
        <v>626</v>
      </c>
      <c r="C332" s="185" t="s">
        <v>1505</v>
      </c>
      <c r="D332" s="186">
        <v>7.4867060561000001</v>
      </c>
      <c r="E332" s="187">
        <v>2.1172749999999998</v>
      </c>
      <c r="F332" s="187">
        <f t="shared" si="13"/>
        <v>2.0325839999999999</v>
      </c>
      <c r="G332" s="188">
        <v>1</v>
      </c>
      <c r="H332" s="187">
        <f t="shared" si="12"/>
        <v>2.0325839999999999</v>
      </c>
      <c r="I332" s="188">
        <v>1.3</v>
      </c>
      <c r="J332" s="189">
        <f t="shared" si="14"/>
        <v>2.6423592</v>
      </c>
      <c r="K332" s="190" t="s">
        <v>1321</v>
      </c>
      <c r="L332" s="191" t="s">
        <v>1326</v>
      </c>
    </row>
    <row r="333" spans="2:12">
      <c r="B333" s="184" t="s">
        <v>627</v>
      </c>
      <c r="C333" s="185" t="s">
        <v>1505</v>
      </c>
      <c r="D333" s="186">
        <v>15.597222222199999</v>
      </c>
      <c r="E333" s="187">
        <v>4.0224840000000004</v>
      </c>
      <c r="F333" s="187">
        <f t="shared" si="13"/>
        <v>3.8615846400000002</v>
      </c>
      <c r="G333" s="188">
        <v>1</v>
      </c>
      <c r="H333" s="187">
        <f t="shared" si="12"/>
        <v>3.8615846400000002</v>
      </c>
      <c r="I333" s="188">
        <v>1.3</v>
      </c>
      <c r="J333" s="189">
        <f t="shared" si="14"/>
        <v>5.0200600320000008</v>
      </c>
      <c r="K333" s="190" t="s">
        <v>1321</v>
      </c>
      <c r="L333" s="191" t="s">
        <v>1326</v>
      </c>
    </row>
    <row r="334" spans="2:12">
      <c r="B334" s="176" t="s">
        <v>628</v>
      </c>
      <c r="C334" s="177" t="s">
        <v>1506</v>
      </c>
      <c r="D334" s="178">
        <v>4.1554307116000002</v>
      </c>
      <c r="E334" s="179">
        <v>1.049695</v>
      </c>
      <c r="F334" s="179">
        <f t="shared" si="13"/>
        <v>1.0077072</v>
      </c>
      <c r="G334" s="180">
        <v>1</v>
      </c>
      <c r="H334" s="179">
        <f t="shared" ref="H334:H397" si="15">+F334*G334</f>
        <v>1.0077072</v>
      </c>
      <c r="I334" s="180">
        <v>1.3</v>
      </c>
      <c r="J334" s="181">
        <f t="shared" si="14"/>
        <v>1.3100193600000001</v>
      </c>
      <c r="K334" s="192" t="s">
        <v>1321</v>
      </c>
      <c r="L334" s="193" t="s">
        <v>1326</v>
      </c>
    </row>
    <row r="335" spans="2:12">
      <c r="B335" s="184" t="s">
        <v>629</v>
      </c>
      <c r="C335" s="185" t="s">
        <v>1506</v>
      </c>
      <c r="D335" s="186">
        <v>5.9262745097999998</v>
      </c>
      <c r="E335" s="187">
        <v>1.4143209999999999</v>
      </c>
      <c r="F335" s="187">
        <f t="shared" ref="F335:F398" si="16">E335*0.96</f>
        <v>1.3577481599999999</v>
      </c>
      <c r="G335" s="188">
        <v>1</v>
      </c>
      <c r="H335" s="187">
        <f t="shared" si="15"/>
        <v>1.3577481599999999</v>
      </c>
      <c r="I335" s="188">
        <v>1.3</v>
      </c>
      <c r="J335" s="189">
        <f t="shared" ref="J335:J398" si="17">H335*I335</f>
        <v>1.7650726079999999</v>
      </c>
      <c r="K335" s="190" t="s">
        <v>1321</v>
      </c>
      <c r="L335" s="191" t="s">
        <v>1326</v>
      </c>
    </row>
    <row r="336" spans="2:12">
      <c r="B336" s="184" t="s">
        <v>630</v>
      </c>
      <c r="C336" s="185" t="s">
        <v>1506</v>
      </c>
      <c r="D336" s="186">
        <v>9.6283258288999996</v>
      </c>
      <c r="E336" s="187">
        <v>2.1254629999999999</v>
      </c>
      <c r="F336" s="187">
        <f t="shared" si="16"/>
        <v>2.0404444799999997</v>
      </c>
      <c r="G336" s="188">
        <v>1</v>
      </c>
      <c r="H336" s="187">
        <f t="shared" si="15"/>
        <v>2.0404444799999997</v>
      </c>
      <c r="I336" s="188">
        <v>1.3</v>
      </c>
      <c r="J336" s="189">
        <f t="shared" si="17"/>
        <v>2.6525778239999998</v>
      </c>
      <c r="K336" s="190" t="s">
        <v>1321</v>
      </c>
      <c r="L336" s="191" t="s">
        <v>1326</v>
      </c>
    </row>
    <row r="337" spans="2:12">
      <c r="B337" s="184" t="s">
        <v>631</v>
      </c>
      <c r="C337" s="185" t="s">
        <v>1506</v>
      </c>
      <c r="D337" s="186">
        <v>15.887802367500001</v>
      </c>
      <c r="E337" s="187">
        <v>3.9763709999999999</v>
      </c>
      <c r="F337" s="187">
        <f t="shared" si="16"/>
        <v>3.8173161599999998</v>
      </c>
      <c r="G337" s="188">
        <v>1</v>
      </c>
      <c r="H337" s="187">
        <f t="shared" si="15"/>
        <v>3.8173161599999998</v>
      </c>
      <c r="I337" s="188">
        <v>1.3</v>
      </c>
      <c r="J337" s="189">
        <f t="shared" si="17"/>
        <v>4.9625110079999999</v>
      </c>
      <c r="K337" s="190" t="s">
        <v>1321</v>
      </c>
      <c r="L337" s="191" t="s">
        <v>1326</v>
      </c>
    </row>
    <row r="338" spans="2:12">
      <c r="B338" s="176" t="s">
        <v>632</v>
      </c>
      <c r="C338" s="177" t="s">
        <v>1507</v>
      </c>
      <c r="D338" s="178">
        <v>2.1241811769000001</v>
      </c>
      <c r="E338" s="179">
        <v>0.69199900000000003</v>
      </c>
      <c r="F338" s="179">
        <f t="shared" si="16"/>
        <v>0.66431903999999997</v>
      </c>
      <c r="G338" s="180">
        <v>1</v>
      </c>
      <c r="H338" s="179">
        <f t="shared" si="15"/>
        <v>0.66431903999999997</v>
      </c>
      <c r="I338" s="180">
        <v>1.3</v>
      </c>
      <c r="J338" s="181">
        <f t="shared" si="17"/>
        <v>0.86361475200000004</v>
      </c>
      <c r="K338" s="192" t="s">
        <v>1321</v>
      </c>
      <c r="L338" s="193" t="s">
        <v>1326</v>
      </c>
    </row>
    <row r="339" spans="2:12">
      <c r="B339" s="184" t="s">
        <v>633</v>
      </c>
      <c r="C339" s="185" t="s">
        <v>1507</v>
      </c>
      <c r="D339" s="186">
        <v>3.1470777283000002</v>
      </c>
      <c r="E339" s="187">
        <v>0.83411800000000003</v>
      </c>
      <c r="F339" s="187">
        <f t="shared" si="16"/>
        <v>0.80075328000000001</v>
      </c>
      <c r="G339" s="188">
        <v>1</v>
      </c>
      <c r="H339" s="187">
        <f t="shared" si="15"/>
        <v>0.80075328000000001</v>
      </c>
      <c r="I339" s="188">
        <v>1.3</v>
      </c>
      <c r="J339" s="189">
        <f t="shared" si="17"/>
        <v>1.040979264</v>
      </c>
      <c r="K339" s="190" t="s">
        <v>1321</v>
      </c>
      <c r="L339" s="191" t="s">
        <v>1326</v>
      </c>
    </row>
    <row r="340" spans="2:12">
      <c r="B340" s="184" t="s">
        <v>634</v>
      </c>
      <c r="C340" s="185" t="s">
        <v>1507</v>
      </c>
      <c r="D340" s="186">
        <v>5.1834078322000003</v>
      </c>
      <c r="E340" s="187">
        <v>1.1427069999999999</v>
      </c>
      <c r="F340" s="187">
        <f t="shared" si="16"/>
        <v>1.09699872</v>
      </c>
      <c r="G340" s="188">
        <v>1</v>
      </c>
      <c r="H340" s="187">
        <f t="shared" si="15"/>
        <v>1.09699872</v>
      </c>
      <c r="I340" s="188">
        <v>1.3</v>
      </c>
      <c r="J340" s="189">
        <f t="shared" si="17"/>
        <v>1.4260983360000001</v>
      </c>
      <c r="K340" s="190" t="s">
        <v>1321</v>
      </c>
      <c r="L340" s="191" t="s">
        <v>1326</v>
      </c>
    </row>
    <row r="341" spans="2:12">
      <c r="B341" s="184" t="s">
        <v>635</v>
      </c>
      <c r="C341" s="185" t="s">
        <v>1507</v>
      </c>
      <c r="D341" s="186">
        <v>7.6479344105999996</v>
      </c>
      <c r="E341" s="187">
        <v>1.857515</v>
      </c>
      <c r="F341" s="187">
        <f t="shared" si="16"/>
        <v>1.7832143999999999</v>
      </c>
      <c r="G341" s="188">
        <v>1</v>
      </c>
      <c r="H341" s="187">
        <f t="shared" si="15"/>
        <v>1.7832143999999999</v>
      </c>
      <c r="I341" s="188">
        <v>1.3</v>
      </c>
      <c r="J341" s="189">
        <f t="shared" si="17"/>
        <v>2.3181787199999997</v>
      </c>
      <c r="K341" s="190" t="s">
        <v>1321</v>
      </c>
      <c r="L341" s="191" t="s">
        <v>1326</v>
      </c>
    </row>
    <row r="342" spans="2:12">
      <c r="B342" s="176" t="s">
        <v>636</v>
      </c>
      <c r="C342" s="177" t="s">
        <v>1508</v>
      </c>
      <c r="D342" s="178">
        <v>2.4952013456</v>
      </c>
      <c r="E342" s="179">
        <v>1.012872</v>
      </c>
      <c r="F342" s="179">
        <f t="shared" si="16"/>
        <v>0.97235711999999996</v>
      </c>
      <c r="G342" s="180">
        <v>1</v>
      </c>
      <c r="H342" s="179">
        <f t="shared" si="15"/>
        <v>0.97235711999999996</v>
      </c>
      <c r="I342" s="180">
        <v>1.3</v>
      </c>
      <c r="J342" s="181">
        <f t="shared" si="17"/>
        <v>1.2640642559999999</v>
      </c>
      <c r="K342" s="192" t="s">
        <v>1321</v>
      </c>
      <c r="L342" s="193" t="s">
        <v>1326</v>
      </c>
    </row>
    <row r="343" spans="2:12">
      <c r="B343" s="184" t="s">
        <v>637</v>
      </c>
      <c r="C343" s="185" t="s">
        <v>1508</v>
      </c>
      <c r="D343" s="186">
        <v>3.5636724634000001</v>
      </c>
      <c r="E343" s="187">
        <v>1.196188</v>
      </c>
      <c r="F343" s="187">
        <f t="shared" si="16"/>
        <v>1.1483404799999999</v>
      </c>
      <c r="G343" s="188">
        <v>1</v>
      </c>
      <c r="H343" s="187">
        <f t="shared" si="15"/>
        <v>1.1483404799999999</v>
      </c>
      <c r="I343" s="188">
        <v>1.3</v>
      </c>
      <c r="J343" s="189">
        <f t="shared" si="17"/>
        <v>1.4928426239999999</v>
      </c>
      <c r="K343" s="190" t="s">
        <v>1321</v>
      </c>
      <c r="L343" s="191" t="s">
        <v>1326</v>
      </c>
    </row>
    <row r="344" spans="2:12">
      <c r="B344" s="184" t="s">
        <v>638</v>
      </c>
      <c r="C344" s="185" t="s">
        <v>1508</v>
      </c>
      <c r="D344" s="186">
        <v>5.8828252928999998</v>
      </c>
      <c r="E344" s="187">
        <v>1.53207</v>
      </c>
      <c r="F344" s="187">
        <f t="shared" si="16"/>
        <v>1.4707872</v>
      </c>
      <c r="G344" s="188">
        <v>1</v>
      </c>
      <c r="H344" s="187">
        <f t="shared" si="15"/>
        <v>1.4707872</v>
      </c>
      <c r="I344" s="188">
        <v>1.3</v>
      </c>
      <c r="J344" s="189">
        <f t="shared" si="17"/>
        <v>1.9120233600000001</v>
      </c>
      <c r="K344" s="190" t="s">
        <v>1321</v>
      </c>
      <c r="L344" s="191" t="s">
        <v>1326</v>
      </c>
    </row>
    <row r="345" spans="2:12">
      <c r="B345" s="184" t="s">
        <v>639</v>
      </c>
      <c r="C345" s="185" t="s">
        <v>1508</v>
      </c>
      <c r="D345" s="186">
        <v>11.574025974</v>
      </c>
      <c r="E345" s="187">
        <v>3.0798160000000001</v>
      </c>
      <c r="F345" s="187">
        <f t="shared" si="16"/>
        <v>2.95662336</v>
      </c>
      <c r="G345" s="188">
        <v>1</v>
      </c>
      <c r="H345" s="187">
        <f t="shared" si="15"/>
        <v>2.95662336</v>
      </c>
      <c r="I345" s="188">
        <v>1.3</v>
      </c>
      <c r="J345" s="189">
        <f t="shared" si="17"/>
        <v>3.8436103680000002</v>
      </c>
      <c r="K345" s="190" t="s">
        <v>1321</v>
      </c>
      <c r="L345" s="191" t="s">
        <v>1326</v>
      </c>
    </row>
    <row r="346" spans="2:12">
      <c r="B346" s="176" t="s">
        <v>640</v>
      </c>
      <c r="C346" s="177" t="s">
        <v>1509</v>
      </c>
      <c r="D346" s="178">
        <v>1.8993324433000001</v>
      </c>
      <c r="E346" s="179">
        <v>0.88397199999999998</v>
      </c>
      <c r="F346" s="179">
        <f t="shared" si="16"/>
        <v>0.84861312</v>
      </c>
      <c r="G346" s="180">
        <v>1</v>
      </c>
      <c r="H346" s="179">
        <f t="shared" si="15"/>
        <v>0.84861312</v>
      </c>
      <c r="I346" s="180">
        <v>1.3</v>
      </c>
      <c r="J346" s="181">
        <f t="shared" si="17"/>
        <v>1.103197056</v>
      </c>
      <c r="K346" s="192" t="s">
        <v>1321</v>
      </c>
      <c r="L346" s="193" t="s">
        <v>1326</v>
      </c>
    </row>
    <row r="347" spans="2:12">
      <c r="B347" s="184" t="s">
        <v>641</v>
      </c>
      <c r="C347" s="185" t="s">
        <v>1509</v>
      </c>
      <c r="D347" s="186">
        <v>2.5649299300999999</v>
      </c>
      <c r="E347" s="187">
        <v>1.029352</v>
      </c>
      <c r="F347" s="187">
        <f t="shared" si="16"/>
        <v>0.98817792000000004</v>
      </c>
      <c r="G347" s="188">
        <v>1</v>
      </c>
      <c r="H347" s="187">
        <f t="shared" si="15"/>
        <v>0.98817792000000004</v>
      </c>
      <c r="I347" s="188">
        <v>1.3</v>
      </c>
      <c r="J347" s="189">
        <f t="shared" si="17"/>
        <v>1.2846312960000001</v>
      </c>
      <c r="K347" s="190" t="s">
        <v>1321</v>
      </c>
      <c r="L347" s="191" t="s">
        <v>1326</v>
      </c>
    </row>
    <row r="348" spans="2:12">
      <c r="B348" s="184" t="s">
        <v>642</v>
      </c>
      <c r="C348" s="185" t="s">
        <v>1509</v>
      </c>
      <c r="D348" s="186">
        <v>4.3985071300999996</v>
      </c>
      <c r="E348" s="187">
        <v>1.3641749999999999</v>
      </c>
      <c r="F348" s="187">
        <f t="shared" si="16"/>
        <v>1.3096079999999999</v>
      </c>
      <c r="G348" s="188">
        <v>1</v>
      </c>
      <c r="H348" s="187">
        <f t="shared" si="15"/>
        <v>1.3096079999999999</v>
      </c>
      <c r="I348" s="188">
        <v>1.3</v>
      </c>
      <c r="J348" s="189">
        <f t="shared" si="17"/>
        <v>1.7024903999999998</v>
      </c>
      <c r="K348" s="190" t="s">
        <v>1321</v>
      </c>
      <c r="L348" s="191" t="s">
        <v>1326</v>
      </c>
    </row>
    <row r="349" spans="2:12">
      <c r="B349" s="184" t="s">
        <v>643</v>
      </c>
      <c r="C349" s="185" t="s">
        <v>1509</v>
      </c>
      <c r="D349" s="186">
        <v>7.3314814815</v>
      </c>
      <c r="E349" s="187">
        <v>2.1516820000000001</v>
      </c>
      <c r="F349" s="187">
        <f t="shared" si="16"/>
        <v>2.0656147200000001</v>
      </c>
      <c r="G349" s="188">
        <v>1</v>
      </c>
      <c r="H349" s="187">
        <f t="shared" si="15"/>
        <v>2.0656147200000001</v>
      </c>
      <c r="I349" s="188">
        <v>1.3</v>
      </c>
      <c r="J349" s="189">
        <f t="shared" si="17"/>
        <v>2.6852991360000003</v>
      </c>
      <c r="K349" s="190" t="s">
        <v>1321</v>
      </c>
      <c r="L349" s="191" t="s">
        <v>1326</v>
      </c>
    </row>
    <row r="350" spans="2:12">
      <c r="B350" s="176" t="s">
        <v>644</v>
      </c>
      <c r="C350" s="177" t="s">
        <v>1510</v>
      </c>
      <c r="D350" s="178">
        <v>5.4913793103000001</v>
      </c>
      <c r="E350" s="179">
        <v>0.78940900000000003</v>
      </c>
      <c r="F350" s="179">
        <f t="shared" si="16"/>
        <v>0.75783263999999995</v>
      </c>
      <c r="G350" s="180">
        <v>1</v>
      </c>
      <c r="H350" s="179">
        <f t="shared" si="15"/>
        <v>0.75783263999999995</v>
      </c>
      <c r="I350" s="180">
        <v>1.3</v>
      </c>
      <c r="J350" s="181">
        <f t="shared" si="17"/>
        <v>0.985182432</v>
      </c>
      <c r="K350" s="192" t="s">
        <v>1321</v>
      </c>
      <c r="L350" s="193" t="s">
        <v>1326</v>
      </c>
    </row>
    <row r="351" spans="2:12">
      <c r="B351" s="184" t="s">
        <v>645</v>
      </c>
      <c r="C351" s="185" t="s">
        <v>1510</v>
      </c>
      <c r="D351" s="186">
        <v>6.9479830149000001</v>
      </c>
      <c r="E351" s="187">
        <v>1.037288</v>
      </c>
      <c r="F351" s="187">
        <f t="shared" si="16"/>
        <v>0.99579647999999998</v>
      </c>
      <c r="G351" s="188">
        <v>1</v>
      </c>
      <c r="H351" s="187">
        <f t="shared" si="15"/>
        <v>0.99579647999999998</v>
      </c>
      <c r="I351" s="188">
        <v>1.3</v>
      </c>
      <c r="J351" s="189">
        <f t="shared" si="17"/>
        <v>1.294535424</v>
      </c>
      <c r="K351" s="190" t="s">
        <v>1321</v>
      </c>
      <c r="L351" s="191" t="s">
        <v>1326</v>
      </c>
    </row>
    <row r="352" spans="2:12">
      <c r="B352" s="184" t="s">
        <v>646</v>
      </c>
      <c r="C352" s="185" t="s">
        <v>1510</v>
      </c>
      <c r="D352" s="186">
        <v>10.017694063900001</v>
      </c>
      <c r="E352" s="187">
        <v>1.5659920000000001</v>
      </c>
      <c r="F352" s="187">
        <f t="shared" si="16"/>
        <v>1.5033523200000001</v>
      </c>
      <c r="G352" s="188">
        <v>1</v>
      </c>
      <c r="H352" s="187">
        <f t="shared" si="15"/>
        <v>1.5033523200000001</v>
      </c>
      <c r="I352" s="188">
        <v>1.3</v>
      </c>
      <c r="J352" s="189">
        <f t="shared" si="17"/>
        <v>1.9543580160000003</v>
      </c>
      <c r="K352" s="190" t="s">
        <v>1321</v>
      </c>
      <c r="L352" s="191" t="s">
        <v>1326</v>
      </c>
    </row>
    <row r="353" spans="2:12">
      <c r="B353" s="184" t="s">
        <v>647</v>
      </c>
      <c r="C353" s="185" t="s">
        <v>1510</v>
      </c>
      <c r="D353" s="186">
        <v>14.911013215900001</v>
      </c>
      <c r="E353" s="187">
        <v>2.5223969999999998</v>
      </c>
      <c r="F353" s="187">
        <f t="shared" si="16"/>
        <v>2.4215011199999998</v>
      </c>
      <c r="G353" s="188">
        <v>1</v>
      </c>
      <c r="H353" s="187">
        <f t="shared" si="15"/>
        <v>2.4215011199999998</v>
      </c>
      <c r="I353" s="188">
        <v>1.3</v>
      </c>
      <c r="J353" s="189">
        <f t="shared" si="17"/>
        <v>3.1479514559999999</v>
      </c>
      <c r="K353" s="190" t="s">
        <v>1321</v>
      </c>
      <c r="L353" s="191" t="s">
        <v>1326</v>
      </c>
    </row>
    <row r="354" spans="2:12">
      <c r="B354" s="176" t="s">
        <v>648</v>
      </c>
      <c r="C354" s="177" t="s">
        <v>1511</v>
      </c>
      <c r="D354" s="178">
        <v>2.9248058122999998</v>
      </c>
      <c r="E354" s="179">
        <v>0.51004799999999995</v>
      </c>
      <c r="F354" s="179">
        <f t="shared" si="16"/>
        <v>0.48964607999999993</v>
      </c>
      <c r="G354" s="180">
        <v>1</v>
      </c>
      <c r="H354" s="179">
        <f t="shared" si="15"/>
        <v>0.48964607999999993</v>
      </c>
      <c r="I354" s="180">
        <v>1.3</v>
      </c>
      <c r="J354" s="181">
        <f t="shared" si="17"/>
        <v>0.63653990399999993</v>
      </c>
      <c r="K354" s="192" t="s">
        <v>1321</v>
      </c>
      <c r="L354" s="193" t="s">
        <v>1326</v>
      </c>
    </row>
    <row r="355" spans="2:12">
      <c r="B355" s="184" t="s">
        <v>649</v>
      </c>
      <c r="C355" s="185" t="s">
        <v>1511</v>
      </c>
      <c r="D355" s="186">
        <v>3.7470953526000002</v>
      </c>
      <c r="E355" s="187">
        <v>0.65488199999999996</v>
      </c>
      <c r="F355" s="187">
        <f t="shared" si="16"/>
        <v>0.62868671999999992</v>
      </c>
      <c r="G355" s="188">
        <v>1</v>
      </c>
      <c r="H355" s="187">
        <f t="shared" si="15"/>
        <v>0.62868671999999992</v>
      </c>
      <c r="I355" s="188">
        <v>1.3</v>
      </c>
      <c r="J355" s="189">
        <f t="shared" si="17"/>
        <v>0.81729273599999996</v>
      </c>
      <c r="K355" s="190" t="s">
        <v>1321</v>
      </c>
      <c r="L355" s="191" t="s">
        <v>1326</v>
      </c>
    </row>
    <row r="356" spans="2:12">
      <c r="B356" s="184" t="s">
        <v>650</v>
      </c>
      <c r="C356" s="185" t="s">
        <v>1511</v>
      </c>
      <c r="D356" s="186">
        <v>5.6549411433000003</v>
      </c>
      <c r="E356" s="187">
        <v>0.97850400000000004</v>
      </c>
      <c r="F356" s="187">
        <f t="shared" si="16"/>
        <v>0.93936383999999995</v>
      </c>
      <c r="G356" s="188">
        <v>1</v>
      </c>
      <c r="H356" s="187">
        <f t="shared" si="15"/>
        <v>0.93936383999999995</v>
      </c>
      <c r="I356" s="188">
        <v>1.3</v>
      </c>
      <c r="J356" s="189">
        <f t="shared" si="17"/>
        <v>1.2211729920000001</v>
      </c>
      <c r="K356" s="190" t="s">
        <v>1321</v>
      </c>
      <c r="L356" s="191" t="s">
        <v>1326</v>
      </c>
    </row>
    <row r="357" spans="2:12">
      <c r="B357" s="184" t="s">
        <v>302</v>
      </c>
      <c r="C357" s="185" t="s">
        <v>1511</v>
      </c>
      <c r="D357" s="186">
        <v>9.5501868099999996</v>
      </c>
      <c r="E357" s="187">
        <v>1.7820419999999999</v>
      </c>
      <c r="F357" s="187">
        <f t="shared" si="16"/>
        <v>1.7107603199999999</v>
      </c>
      <c r="G357" s="188">
        <v>1</v>
      </c>
      <c r="H357" s="187">
        <f t="shared" si="15"/>
        <v>1.7107603199999999</v>
      </c>
      <c r="I357" s="188">
        <v>1.3</v>
      </c>
      <c r="J357" s="189">
        <f t="shared" si="17"/>
        <v>2.2239884160000001</v>
      </c>
      <c r="K357" s="190" t="s">
        <v>1321</v>
      </c>
      <c r="L357" s="191" t="s">
        <v>1326</v>
      </c>
    </row>
    <row r="358" spans="2:12">
      <c r="B358" s="176" t="s">
        <v>651</v>
      </c>
      <c r="C358" s="177" t="s">
        <v>1512</v>
      </c>
      <c r="D358" s="178">
        <v>2.9128205128000002</v>
      </c>
      <c r="E358" s="179">
        <v>0.34484199999999998</v>
      </c>
      <c r="F358" s="179">
        <f t="shared" si="16"/>
        <v>0.33104831999999995</v>
      </c>
      <c r="G358" s="180">
        <v>1</v>
      </c>
      <c r="H358" s="179">
        <f t="shared" si="15"/>
        <v>0.33104831999999995</v>
      </c>
      <c r="I358" s="180">
        <v>1.3</v>
      </c>
      <c r="J358" s="181">
        <f t="shared" si="17"/>
        <v>0.43036281599999993</v>
      </c>
      <c r="K358" s="192" t="s">
        <v>1321</v>
      </c>
      <c r="L358" s="193" t="s">
        <v>1326</v>
      </c>
    </row>
    <row r="359" spans="2:12">
      <c r="B359" s="184" t="s">
        <v>652</v>
      </c>
      <c r="C359" s="185" t="s">
        <v>1512</v>
      </c>
      <c r="D359" s="186">
        <v>2.2705627705999998</v>
      </c>
      <c r="E359" s="187">
        <v>0.49182599999999999</v>
      </c>
      <c r="F359" s="187">
        <f t="shared" si="16"/>
        <v>0.47215295999999995</v>
      </c>
      <c r="G359" s="188">
        <v>1</v>
      </c>
      <c r="H359" s="187">
        <f t="shared" si="15"/>
        <v>0.47215295999999995</v>
      </c>
      <c r="I359" s="188">
        <v>1.3</v>
      </c>
      <c r="J359" s="189">
        <f t="shared" si="17"/>
        <v>0.61379884799999995</v>
      </c>
      <c r="K359" s="190" t="s">
        <v>1321</v>
      </c>
      <c r="L359" s="191" t="s">
        <v>1326</v>
      </c>
    </row>
    <row r="360" spans="2:12">
      <c r="B360" s="184" t="s">
        <v>653</v>
      </c>
      <c r="C360" s="185" t="s">
        <v>1512</v>
      </c>
      <c r="D360" s="186">
        <v>2.5197740113</v>
      </c>
      <c r="E360" s="187">
        <v>0.71327399999999996</v>
      </c>
      <c r="F360" s="187">
        <f t="shared" si="16"/>
        <v>0.68474303999999997</v>
      </c>
      <c r="G360" s="188">
        <v>1</v>
      </c>
      <c r="H360" s="187">
        <f t="shared" si="15"/>
        <v>0.68474303999999997</v>
      </c>
      <c r="I360" s="188">
        <v>1.3</v>
      </c>
      <c r="J360" s="189">
        <f t="shared" si="17"/>
        <v>0.89016595200000004</v>
      </c>
      <c r="K360" s="190" t="s">
        <v>1321</v>
      </c>
      <c r="L360" s="191" t="s">
        <v>1326</v>
      </c>
    </row>
    <row r="361" spans="2:12">
      <c r="B361" s="184" t="s">
        <v>654</v>
      </c>
      <c r="C361" s="185" t="s">
        <v>1512</v>
      </c>
      <c r="D361" s="186">
        <v>4.6220190779000001</v>
      </c>
      <c r="E361" s="187">
        <v>1.7165394999999999</v>
      </c>
      <c r="F361" s="187">
        <f t="shared" si="16"/>
        <v>1.6478779199999998</v>
      </c>
      <c r="G361" s="188">
        <v>1</v>
      </c>
      <c r="H361" s="187">
        <f t="shared" si="15"/>
        <v>1.6478779199999998</v>
      </c>
      <c r="I361" s="188">
        <v>1.3</v>
      </c>
      <c r="J361" s="189">
        <f t="shared" si="17"/>
        <v>2.1422412959999999</v>
      </c>
      <c r="K361" s="190" t="s">
        <v>1321</v>
      </c>
      <c r="L361" s="191" t="s">
        <v>1326</v>
      </c>
    </row>
    <row r="362" spans="2:12">
      <c r="B362" s="176" t="s">
        <v>655</v>
      </c>
      <c r="C362" s="177" t="s">
        <v>1513</v>
      </c>
      <c r="D362" s="178">
        <v>3.2459642422999999</v>
      </c>
      <c r="E362" s="179">
        <v>0.453845</v>
      </c>
      <c r="F362" s="179">
        <f t="shared" si="16"/>
        <v>0.4356912</v>
      </c>
      <c r="G362" s="180">
        <v>1</v>
      </c>
      <c r="H362" s="179">
        <f t="shared" si="15"/>
        <v>0.4356912</v>
      </c>
      <c r="I362" s="180">
        <v>1.3</v>
      </c>
      <c r="J362" s="181">
        <f t="shared" si="17"/>
        <v>0.56639856</v>
      </c>
      <c r="K362" s="192" t="s">
        <v>1321</v>
      </c>
      <c r="L362" s="193" t="s">
        <v>1326</v>
      </c>
    </row>
    <row r="363" spans="2:12">
      <c r="B363" s="184" t="s">
        <v>656</v>
      </c>
      <c r="C363" s="185" t="s">
        <v>1513</v>
      </c>
      <c r="D363" s="186">
        <v>4.0526381252999997</v>
      </c>
      <c r="E363" s="187">
        <v>0.61857899999999999</v>
      </c>
      <c r="F363" s="187">
        <f t="shared" si="16"/>
        <v>0.59383584</v>
      </c>
      <c r="G363" s="188">
        <v>1</v>
      </c>
      <c r="H363" s="187">
        <f t="shared" si="15"/>
        <v>0.59383584</v>
      </c>
      <c r="I363" s="188">
        <v>1.3</v>
      </c>
      <c r="J363" s="189">
        <f t="shared" si="17"/>
        <v>0.77198659200000008</v>
      </c>
      <c r="K363" s="190" t="s">
        <v>1321</v>
      </c>
      <c r="L363" s="191" t="s">
        <v>1326</v>
      </c>
    </row>
    <row r="364" spans="2:12">
      <c r="B364" s="184" t="s">
        <v>657</v>
      </c>
      <c r="C364" s="185" t="s">
        <v>1513</v>
      </c>
      <c r="D364" s="186">
        <v>5.5433363829999998</v>
      </c>
      <c r="E364" s="187">
        <v>0.93491400000000002</v>
      </c>
      <c r="F364" s="187">
        <f t="shared" si="16"/>
        <v>0.89751744</v>
      </c>
      <c r="G364" s="188">
        <v>1</v>
      </c>
      <c r="H364" s="187">
        <f t="shared" si="15"/>
        <v>0.89751744</v>
      </c>
      <c r="I364" s="188">
        <v>1.3</v>
      </c>
      <c r="J364" s="189">
        <f t="shared" si="17"/>
        <v>1.166772672</v>
      </c>
      <c r="K364" s="190" t="s">
        <v>1321</v>
      </c>
      <c r="L364" s="191" t="s">
        <v>1326</v>
      </c>
    </row>
    <row r="365" spans="2:12">
      <c r="B365" s="184" t="s">
        <v>658</v>
      </c>
      <c r="C365" s="185" t="s">
        <v>1513</v>
      </c>
      <c r="D365" s="186">
        <v>9.9311849613999996</v>
      </c>
      <c r="E365" s="187">
        <v>1.813828</v>
      </c>
      <c r="F365" s="187">
        <f t="shared" si="16"/>
        <v>1.74127488</v>
      </c>
      <c r="G365" s="188">
        <v>1</v>
      </c>
      <c r="H365" s="187">
        <f t="shared" si="15"/>
        <v>1.74127488</v>
      </c>
      <c r="I365" s="188">
        <v>1.3</v>
      </c>
      <c r="J365" s="189">
        <f t="shared" si="17"/>
        <v>2.2636573439999998</v>
      </c>
      <c r="K365" s="190" t="s">
        <v>1321</v>
      </c>
      <c r="L365" s="191" t="s">
        <v>1326</v>
      </c>
    </row>
    <row r="366" spans="2:12">
      <c r="B366" s="176" t="s">
        <v>659</v>
      </c>
      <c r="C366" s="177" t="s">
        <v>1514</v>
      </c>
      <c r="D366" s="178">
        <v>1.6447558644</v>
      </c>
      <c r="E366" s="179">
        <v>0.42217700000000002</v>
      </c>
      <c r="F366" s="179">
        <f t="shared" si="16"/>
        <v>0.40528992000000003</v>
      </c>
      <c r="G366" s="180">
        <v>1</v>
      </c>
      <c r="H366" s="179">
        <f t="shared" si="15"/>
        <v>0.40528992000000003</v>
      </c>
      <c r="I366" s="180">
        <v>1.3</v>
      </c>
      <c r="J366" s="181">
        <f t="shared" si="17"/>
        <v>0.52687689600000009</v>
      </c>
      <c r="K366" s="192" t="s">
        <v>1321</v>
      </c>
      <c r="L366" s="193" t="s">
        <v>1326</v>
      </c>
    </row>
    <row r="367" spans="2:12">
      <c r="B367" s="184" t="s">
        <v>660</v>
      </c>
      <c r="C367" s="185" t="s">
        <v>1514</v>
      </c>
      <c r="D367" s="186">
        <v>2.1477745409</v>
      </c>
      <c r="E367" s="187">
        <v>0.50995100000000004</v>
      </c>
      <c r="F367" s="187">
        <f t="shared" si="16"/>
        <v>0.48955296000000004</v>
      </c>
      <c r="G367" s="188">
        <v>1</v>
      </c>
      <c r="H367" s="187">
        <f t="shared" si="15"/>
        <v>0.48955296000000004</v>
      </c>
      <c r="I367" s="188">
        <v>1.3</v>
      </c>
      <c r="J367" s="189">
        <f t="shared" si="17"/>
        <v>0.63641884800000004</v>
      </c>
      <c r="K367" s="190" t="s">
        <v>1321</v>
      </c>
      <c r="L367" s="191" t="s">
        <v>1326</v>
      </c>
    </row>
    <row r="368" spans="2:12">
      <c r="B368" s="184" t="s">
        <v>661</v>
      </c>
      <c r="C368" s="185" t="s">
        <v>1514</v>
      </c>
      <c r="D368" s="186">
        <v>3.4309215112000002</v>
      </c>
      <c r="E368" s="187">
        <v>0.69991899999999996</v>
      </c>
      <c r="F368" s="187">
        <f t="shared" si="16"/>
        <v>0.67192223999999989</v>
      </c>
      <c r="G368" s="188">
        <v>1</v>
      </c>
      <c r="H368" s="187">
        <f t="shared" si="15"/>
        <v>0.67192223999999989</v>
      </c>
      <c r="I368" s="188">
        <v>1.3</v>
      </c>
      <c r="J368" s="189">
        <f t="shared" si="17"/>
        <v>0.87349891199999985</v>
      </c>
      <c r="K368" s="190" t="s">
        <v>1321</v>
      </c>
      <c r="L368" s="191" t="s">
        <v>1326</v>
      </c>
    </row>
    <row r="369" spans="2:12">
      <c r="B369" s="184" t="s">
        <v>662</v>
      </c>
      <c r="C369" s="185" t="s">
        <v>1514</v>
      </c>
      <c r="D369" s="186">
        <v>7.9549019608</v>
      </c>
      <c r="E369" s="187">
        <v>1.3777200000000001</v>
      </c>
      <c r="F369" s="187">
        <f t="shared" si="16"/>
        <v>1.3226112000000001</v>
      </c>
      <c r="G369" s="188">
        <v>1</v>
      </c>
      <c r="H369" s="187">
        <f t="shared" si="15"/>
        <v>1.3226112000000001</v>
      </c>
      <c r="I369" s="188">
        <v>1.3</v>
      </c>
      <c r="J369" s="189">
        <f t="shared" si="17"/>
        <v>1.7193945600000002</v>
      </c>
      <c r="K369" s="190" t="s">
        <v>1321</v>
      </c>
      <c r="L369" s="191" t="s">
        <v>1326</v>
      </c>
    </row>
    <row r="370" spans="2:12">
      <c r="B370" s="176" t="s">
        <v>663</v>
      </c>
      <c r="C370" s="177" t="s">
        <v>1515</v>
      </c>
      <c r="D370" s="178">
        <v>1.9868297272</v>
      </c>
      <c r="E370" s="179">
        <v>0.44309100000000001</v>
      </c>
      <c r="F370" s="179">
        <f t="shared" si="16"/>
        <v>0.42536735999999997</v>
      </c>
      <c r="G370" s="180">
        <v>1</v>
      </c>
      <c r="H370" s="179">
        <f t="shared" si="15"/>
        <v>0.42536735999999997</v>
      </c>
      <c r="I370" s="180">
        <v>1.3</v>
      </c>
      <c r="J370" s="181">
        <f t="shared" si="17"/>
        <v>0.55297756799999997</v>
      </c>
      <c r="K370" s="192" t="s">
        <v>1321</v>
      </c>
      <c r="L370" s="193" t="s">
        <v>1326</v>
      </c>
    </row>
    <row r="371" spans="2:12">
      <c r="B371" s="184" t="s">
        <v>664</v>
      </c>
      <c r="C371" s="185" t="s">
        <v>1515</v>
      </c>
      <c r="D371" s="186">
        <v>2.6069675722999999</v>
      </c>
      <c r="E371" s="187">
        <v>0.54376400000000003</v>
      </c>
      <c r="F371" s="187">
        <f t="shared" si="16"/>
        <v>0.52201344000000005</v>
      </c>
      <c r="G371" s="188">
        <v>1</v>
      </c>
      <c r="H371" s="187">
        <f t="shared" si="15"/>
        <v>0.52201344000000005</v>
      </c>
      <c r="I371" s="188">
        <v>1.3</v>
      </c>
      <c r="J371" s="189">
        <f t="shared" si="17"/>
        <v>0.67861747200000011</v>
      </c>
      <c r="K371" s="190" t="s">
        <v>1321</v>
      </c>
      <c r="L371" s="191" t="s">
        <v>1326</v>
      </c>
    </row>
    <row r="372" spans="2:12">
      <c r="B372" s="184" t="s">
        <v>665</v>
      </c>
      <c r="C372" s="185" t="s">
        <v>1515</v>
      </c>
      <c r="D372" s="186">
        <v>4.0747950819999996</v>
      </c>
      <c r="E372" s="187">
        <v>0.77088199999999996</v>
      </c>
      <c r="F372" s="187">
        <f t="shared" si="16"/>
        <v>0.74004671999999994</v>
      </c>
      <c r="G372" s="188">
        <v>1</v>
      </c>
      <c r="H372" s="187">
        <f t="shared" si="15"/>
        <v>0.74004671999999994</v>
      </c>
      <c r="I372" s="188">
        <v>1.3</v>
      </c>
      <c r="J372" s="189">
        <f t="shared" si="17"/>
        <v>0.96206073599999997</v>
      </c>
      <c r="K372" s="190" t="s">
        <v>1321</v>
      </c>
      <c r="L372" s="191" t="s">
        <v>1326</v>
      </c>
    </row>
    <row r="373" spans="2:12">
      <c r="B373" s="184" t="s">
        <v>666</v>
      </c>
      <c r="C373" s="185" t="s">
        <v>1515</v>
      </c>
      <c r="D373" s="186">
        <v>7.7446043165000003</v>
      </c>
      <c r="E373" s="187">
        <v>1.6233789999999999</v>
      </c>
      <c r="F373" s="187">
        <f t="shared" si="16"/>
        <v>1.5584438399999998</v>
      </c>
      <c r="G373" s="188">
        <v>1</v>
      </c>
      <c r="H373" s="187">
        <f t="shared" si="15"/>
        <v>1.5584438399999998</v>
      </c>
      <c r="I373" s="188">
        <v>1.3</v>
      </c>
      <c r="J373" s="189">
        <f t="shared" si="17"/>
        <v>2.0259769919999999</v>
      </c>
      <c r="K373" s="190" t="s">
        <v>1321</v>
      </c>
      <c r="L373" s="191" t="s">
        <v>1326</v>
      </c>
    </row>
    <row r="374" spans="2:12">
      <c r="B374" s="176" t="s">
        <v>667</v>
      </c>
      <c r="C374" s="177" t="s">
        <v>1516</v>
      </c>
      <c r="D374" s="178">
        <v>2.3765642776</v>
      </c>
      <c r="E374" s="179">
        <v>0.45560400000000001</v>
      </c>
      <c r="F374" s="179">
        <f t="shared" si="16"/>
        <v>0.43737984000000002</v>
      </c>
      <c r="G374" s="180">
        <v>1</v>
      </c>
      <c r="H374" s="179">
        <f t="shared" si="15"/>
        <v>0.43737984000000002</v>
      </c>
      <c r="I374" s="180">
        <v>1.3</v>
      </c>
      <c r="J374" s="181">
        <f t="shared" si="17"/>
        <v>0.56859379200000004</v>
      </c>
      <c r="K374" s="192" t="s">
        <v>1321</v>
      </c>
      <c r="L374" s="193" t="s">
        <v>1326</v>
      </c>
    </row>
    <row r="375" spans="2:12">
      <c r="B375" s="184" t="s">
        <v>668</v>
      </c>
      <c r="C375" s="185" t="s">
        <v>1516</v>
      </c>
      <c r="D375" s="186">
        <v>3.1543848964999999</v>
      </c>
      <c r="E375" s="187">
        <v>0.56917899999999999</v>
      </c>
      <c r="F375" s="187">
        <f t="shared" si="16"/>
        <v>0.54641183999999998</v>
      </c>
      <c r="G375" s="188">
        <v>1</v>
      </c>
      <c r="H375" s="187">
        <f t="shared" si="15"/>
        <v>0.54641183999999998</v>
      </c>
      <c r="I375" s="188">
        <v>1.3</v>
      </c>
      <c r="J375" s="189">
        <f t="shared" si="17"/>
        <v>0.71033539199999995</v>
      </c>
      <c r="K375" s="190" t="s">
        <v>1321</v>
      </c>
      <c r="L375" s="191" t="s">
        <v>1326</v>
      </c>
    </row>
    <row r="376" spans="2:12">
      <c r="B376" s="184" t="s">
        <v>669</v>
      </c>
      <c r="C376" s="185" t="s">
        <v>1516</v>
      </c>
      <c r="D376" s="186">
        <v>5.1708834508999999</v>
      </c>
      <c r="E376" s="187">
        <v>0.84445800000000004</v>
      </c>
      <c r="F376" s="187">
        <f t="shared" si="16"/>
        <v>0.81067968000000001</v>
      </c>
      <c r="G376" s="188">
        <v>1</v>
      </c>
      <c r="H376" s="187">
        <f t="shared" si="15"/>
        <v>0.81067968000000001</v>
      </c>
      <c r="I376" s="188">
        <v>1.3</v>
      </c>
      <c r="J376" s="189">
        <f t="shared" si="17"/>
        <v>1.053883584</v>
      </c>
      <c r="K376" s="190" t="s">
        <v>1321</v>
      </c>
      <c r="L376" s="191" t="s">
        <v>1326</v>
      </c>
    </row>
    <row r="377" spans="2:12">
      <c r="B377" s="184" t="s">
        <v>670</v>
      </c>
      <c r="C377" s="185" t="s">
        <v>1516</v>
      </c>
      <c r="D377" s="186">
        <v>10.0490196078</v>
      </c>
      <c r="E377" s="187">
        <v>1.6353869999999999</v>
      </c>
      <c r="F377" s="187">
        <f t="shared" si="16"/>
        <v>1.56997152</v>
      </c>
      <c r="G377" s="188">
        <v>1</v>
      </c>
      <c r="H377" s="187">
        <f t="shared" si="15"/>
        <v>1.56997152</v>
      </c>
      <c r="I377" s="188">
        <v>1.3</v>
      </c>
      <c r="J377" s="189">
        <f t="shared" si="17"/>
        <v>2.0409629759999999</v>
      </c>
      <c r="K377" s="190" t="s">
        <v>1321</v>
      </c>
      <c r="L377" s="191" t="s">
        <v>1326</v>
      </c>
    </row>
    <row r="378" spans="2:12">
      <c r="B378" s="176" t="s">
        <v>671</v>
      </c>
      <c r="C378" s="177" t="s">
        <v>1517</v>
      </c>
      <c r="D378" s="178">
        <v>1.9852398523999999</v>
      </c>
      <c r="E378" s="179">
        <v>0.42728699999999997</v>
      </c>
      <c r="F378" s="179">
        <f t="shared" si="16"/>
        <v>0.41019551999999998</v>
      </c>
      <c r="G378" s="180">
        <v>1</v>
      </c>
      <c r="H378" s="179">
        <f t="shared" si="15"/>
        <v>0.41019551999999998</v>
      </c>
      <c r="I378" s="180">
        <v>1.3</v>
      </c>
      <c r="J378" s="181">
        <f t="shared" si="17"/>
        <v>0.53325417600000002</v>
      </c>
      <c r="K378" s="192" t="s">
        <v>1321</v>
      </c>
      <c r="L378" s="193" t="s">
        <v>1326</v>
      </c>
    </row>
    <row r="379" spans="2:12">
      <c r="B379" s="184" t="s">
        <v>672</v>
      </c>
      <c r="C379" s="185" t="s">
        <v>1517</v>
      </c>
      <c r="D379" s="186">
        <v>2.8941488255999999</v>
      </c>
      <c r="E379" s="187">
        <v>0.56236699999999995</v>
      </c>
      <c r="F379" s="187">
        <f t="shared" si="16"/>
        <v>0.53987231999999996</v>
      </c>
      <c r="G379" s="188">
        <v>1</v>
      </c>
      <c r="H379" s="187">
        <f t="shared" si="15"/>
        <v>0.53987231999999996</v>
      </c>
      <c r="I379" s="188">
        <v>1.3</v>
      </c>
      <c r="J379" s="189">
        <f t="shared" si="17"/>
        <v>0.70183401599999995</v>
      </c>
      <c r="K379" s="190" t="s">
        <v>1321</v>
      </c>
      <c r="L379" s="191" t="s">
        <v>1326</v>
      </c>
    </row>
    <row r="380" spans="2:12">
      <c r="B380" s="184" t="s">
        <v>673</v>
      </c>
      <c r="C380" s="185" t="s">
        <v>1517</v>
      </c>
      <c r="D380" s="186">
        <v>4.6600529101000001</v>
      </c>
      <c r="E380" s="187">
        <v>0.85893600000000003</v>
      </c>
      <c r="F380" s="187">
        <f t="shared" si="16"/>
        <v>0.82457855999999996</v>
      </c>
      <c r="G380" s="188">
        <v>1</v>
      </c>
      <c r="H380" s="187">
        <f t="shared" si="15"/>
        <v>0.82457855999999996</v>
      </c>
      <c r="I380" s="188">
        <v>1.3</v>
      </c>
      <c r="J380" s="189">
        <f t="shared" si="17"/>
        <v>1.0719521279999999</v>
      </c>
      <c r="K380" s="190" t="s">
        <v>1321</v>
      </c>
      <c r="L380" s="191" t="s">
        <v>1326</v>
      </c>
    </row>
    <row r="381" spans="2:12">
      <c r="B381" s="184" t="s">
        <v>674</v>
      </c>
      <c r="C381" s="185" t="s">
        <v>1517</v>
      </c>
      <c r="D381" s="186">
        <v>8.6308545210999998</v>
      </c>
      <c r="E381" s="187">
        <v>1.7456370000000001</v>
      </c>
      <c r="F381" s="187">
        <f t="shared" si="16"/>
        <v>1.6758115200000001</v>
      </c>
      <c r="G381" s="188">
        <v>1</v>
      </c>
      <c r="H381" s="187">
        <f t="shared" si="15"/>
        <v>1.6758115200000001</v>
      </c>
      <c r="I381" s="188">
        <v>1.3</v>
      </c>
      <c r="J381" s="189">
        <f t="shared" si="17"/>
        <v>2.178554976</v>
      </c>
      <c r="K381" s="190" t="s">
        <v>1321</v>
      </c>
      <c r="L381" s="191" t="s">
        <v>1326</v>
      </c>
    </row>
    <row r="382" spans="2:12">
      <c r="B382" s="176" t="s">
        <v>675</v>
      </c>
      <c r="C382" s="177" t="s">
        <v>1518</v>
      </c>
      <c r="D382" s="178">
        <v>1.4781346909999999</v>
      </c>
      <c r="E382" s="179">
        <v>0.41791</v>
      </c>
      <c r="F382" s="179">
        <f t="shared" si="16"/>
        <v>0.40119359999999998</v>
      </c>
      <c r="G382" s="180">
        <v>1</v>
      </c>
      <c r="H382" s="179">
        <f t="shared" si="15"/>
        <v>0.40119359999999998</v>
      </c>
      <c r="I382" s="180">
        <v>1.3</v>
      </c>
      <c r="J382" s="181">
        <f t="shared" si="17"/>
        <v>0.52155167999999996</v>
      </c>
      <c r="K382" s="192" t="s">
        <v>1321</v>
      </c>
      <c r="L382" s="193" t="s">
        <v>1326</v>
      </c>
    </row>
    <row r="383" spans="2:12">
      <c r="B383" s="184" t="s">
        <v>676</v>
      </c>
      <c r="C383" s="185" t="s">
        <v>1518</v>
      </c>
      <c r="D383" s="186">
        <v>1.9538838078</v>
      </c>
      <c r="E383" s="187">
        <v>0.51289700000000005</v>
      </c>
      <c r="F383" s="187">
        <f t="shared" si="16"/>
        <v>0.49238112000000001</v>
      </c>
      <c r="G383" s="188">
        <v>1</v>
      </c>
      <c r="H383" s="187">
        <f t="shared" si="15"/>
        <v>0.49238112000000001</v>
      </c>
      <c r="I383" s="188">
        <v>1.3</v>
      </c>
      <c r="J383" s="189">
        <f t="shared" si="17"/>
        <v>0.64009545600000006</v>
      </c>
      <c r="K383" s="190" t="s">
        <v>1321</v>
      </c>
      <c r="L383" s="191" t="s">
        <v>1326</v>
      </c>
    </row>
    <row r="384" spans="2:12">
      <c r="B384" s="184" t="s">
        <v>677</v>
      </c>
      <c r="C384" s="185" t="s">
        <v>1518</v>
      </c>
      <c r="D384" s="186">
        <v>3.0519947286</v>
      </c>
      <c r="E384" s="187">
        <v>0.68458600000000003</v>
      </c>
      <c r="F384" s="187">
        <f t="shared" si="16"/>
        <v>0.65720255999999999</v>
      </c>
      <c r="G384" s="188">
        <v>1</v>
      </c>
      <c r="H384" s="187">
        <f t="shared" si="15"/>
        <v>0.65720255999999999</v>
      </c>
      <c r="I384" s="188">
        <v>1.3</v>
      </c>
      <c r="J384" s="189">
        <f t="shared" si="17"/>
        <v>0.85436332800000003</v>
      </c>
      <c r="K384" s="190" t="s">
        <v>1321</v>
      </c>
      <c r="L384" s="191" t="s">
        <v>1326</v>
      </c>
    </row>
    <row r="385" spans="2:12">
      <c r="B385" s="184" t="s">
        <v>678</v>
      </c>
      <c r="C385" s="185" t="s">
        <v>1518</v>
      </c>
      <c r="D385" s="186">
        <v>7.2538860103999996</v>
      </c>
      <c r="E385" s="187">
        <v>1.33341</v>
      </c>
      <c r="F385" s="187">
        <f t="shared" si="16"/>
        <v>1.2800735999999999</v>
      </c>
      <c r="G385" s="188">
        <v>1</v>
      </c>
      <c r="H385" s="187">
        <f t="shared" si="15"/>
        <v>1.2800735999999999</v>
      </c>
      <c r="I385" s="188">
        <v>1.3</v>
      </c>
      <c r="J385" s="189">
        <f t="shared" si="17"/>
        <v>1.66409568</v>
      </c>
      <c r="K385" s="190" t="s">
        <v>1321</v>
      </c>
      <c r="L385" s="191" t="s">
        <v>1326</v>
      </c>
    </row>
    <row r="386" spans="2:12">
      <c r="B386" s="176" t="s">
        <v>679</v>
      </c>
      <c r="C386" s="177" t="s">
        <v>1519</v>
      </c>
      <c r="D386" s="178">
        <v>2.0133049654000001</v>
      </c>
      <c r="E386" s="179">
        <v>0.487678</v>
      </c>
      <c r="F386" s="179">
        <f t="shared" si="16"/>
        <v>0.46817087999999996</v>
      </c>
      <c r="G386" s="180">
        <v>1</v>
      </c>
      <c r="H386" s="179">
        <f t="shared" si="15"/>
        <v>0.46817087999999996</v>
      </c>
      <c r="I386" s="180">
        <v>1.3</v>
      </c>
      <c r="J386" s="181">
        <f t="shared" si="17"/>
        <v>0.60862214399999992</v>
      </c>
      <c r="K386" s="192" t="s">
        <v>1321</v>
      </c>
      <c r="L386" s="193" t="s">
        <v>1326</v>
      </c>
    </row>
    <row r="387" spans="2:12">
      <c r="B387" s="184" t="s">
        <v>680</v>
      </c>
      <c r="C387" s="185" t="s">
        <v>1519</v>
      </c>
      <c r="D387" s="186">
        <v>2.6390732748999999</v>
      </c>
      <c r="E387" s="187">
        <v>0.58562199999999998</v>
      </c>
      <c r="F387" s="187">
        <f t="shared" si="16"/>
        <v>0.56219711999999999</v>
      </c>
      <c r="G387" s="188">
        <v>1</v>
      </c>
      <c r="H387" s="187">
        <f t="shared" si="15"/>
        <v>0.56219711999999999</v>
      </c>
      <c r="I387" s="188">
        <v>1.3</v>
      </c>
      <c r="J387" s="189">
        <f t="shared" si="17"/>
        <v>0.73085625600000004</v>
      </c>
      <c r="K387" s="190" t="s">
        <v>1321</v>
      </c>
      <c r="L387" s="191" t="s">
        <v>1326</v>
      </c>
    </row>
    <row r="388" spans="2:12">
      <c r="B388" s="184" t="s">
        <v>681</v>
      </c>
      <c r="C388" s="185" t="s">
        <v>1519</v>
      </c>
      <c r="D388" s="186">
        <v>3.8802694358999998</v>
      </c>
      <c r="E388" s="187">
        <v>0.75863100000000006</v>
      </c>
      <c r="F388" s="187">
        <f t="shared" si="16"/>
        <v>0.72828576</v>
      </c>
      <c r="G388" s="188">
        <v>1</v>
      </c>
      <c r="H388" s="187">
        <f t="shared" si="15"/>
        <v>0.72828576</v>
      </c>
      <c r="I388" s="188">
        <v>1.3</v>
      </c>
      <c r="J388" s="189">
        <f t="shared" si="17"/>
        <v>0.94677148799999999</v>
      </c>
      <c r="K388" s="190" t="s">
        <v>1321</v>
      </c>
      <c r="L388" s="191" t="s">
        <v>1326</v>
      </c>
    </row>
    <row r="389" spans="2:12">
      <c r="B389" s="184" t="s">
        <v>682</v>
      </c>
      <c r="C389" s="185" t="s">
        <v>1519</v>
      </c>
      <c r="D389" s="186">
        <v>8.5784499054999994</v>
      </c>
      <c r="E389" s="187">
        <v>1.5563750000000001</v>
      </c>
      <c r="F389" s="187">
        <f t="shared" si="16"/>
        <v>1.4941200000000001</v>
      </c>
      <c r="G389" s="188">
        <v>1</v>
      </c>
      <c r="H389" s="187">
        <f t="shared" si="15"/>
        <v>1.4941200000000001</v>
      </c>
      <c r="I389" s="188">
        <v>1.3</v>
      </c>
      <c r="J389" s="189">
        <f t="shared" si="17"/>
        <v>1.9423560000000002</v>
      </c>
      <c r="K389" s="190" t="s">
        <v>1321</v>
      </c>
      <c r="L389" s="191" t="s">
        <v>1326</v>
      </c>
    </row>
    <row r="390" spans="2:12">
      <c r="B390" s="176" t="s">
        <v>683</v>
      </c>
      <c r="C390" s="177" t="s">
        <v>1520</v>
      </c>
      <c r="D390" s="178">
        <v>2.375</v>
      </c>
      <c r="E390" s="179">
        <v>0.43489100000000003</v>
      </c>
      <c r="F390" s="179">
        <f t="shared" si="16"/>
        <v>0.41749536000000004</v>
      </c>
      <c r="G390" s="180">
        <v>1</v>
      </c>
      <c r="H390" s="179">
        <f t="shared" si="15"/>
        <v>0.41749536000000004</v>
      </c>
      <c r="I390" s="180">
        <v>1.3</v>
      </c>
      <c r="J390" s="181">
        <f t="shared" si="17"/>
        <v>0.54274396800000002</v>
      </c>
      <c r="K390" s="192" t="s">
        <v>1321</v>
      </c>
      <c r="L390" s="193" t="s">
        <v>1326</v>
      </c>
    </row>
    <row r="391" spans="2:12">
      <c r="B391" s="184" t="s">
        <v>684</v>
      </c>
      <c r="C391" s="185" t="s">
        <v>1520</v>
      </c>
      <c r="D391" s="186">
        <v>3.0793374019000002</v>
      </c>
      <c r="E391" s="187">
        <v>0.57148299999999996</v>
      </c>
      <c r="F391" s="187">
        <f t="shared" si="16"/>
        <v>0.54862367999999995</v>
      </c>
      <c r="G391" s="188">
        <v>1</v>
      </c>
      <c r="H391" s="187">
        <f t="shared" si="15"/>
        <v>0.54862367999999995</v>
      </c>
      <c r="I391" s="188">
        <v>1.3</v>
      </c>
      <c r="J391" s="189">
        <f t="shared" si="17"/>
        <v>0.71321078399999993</v>
      </c>
      <c r="K391" s="190" t="s">
        <v>1321</v>
      </c>
      <c r="L391" s="191" t="s">
        <v>1326</v>
      </c>
    </row>
    <row r="392" spans="2:12">
      <c r="B392" s="184" t="s">
        <v>685</v>
      </c>
      <c r="C392" s="185" t="s">
        <v>1520</v>
      </c>
      <c r="D392" s="186">
        <v>4.9625187406000002</v>
      </c>
      <c r="E392" s="187">
        <v>0.83416800000000002</v>
      </c>
      <c r="F392" s="187">
        <f t="shared" si="16"/>
        <v>0.80080127999999995</v>
      </c>
      <c r="G392" s="188">
        <v>1</v>
      </c>
      <c r="H392" s="187">
        <f t="shared" si="15"/>
        <v>0.80080127999999995</v>
      </c>
      <c r="I392" s="188">
        <v>1.3</v>
      </c>
      <c r="J392" s="189">
        <f t="shared" si="17"/>
        <v>1.041041664</v>
      </c>
      <c r="K392" s="190" t="s">
        <v>1321</v>
      </c>
      <c r="L392" s="191" t="s">
        <v>1326</v>
      </c>
    </row>
    <row r="393" spans="2:12">
      <c r="B393" s="184" t="s">
        <v>686</v>
      </c>
      <c r="C393" s="185" t="s">
        <v>1520</v>
      </c>
      <c r="D393" s="186">
        <v>9.2624113475000005</v>
      </c>
      <c r="E393" s="187">
        <v>1.8258760000000001</v>
      </c>
      <c r="F393" s="187">
        <f t="shared" si="16"/>
        <v>1.7528409599999999</v>
      </c>
      <c r="G393" s="188">
        <v>1</v>
      </c>
      <c r="H393" s="187">
        <f t="shared" si="15"/>
        <v>1.7528409599999999</v>
      </c>
      <c r="I393" s="188">
        <v>1.3</v>
      </c>
      <c r="J393" s="189">
        <f t="shared" si="17"/>
        <v>2.2786932479999997</v>
      </c>
      <c r="K393" s="190" t="s">
        <v>1321</v>
      </c>
      <c r="L393" s="191" t="s">
        <v>1326</v>
      </c>
    </row>
    <row r="394" spans="2:12">
      <c r="B394" s="176" t="s">
        <v>687</v>
      </c>
      <c r="C394" s="177" t="s">
        <v>1521</v>
      </c>
      <c r="D394" s="178">
        <v>2.2690302398000002</v>
      </c>
      <c r="E394" s="179">
        <v>0.44511200000000001</v>
      </c>
      <c r="F394" s="179">
        <f t="shared" si="16"/>
        <v>0.42730752</v>
      </c>
      <c r="G394" s="180">
        <v>1</v>
      </c>
      <c r="H394" s="179">
        <f t="shared" si="15"/>
        <v>0.42730752</v>
      </c>
      <c r="I394" s="180">
        <v>1.3</v>
      </c>
      <c r="J394" s="181">
        <f t="shared" si="17"/>
        <v>0.555499776</v>
      </c>
      <c r="K394" s="192" t="s">
        <v>1321</v>
      </c>
      <c r="L394" s="193" t="s">
        <v>1326</v>
      </c>
    </row>
    <row r="395" spans="2:12">
      <c r="B395" s="184" t="s">
        <v>688</v>
      </c>
      <c r="C395" s="185" t="s">
        <v>1521</v>
      </c>
      <c r="D395" s="186">
        <v>3.4492272136</v>
      </c>
      <c r="E395" s="187">
        <v>0.57534799999999997</v>
      </c>
      <c r="F395" s="187">
        <f t="shared" si="16"/>
        <v>0.55233407999999995</v>
      </c>
      <c r="G395" s="188">
        <v>1</v>
      </c>
      <c r="H395" s="187">
        <f t="shared" si="15"/>
        <v>0.55233407999999995</v>
      </c>
      <c r="I395" s="188">
        <v>1.3</v>
      </c>
      <c r="J395" s="189">
        <f t="shared" si="17"/>
        <v>0.71803430400000001</v>
      </c>
      <c r="K395" s="190" t="s">
        <v>1321</v>
      </c>
      <c r="L395" s="191" t="s">
        <v>1326</v>
      </c>
    </row>
    <row r="396" spans="2:12">
      <c r="B396" s="184" t="s">
        <v>689</v>
      </c>
      <c r="C396" s="185" t="s">
        <v>1521</v>
      </c>
      <c r="D396" s="186">
        <v>5.7213391476000002</v>
      </c>
      <c r="E396" s="187">
        <v>0.943527</v>
      </c>
      <c r="F396" s="187">
        <f t="shared" si="16"/>
        <v>0.90578592000000002</v>
      </c>
      <c r="G396" s="188">
        <v>1</v>
      </c>
      <c r="H396" s="187">
        <f t="shared" si="15"/>
        <v>0.90578592000000002</v>
      </c>
      <c r="I396" s="188">
        <v>1.3</v>
      </c>
      <c r="J396" s="189">
        <f t="shared" si="17"/>
        <v>1.1775216960000001</v>
      </c>
      <c r="K396" s="190" t="s">
        <v>1321</v>
      </c>
      <c r="L396" s="191" t="s">
        <v>1326</v>
      </c>
    </row>
    <row r="397" spans="2:12">
      <c r="B397" s="184" t="s">
        <v>690</v>
      </c>
      <c r="C397" s="185" t="s">
        <v>1521</v>
      </c>
      <c r="D397" s="186">
        <v>11.157648890600001</v>
      </c>
      <c r="E397" s="187">
        <v>2.032384</v>
      </c>
      <c r="F397" s="187">
        <f t="shared" si="16"/>
        <v>1.9510886399999998</v>
      </c>
      <c r="G397" s="188">
        <v>1</v>
      </c>
      <c r="H397" s="187">
        <f t="shared" si="15"/>
        <v>1.9510886399999998</v>
      </c>
      <c r="I397" s="188">
        <v>1.3</v>
      </c>
      <c r="J397" s="189">
        <f t="shared" si="17"/>
        <v>2.536415232</v>
      </c>
      <c r="K397" s="190" t="s">
        <v>1321</v>
      </c>
      <c r="L397" s="191" t="s">
        <v>1326</v>
      </c>
    </row>
    <row r="398" spans="2:12">
      <c r="B398" s="176" t="s">
        <v>691</v>
      </c>
      <c r="C398" s="177" t="s">
        <v>1522</v>
      </c>
      <c r="D398" s="178">
        <v>2.3948893571999998</v>
      </c>
      <c r="E398" s="179">
        <v>0.49710700000000002</v>
      </c>
      <c r="F398" s="179">
        <f t="shared" si="16"/>
        <v>0.47722271999999999</v>
      </c>
      <c r="G398" s="180">
        <v>1</v>
      </c>
      <c r="H398" s="179">
        <f t="shared" ref="H398:H461" si="18">+F398*G398</f>
        <v>0.47722271999999999</v>
      </c>
      <c r="I398" s="180">
        <v>1.3</v>
      </c>
      <c r="J398" s="181">
        <f t="shared" si="17"/>
        <v>0.62038953600000002</v>
      </c>
      <c r="K398" s="192" t="s">
        <v>1321</v>
      </c>
      <c r="L398" s="193" t="s">
        <v>1326</v>
      </c>
    </row>
    <row r="399" spans="2:12">
      <c r="B399" s="184" t="s">
        <v>692</v>
      </c>
      <c r="C399" s="185" t="s">
        <v>1522</v>
      </c>
      <c r="D399" s="186">
        <v>3.2748624944000002</v>
      </c>
      <c r="E399" s="187">
        <v>0.64544199999999996</v>
      </c>
      <c r="F399" s="187">
        <f t="shared" ref="F399:F462" si="19">E399*0.96</f>
        <v>0.6196243199999999</v>
      </c>
      <c r="G399" s="188">
        <v>1</v>
      </c>
      <c r="H399" s="187">
        <f t="shared" si="18"/>
        <v>0.6196243199999999</v>
      </c>
      <c r="I399" s="188">
        <v>1.3</v>
      </c>
      <c r="J399" s="189">
        <f t="shared" ref="J399:J462" si="20">H399*I399</f>
        <v>0.80551161599999987</v>
      </c>
      <c r="K399" s="190" t="s">
        <v>1321</v>
      </c>
      <c r="L399" s="191" t="s">
        <v>1326</v>
      </c>
    </row>
    <row r="400" spans="2:12">
      <c r="B400" s="184" t="s">
        <v>693</v>
      </c>
      <c r="C400" s="185" t="s">
        <v>1522</v>
      </c>
      <c r="D400" s="186">
        <v>4.7925032142999999</v>
      </c>
      <c r="E400" s="187">
        <v>0.91175799999999996</v>
      </c>
      <c r="F400" s="187">
        <f t="shared" si="19"/>
        <v>0.8752876799999999</v>
      </c>
      <c r="G400" s="188">
        <v>1</v>
      </c>
      <c r="H400" s="187">
        <f t="shared" si="18"/>
        <v>0.8752876799999999</v>
      </c>
      <c r="I400" s="188">
        <v>1.3</v>
      </c>
      <c r="J400" s="189">
        <f t="shared" si="20"/>
        <v>1.1378739839999998</v>
      </c>
      <c r="K400" s="190" t="s">
        <v>1321</v>
      </c>
      <c r="L400" s="191" t="s">
        <v>1326</v>
      </c>
    </row>
    <row r="401" spans="2:12">
      <c r="B401" s="184" t="s">
        <v>694</v>
      </c>
      <c r="C401" s="185" t="s">
        <v>1522</v>
      </c>
      <c r="D401" s="186">
        <v>8.5048923679000001</v>
      </c>
      <c r="E401" s="187">
        <v>1.7338249999999999</v>
      </c>
      <c r="F401" s="187">
        <f t="shared" si="19"/>
        <v>1.664472</v>
      </c>
      <c r="G401" s="188">
        <v>1</v>
      </c>
      <c r="H401" s="187">
        <f t="shared" si="18"/>
        <v>1.664472</v>
      </c>
      <c r="I401" s="188">
        <v>1.3</v>
      </c>
      <c r="J401" s="189">
        <f t="shared" si="20"/>
        <v>2.1638136000000001</v>
      </c>
      <c r="K401" s="190" t="s">
        <v>1321</v>
      </c>
      <c r="L401" s="191" t="s">
        <v>1326</v>
      </c>
    </row>
    <row r="402" spans="2:12">
      <c r="B402" s="176" t="s">
        <v>695</v>
      </c>
      <c r="C402" s="177" t="s">
        <v>1523</v>
      </c>
      <c r="D402" s="178">
        <v>3.6968705257000001</v>
      </c>
      <c r="E402" s="179">
        <v>1.317795</v>
      </c>
      <c r="F402" s="179">
        <f t="shared" si="19"/>
        <v>1.2650832000000001</v>
      </c>
      <c r="G402" s="180">
        <v>1</v>
      </c>
      <c r="H402" s="179">
        <f t="shared" si="18"/>
        <v>1.2650832000000001</v>
      </c>
      <c r="I402" s="180">
        <v>1.3</v>
      </c>
      <c r="J402" s="181">
        <f t="shared" si="20"/>
        <v>1.6446081600000002</v>
      </c>
      <c r="K402" s="192" t="s">
        <v>1321</v>
      </c>
      <c r="L402" s="193" t="s">
        <v>1322</v>
      </c>
    </row>
    <row r="403" spans="2:12">
      <c r="B403" s="184" t="s">
        <v>696</v>
      </c>
      <c r="C403" s="185" t="s">
        <v>1523</v>
      </c>
      <c r="D403" s="186">
        <v>7.2841130604000002</v>
      </c>
      <c r="E403" s="187">
        <v>1.93727</v>
      </c>
      <c r="F403" s="187">
        <f t="shared" si="19"/>
        <v>1.8597792</v>
      </c>
      <c r="G403" s="188">
        <v>1</v>
      </c>
      <c r="H403" s="187">
        <f t="shared" si="18"/>
        <v>1.8597792</v>
      </c>
      <c r="I403" s="188">
        <v>1.3</v>
      </c>
      <c r="J403" s="189">
        <f t="shared" si="20"/>
        <v>2.4177129600000002</v>
      </c>
      <c r="K403" s="190" t="s">
        <v>1321</v>
      </c>
      <c r="L403" s="191" t="s">
        <v>1322</v>
      </c>
    </row>
    <row r="404" spans="2:12">
      <c r="B404" s="184" t="s">
        <v>697</v>
      </c>
      <c r="C404" s="185" t="s">
        <v>1523</v>
      </c>
      <c r="D404" s="186">
        <v>12.2153128644</v>
      </c>
      <c r="E404" s="187">
        <v>3.1782469999999998</v>
      </c>
      <c r="F404" s="187">
        <f t="shared" si="19"/>
        <v>3.0511171199999998</v>
      </c>
      <c r="G404" s="188">
        <v>1</v>
      </c>
      <c r="H404" s="187">
        <f t="shared" si="18"/>
        <v>3.0511171199999998</v>
      </c>
      <c r="I404" s="188">
        <v>1.3</v>
      </c>
      <c r="J404" s="189">
        <f t="shared" si="20"/>
        <v>3.9664522559999997</v>
      </c>
      <c r="K404" s="190" t="s">
        <v>1321</v>
      </c>
      <c r="L404" s="191" t="s">
        <v>1322</v>
      </c>
    </row>
    <row r="405" spans="2:12">
      <c r="B405" s="184" t="s">
        <v>698</v>
      </c>
      <c r="C405" s="185" t="s">
        <v>1523</v>
      </c>
      <c r="D405" s="186">
        <v>21.0464028076</v>
      </c>
      <c r="E405" s="187">
        <v>5.9606510000000004</v>
      </c>
      <c r="F405" s="187">
        <f t="shared" si="19"/>
        <v>5.7222249600000001</v>
      </c>
      <c r="G405" s="188">
        <v>1</v>
      </c>
      <c r="H405" s="187">
        <f t="shared" si="18"/>
        <v>5.7222249600000001</v>
      </c>
      <c r="I405" s="188">
        <v>1.3</v>
      </c>
      <c r="J405" s="189">
        <f t="shared" si="20"/>
        <v>7.4388924480000007</v>
      </c>
      <c r="K405" s="190" t="s">
        <v>1321</v>
      </c>
      <c r="L405" s="191" t="s">
        <v>1322</v>
      </c>
    </row>
    <row r="406" spans="2:12">
      <c r="B406" s="176" t="s">
        <v>699</v>
      </c>
      <c r="C406" s="177" t="s">
        <v>1524</v>
      </c>
      <c r="D406" s="178">
        <v>4.8609043217999997</v>
      </c>
      <c r="E406" s="179">
        <v>1.3985129999999999</v>
      </c>
      <c r="F406" s="179">
        <f t="shared" si="19"/>
        <v>1.3425724799999998</v>
      </c>
      <c r="G406" s="180">
        <v>1</v>
      </c>
      <c r="H406" s="179">
        <f t="shared" si="18"/>
        <v>1.3425724799999998</v>
      </c>
      <c r="I406" s="180">
        <v>1.3</v>
      </c>
      <c r="J406" s="181">
        <f t="shared" si="20"/>
        <v>1.7453442239999999</v>
      </c>
      <c r="K406" s="192" t="s">
        <v>1321</v>
      </c>
      <c r="L406" s="193" t="s">
        <v>1322</v>
      </c>
    </row>
    <row r="407" spans="2:12">
      <c r="B407" s="184" t="s">
        <v>700</v>
      </c>
      <c r="C407" s="185" t="s">
        <v>1524</v>
      </c>
      <c r="D407" s="186">
        <v>7.1134980886000001</v>
      </c>
      <c r="E407" s="187">
        <v>1.831691</v>
      </c>
      <c r="F407" s="187">
        <f t="shared" si="19"/>
        <v>1.7584233599999999</v>
      </c>
      <c r="G407" s="188">
        <v>1</v>
      </c>
      <c r="H407" s="187">
        <f t="shared" si="18"/>
        <v>1.7584233599999999</v>
      </c>
      <c r="I407" s="188">
        <v>1.3</v>
      </c>
      <c r="J407" s="189">
        <f t="shared" si="20"/>
        <v>2.285950368</v>
      </c>
      <c r="K407" s="190" t="s">
        <v>1321</v>
      </c>
      <c r="L407" s="191" t="s">
        <v>1322</v>
      </c>
    </row>
    <row r="408" spans="2:12">
      <c r="B408" s="184" t="s">
        <v>701</v>
      </c>
      <c r="C408" s="185" t="s">
        <v>1524</v>
      </c>
      <c r="D408" s="186">
        <v>12.1584069049</v>
      </c>
      <c r="E408" s="187">
        <v>2.9390890000000001</v>
      </c>
      <c r="F408" s="187">
        <f t="shared" si="19"/>
        <v>2.8215254399999998</v>
      </c>
      <c r="G408" s="188">
        <v>1</v>
      </c>
      <c r="H408" s="187">
        <f t="shared" si="18"/>
        <v>2.8215254399999998</v>
      </c>
      <c r="I408" s="188">
        <v>1.3</v>
      </c>
      <c r="J408" s="189">
        <f t="shared" si="20"/>
        <v>3.6679830719999997</v>
      </c>
      <c r="K408" s="190" t="s">
        <v>1321</v>
      </c>
      <c r="L408" s="191" t="s">
        <v>1322</v>
      </c>
    </row>
    <row r="409" spans="2:12">
      <c r="B409" s="184" t="s">
        <v>702</v>
      </c>
      <c r="C409" s="185" t="s">
        <v>1524</v>
      </c>
      <c r="D409" s="186">
        <v>20.0698948155</v>
      </c>
      <c r="E409" s="187">
        <v>5.5349899999999996</v>
      </c>
      <c r="F409" s="187">
        <f t="shared" si="19"/>
        <v>5.3135903999999998</v>
      </c>
      <c r="G409" s="188">
        <v>1</v>
      </c>
      <c r="H409" s="187">
        <f t="shared" si="18"/>
        <v>5.3135903999999998</v>
      </c>
      <c r="I409" s="188">
        <v>1.3</v>
      </c>
      <c r="J409" s="189">
        <f t="shared" si="20"/>
        <v>6.9076675200000004</v>
      </c>
      <c r="K409" s="190" t="s">
        <v>1321</v>
      </c>
      <c r="L409" s="191" t="s">
        <v>1322</v>
      </c>
    </row>
    <row r="410" spans="2:12">
      <c r="B410" s="176" t="s">
        <v>703</v>
      </c>
      <c r="C410" s="177" t="s">
        <v>1525</v>
      </c>
      <c r="D410" s="178">
        <v>2.2612977983999998</v>
      </c>
      <c r="E410" s="179">
        <v>0.81245900000000004</v>
      </c>
      <c r="F410" s="179">
        <f t="shared" si="19"/>
        <v>0.77996063999999998</v>
      </c>
      <c r="G410" s="180">
        <v>1</v>
      </c>
      <c r="H410" s="179">
        <f t="shared" si="18"/>
        <v>0.77996063999999998</v>
      </c>
      <c r="I410" s="180">
        <v>1.3</v>
      </c>
      <c r="J410" s="181">
        <f t="shared" si="20"/>
        <v>1.0139488320000001</v>
      </c>
      <c r="K410" s="192" t="s">
        <v>1321</v>
      </c>
      <c r="L410" s="193" t="s">
        <v>1322</v>
      </c>
    </row>
    <row r="411" spans="2:12">
      <c r="B411" s="184" t="s">
        <v>704</v>
      </c>
      <c r="C411" s="185" t="s">
        <v>1525</v>
      </c>
      <c r="D411" s="186">
        <v>3.6984898898999998</v>
      </c>
      <c r="E411" s="187">
        <v>1.206725</v>
      </c>
      <c r="F411" s="187">
        <f t="shared" si="19"/>
        <v>1.1584559999999999</v>
      </c>
      <c r="G411" s="188">
        <v>1</v>
      </c>
      <c r="H411" s="187">
        <f t="shared" si="18"/>
        <v>1.1584559999999999</v>
      </c>
      <c r="I411" s="188">
        <v>1.3</v>
      </c>
      <c r="J411" s="189">
        <f t="shared" si="20"/>
        <v>1.5059928</v>
      </c>
      <c r="K411" s="190" t="s">
        <v>1321</v>
      </c>
      <c r="L411" s="191" t="s">
        <v>1322</v>
      </c>
    </row>
    <row r="412" spans="2:12">
      <c r="B412" s="184" t="s">
        <v>705</v>
      </c>
      <c r="C412" s="185" t="s">
        <v>1525</v>
      </c>
      <c r="D412" s="186">
        <v>8.3470394737000007</v>
      </c>
      <c r="E412" s="187">
        <v>1.9612259999999999</v>
      </c>
      <c r="F412" s="187">
        <f t="shared" si="19"/>
        <v>1.8827769599999999</v>
      </c>
      <c r="G412" s="188">
        <v>1</v>
      </c>
      <c r="H412" s="187">
        <f t="shared" si="18"/>
        <v>1.8827769599999999</v>
      </c>
      <c r="I412" s="188">
        <v>1.3</v>
      </c>
      <c r="J412" s="189">
        <f t="shared" si="20"/>
        <v>2.447610048</v>
      </c>
      <c r="K412" s="190" t="s">
        <v>1321</v>
      </c>
      <c r="L412" s="191" t="s">
        <v>1322</v>
      </c>
    </row>
    <row r="413" spans="2:12">
      <c r="B413" s="184" t="s">
        <v>706</v>
      </c>
      <c r="C413" s="185" t="s">
        <v>1525</v>
      </c>
      <c r="D413" s="186">
        <v>18.2061403509</v>
      </c>
      <c r="E413" s="187">
        <v>4.4247759999999996</v>
      </c>
      <c r="F413" s="187">
        <f t="shared" si="19"/>
        <v>4.2477849599999997</v>
      </c>
      <c r="G413" s="188">
        <v>1</v>
      </c>
      <c r="H413" s="187">
        <f t="shared" si="18"/>
        <v>4.2477849599999997</v>
      </c>
      <c r="I413" s="188">
        <v>1.3</v>
      </c>
      <c r="J413" s="189">
        <f t="shared" si="20"/>
        <v>5.5221204479999999</v>
      </c>
      <c r="K413" s="190" t="s">
        <v>1321</v>
      </c>
      <c r="L413" s="191" t="s">
        <v>1322</v>
      </c>
    </row>
    <row r="414" spans="2:12">
      <c r="B414" s="176" t="s">
        <v>707</v>
      </c>
      <c r="C414" s="177" t="s">
        <v>1526</v>
      </c>
      <c r="D414" s="178">
        <v>4.4161783072</v>
      </c>
      <c r="E414" s="179">
        <v>1.0739890000000001</v>
      </c>
      <c r="F414" s="179">
        <f t="shared" si="19"/>
        <v>1.03102944</v>
      </c>
      <c r="G414" s="180">
        <v>1</v>
      </c>
      <c r="H414" s="179">
        <f t="shared" si="18"/>
        <v>1.03102944</v>
      </c>
      <c r="I414" s="180">
        <v>1.3</v>
      </c>
      <c r="J414" s="181">
        <f t="shared" si="20"/>
        <v>1.3403382720000001</v>
      </c>
      <c r="K414" s="192" t="s">
        <v>1321</v>
      </c>
      <c r="L414" s="193" t="s">
        <v>1322</v>
      </c>
    </row>
    <row r="415" spans="2:12">
      <c r="B415" s="184" t="s">
        <v>708</v>
      </c>
      <c r="C415" s="185" t="s">
        <v>1526</v>
      </c>
      <c r="D415" s="186">
        <v>6.4270766874999996</v>
      </c>
      <c r="E415" s="187">
        <v>1.446475</v>
      </c>
      <c r="F415" s="187">
        <f t="shared" si="19"/>
        <v>1.3886159999999999</v>
      </c>
      <c r="G415" s="188">
        <v>1</v>
      </c>
      <c r="H415" s="187">
        <f t="shared" si="18"/>
        <v>1.3886159999999999</v>
      </c>
      <c r="I415" s="188">
        <v>1.3</v>
      </c>
      <c r="J415" s="189">
        <f t="shared" si="20"/>
        <v>1.8052007999999999</v>
      </c>
      <c r="K415" s="190" t="s">
        <v>1321</v>
      </c>
      <c r="L415" s="191" t="s">
        <v>1322</v>
      </c>
    </row>
    <row r="416" spans="2:12">
      <c r="B416" s="184" t="s">
        <v>709</v>
      </c>
      <c r="C416" s="185" t="s">
        <v>1526</v>
      </c>
      <c r="D416" s="186">
        <v>10.9189944134</v>
      </c>
      <c r="E416" s="187">
        <v>2.3664710000000002</v>
      </c>
      <c r="F416" s="187">
        <f t="shared" si="19"/>
        <v>2.2718121600000001</v>
      </c>
      <c r="G416" s="188">
        <v>1</v>
      </c>
      <c r="H416" s="187">
        <f t="shared" si="18"/>
        <v>2.2718121600000001</v>
      </c>
      <c r="I416" s="188">
        <v>1.3</v>
      </c>
      <c r="J416" s="189">
        <f t="shared" si="20"/>
        <v>2.9533558080000004</v>
      </c>
      <c r="K416" s="190" t="s">
        <v>1321</v>
      </c>
      <c r="L416" s="191" t="s">
        <v>1322</v>
      </c>
    </row>
    <row r="417" spans="2:12">
      <c r="B417" s="184" t="s">
        <v>710</v>
      </c>
      <c r="C417" s="185" t="s">
        <v>1526</v>
      </c>
      <c r="D417" s="186">
        <v>19.6688417618</v>
      </c>
      <c r="E417" s="187">
        <v>4.9104210000000004</v>
      </c>
      <c r="F417" s="187">
        <f t="shared" si="19"/>
        <v>4.71400416</v>
      </c>
      <c r="G417" s="188">
        <v>1</v>
      </c>
      <c r="H417" s="187">
        <f t="shared" si="18"/>
        <v>4.71400416</v>
      </c>
      <c r="I417" s="188">
        <v>1.3</v>
      </c>
      <c r="J417" s="189">
        <f t="shared" si="20"/>
        <v>6.1282054080000004</v>
      </c>
      <c r="K417" s="190" t="s">
        <v>1321</v>
      </c>
      <c r="L417" s="191" t="s">
        <v>1322</v>
      </c>
    </row>
    <row r="418" spans="2:12">
      <c r="B418" s="176" t="s">
        <v>711</v>
      </c>
      <c r="C418" s="177" t="s">
        <v>1527</v>
      </c>
      <c r="D418" s="178">
        <v>5.4011450382000001</v>
      </c>
      <c r="E418" s="179">
        <v>1.221622</v>
      </c>
      <c r="F418" s="179">
        <f t="shared" si="19"/>
        <v>1.17275712</v>
      </c>
      <c r="G418" s="180">
        <v>1</v>
      </c>
      <c r="H418" s="179">
        <f t="shared" si="18"/>
        <v>1.17275712</v>
      </c>
      <c r="I418" s="180">
        <v>1.3</v>
      </c>
      <c r="J418" s="181">
        <f t="shared" si="20"/>
        <v>1.524584256</v>
      </c>
      <c r="K418" s="192" t="s">
        <v>1321</v>
      </c>
      <c r="L418" s="193" t="s">
        <v>1322</v>
      </c>
    </row>
    <row r="419" spans="2:12">
      <c r="B419" s="184" t="s">
        <v>712</v>
      </c>
      <c r="C419" s="185" t="s">
        <v>1527</v>
      </c>
      <c r="D419" s="186">
        <v>7.8769095697999996</v>
      </c>
      <c r="E419" s="187">
        <v>1.6810849999999999</v>
      </c>
      <c r="F419" s="187">
        <f t="shared" si="19"/>
        <v>1.6138416</v>
      </c>
      <c r="G419" s="188">
        <v>1</v>
      </c>
      <c r="H419" s="187">
        <f t="shared" si="18"/>
        <v>1.6138416</v>
      </c>
      <c r="I419" s="188">
        <v>1.3</v>
      </c>
      <c r="J419" s="189">
        <f t="shared" si="20"/>
        <v>2.0979940799999999</v>
      </c>
      <c r="K419" s="190" t="s">
        <v>1321</v>
      </c>
      <c r="L419" s="191" t="s">
        <v>1322</v>
      </c>
    </row>
    <row r="420" spans="2:12">
      <c r="B420" s="184" t="s">
        <v>713</v>
      </c>
      <c r="C420" s="185" t="s">
        <v>1527</v>
      </c>
      <c r="D420" s="186">
        <v>11.5</v>
      </c>
      <c r="E420" s="187">
        <v>2.5159479999999999</v>
      </c>
      <c r="F420" s="187">
        <f t="shared" si="19"/>
        <v>2.4153100799999998</v>
      </c>
      <c r="G420" s="188">
        <v>1</v>
      </c>
      <c r="H420" s="187">
        <f t="shared" si="18"/>
        <v>2.4153100799999998</v>
      </c>
      <c r="I420" s="188">
        <v>1.3</v>
      </c>
      <c r="J420" s="189">
        <f t="shared" si="20"/>
        <v>3.1399031040000001</v>
      </c>
      <c r="K420" s="190" t="s">
        <v>1321</v>
      </c>
      <c r="L420" s="191" t="s">
        <v>1322</v>
      </c>
    </row>
    <row r="421" spans="2:12">
      <c r="B421" s="184" t="s">
        <v>714</v>
      </c>
      <c r="C421" s="185" t="s">
        <v>1527</v>
      </c>
      <c r="D421" s="186">
        <v>17.454041204399999</v>
      </c>
      <c r="E421" s="187">
        <v>4.4116099999999996</v>
      </c>
      <c r="F421" s="187">
        <f t="shared" si="19"/>
        <v>4.2351455999999992</v>
      </c>
      <c r="G421" s="188">
        <v>1</v>
      </c>
      <c r="H421" s="187">
        <f t="shared" si="18"/>
        <v>4.2351455999999992</v>
      </c>
      <c r="I421" s="188">
        <v>1.3</v>
      </c>
      <c r="J421" s="189">
        <f t="shared" si="20"/>
        <v>5.5056892799999995</v>
      </c>
      <c r="K421" s="190" t="s">
        <v>1321</v>
      </c>
      <c r="L421" s="191" t="s">
        <v>1322</v>
      </c>
    </row>
    <row r="422" spans="2:12">
      <c r="B422" s="176" t="s">
        <v>715</v>
      </c>
      <c r="C422" s="177" t="s">
        <v>1528</v>
      </c>
      <c r="D422" s="178">
        <v>1.5668237394</v>
      </c>
      <c r="E422" s="179">
        <v>0.78693400000000002</v>
      </c>
      <c r="F422" s="179">
        <f t="shared" si="19"/>
        <v>0.75545664000000001</v>
      </c>
      <c r="G422" s="180">
        <v>1</v>
      </c>
      <c r="H422" s="179">
        <f t="shared" si="18"/>
        <v>0.75545664000000001</v>
      </c>
      <c r="I422" s="180">
        <v>1.3</v>
      </c>
      <c r="J422" s="181">
        <f t="shared" si="20"/>
        <v>0.98209363200000011</v>
      </c>
      <c r="K422" s="192" t="s">
        <v>1321</v>
      </c>
      <c r="L422" s="193" t="s">
        <v>1322</v>
      </c>
    </row>
    <row r="423" spans="2:12">
      <c r="B423" s="184" t="s">
        <v>716</v>
      </c>
      <c r="C423" s="185" t="s">
        <v>1528</v>
      </c>
      <c r="D423" s="186">
        <v>3.7597524333000001</v>
      </c>
      <c r="E423" s="187">
        <v>1.1108439999999999</v>
      </c>
      <c r="F423" s="187">
        <f t="shared" si="19"/>
        <v>1.06641024</v>
      </c>
      <c r="G423" s="188">
        <v>1</v>
      </c>
      <c r="H423" s="187">
        <f t="shared" si="18"/>
        <v>1.06641024</v>
      </c>
      <c r="I423" s="188">
        <v>1.3</v>
      </c>
      <c r="J423" s="189">
        <f t="shared" si="20"/>
        <v>1.3863333120000001</v>
      </c>
      <c r="K423" s="190" t="s">
        <v>1321</v>
      </c>
      <c r="L423" s="191" t="s">
        <v>1322</v>
      </c>
    </row>
    <row r="424" spans="2:12">
      <c r="B424" s="184" t="s">
        <v>717</v>
      </c>
      <c r="C424" s="185" t="s">
        <v>1528</v>
      </c>
      <c r="D424" s="186">
        <v>7.2628382109</v>
      </c>
      <c r="E424" s="187">
        <v>1.8821779999999999</v>
      </c>
      <c r="F424" s="187">
        <f t="shared" si="19"/>
        <v>1.8068908799999999</v>
      </c>
      <c r="G424" s="188">
        <v>1</v>
      </c>
      <c r="H424" s="187">
        <f t="shared" si="18"/>
        <v>1.8068908799999999</v>
      </c>
      <c r="I424" s="188">
        <v>1.3</v>
      </c>
      <c r="J424" s="189">
        <f t="shared" si="20"/>
        <v>2.348958144</v>
      </c>
      <c r="K424" s="190" t="s">
        <v>1321</v>
      </c>
      <c r="L424" s="191" t="s">
        <v>1322</v>
      </c>
    </row>
    <row r="425" spans="2:12">
      <c r="B425" s="184" t="s">
        <v>718</v>
      </c>
      <c r="C425" s="185" t="s">
        <v>1528</v>
      </c>
      <c r="D425" s="186">
        <v>13.5740740741</v>
      </c>
      <c r="E425" s="187">
        <v>3.6505570000000001</v>
      </c>
      <c r="F425" s="187">
        <f t="shared" si="19"/>
        <v>3.5045347200000001</v>
      </c>
      <c r="G425" s="188">
        <v>1</v>
      </c>
      <c r="H425" s="187">
        <f t="shared" si="18"/>
        <v>3.5045347200000001</v>
      </c>
      <c r="I425" s="188">
        <v>1.3</v>
      </c>
      <c r="J425" s="189">
        <f t="shared" si="20"/>
        <v>4.5558951360000002</v>
      </c>
      <c r="K425" s="190" t="s">
        <v>1321</v>
      </c>
      <c r="L425" s="191" t="s">
        <v>1322</v>
      </c>
    </row>
    <row r="426" spans="2:12">
      <c r="B426" s="176" t="s">
        <v>719</v>
      </c>
      <c r="C426" s="177" t="s">
        <v>1529</v>
      </c>
      <c r="D426" s="178">
        <v>2.5550432925000002</v>
      </c>
      <c r="E426" s="179">
        <v>0.624977</v>
      </c>
      <c r="F426" s="179">
        <f t="shared" si="19"/>
        <v>0.59997791999999994</v>
      </c>
      <c r="G426" s="180">
        <v>1</v>
      </c>
      <c r="H426" s="179">
        <f t="shared" si="18"/>
        <v>0.59997791999999994</v>
      </c>
      <c r="I426" s="180">
        <v>1.3</v>
      </c>
      <c r="J426" s="181">
        <f t="shared" si="20"/>
        <v>0.77997129599999993</v>
      </c>
      <c r="K426" s="192" t="s">
        <v>1321</v>
      </c>
      <c r="L426" s="193" t="s">
        <v>1322</v>
      </c>
    </row>
    <row r="427" spans="2:12">
      <c r="B427" s="184" t="s">
        <v>720</v>
      </c>
      <c r="C427" s="185" t="s">
        <v>1529</v>
      </c>
      <c r="D427" s="186">
        <v>4.1332807570999996</v>
      </c>
      <c r="E427" s="187">
        <v>0.85672300000000001</v>
      </c>
      <c r="F427" s="187">
        <f t="shared" si="19"/>
        <v>0.82245407999999998</v>
      </c>
      <c r="G427" s="188">
        <v>1</v>
      </c>
      <c r="H427" s="187">
        <f t="shared" si="18"/>
        <v>0.82245407999999998</v>
      </c>
      <c r="I427" s="188">
        <v>1.3</v>
      </c>
      <c r="J427" s="189">
        <f t="shared" si="20"/>
        <v>1.0691903039999999</v>
      </c>
      <c r="K427" s="190" t="s">
        <v>1321</v>
      </c>
      <c r="L427" s="191" t="s">
        <v>1322</v>
      </c>
    </row>
    <row r="428" spans="2:12">
      <c r="B428" s="184" t="s">
        <v>721</v>
      </c>
      <c r="C428" s="185" t="s">
        <v>1529</v>
      </c>
      <c r="D428" s="186">
        <v>7.3748792271000001</v>
      </c>
      <c r="E428" s="187">
        <v>1.398793</v>
      </c>
      <c r="F428" s="187">
        <f t="shared" si="19"/>
        <v>1.3428412799999998</v>
      </c>
      <c r="G428" s="188">
        <v>1</v>
      </c>
      <c r="H428" s="187">
        <f t="shared" si="18"/>
        <v>1.3428412799999998</v>
      </c>
      <c r="I428" s="188">
        <v>1.3</v>
      </c>
      <c r="J428" s="189">
        <f t="shared" si="20"/>
        <v>1.7456936639999998</v>
      </c>
      <c r="K428" s="190" t="s">
        <v>1321</v>
      </c>
      <c r="L428" s="191" t="s">
        <v>1322</v>
      </c>
    </row>
    <row r="429" spans="2:12">
      <c r="B429" s="184" t="s">
        <v>722</v>
      </c>
      <c r="C429" s="185" t="s">
        <v>1529</v>
      </c>
      <c r="D429" s="186">
        <v>13.0130718954</v>
      </c>
      <c r="E429" s="187">
        <v>2.8078799999999999</v>
      </c>
      <c r="F429" s="187">
        <f t="shared" si="19"/>
        <v>2.6955647999999997</v>
      </c>
      <c r="G429" s="188">
        <v>1</v>
      </c>
      <c r="H429" s="187">
        <f t="shared" si="18"/>
        <v>2.6955647999999997</v>
      </c>
      <c r="I429" s="188">
        <v>1.3</v>
      </c>
      <c r="J429" s="189">
        <f t="shared" si="20"/>
        <v>3.5042342399999997</v>
      </c>
      <c r="K429" s="190" t="s">
        <v>1321</v>
      </c>
      <c r="L429" s="191" t="s">
        <v>1322</v>
      </c>
    </row>
    <row r="430" spans="2:12">
      <c r="B430" s="176" t="s">
        <v>723</v>
      </c>
      <c r="C430" s="177" t="s">
        <v>1530</v>
      </c>
      <c r="D430" s="178">
        <v>2.8997286843999999</v>
      </c>
      <c r="E430" s="179">
        <v>1.004399</v>
      </c>
      <c r="F430" s="179">
        <f t="shared" si="19"/>
        <v>0.96422304000000003</v>
      </c>
      <c r="G430" s="180">
        <v>1</v>
      </c>
      <c r="H430" s="179">
        <f t="shared" si="18"/>
        <v>0.96422304000000003</v>
      </c>
      <c r="I430" s="180">
        <v>1.3</v>
      </c>
      <c r="J430" s="181">
        <f t="shared" si="20"/>
        <v>1.253489952</v>
      </c>
      <c r="K430" s="192" t="s">
        <v>1321</v>
      </c>
      <c r="L430" s="193" t="s">
        <v>1322</v>
      </c>
    </row>
    <row r="431" spans="2:12">
      <c r="B431" s="184" t="s">
        <v>725</v>
      </c>
      <c r="C431" s="185" t="s">
        <v>1530</v>
      </c>
      <c r="D431" s="186">
        <v>4.4344869094000003</v>
      </c>
      <c r="E431" s="187">
        <v>1.314978</v>
      </c>
      <c r="F431" s="187">
        <f t="shared" si="19"/>
        <v>1.26237888</v>
      </c>
      <c r="G431" s="188">
        <v>1</v>
      </c>
      <c r="H431" s="187">
        <f t="shared" si="18"/>
        <v>1.26237888</v>
      </c>
      <c r="I431" s="188">
        <v>1.3</v>
      </c>
      <c r="J431" s="189">
        <f t="shared" si="20"/>
        <v>1.6410925439999999</v>
      </c>
      <c r="K431" s="190" t="s">
        <v>1321</v>
      </c>
      <c r="L431" s="191" t="s">
        <v>1322</v>
      </c>
    </row>
    <row r="432" spans="2:12">
      <c r="B432" s="184" t="s">
        <v>726</v>
      </c>
      <c r="C432" s="185" t="s">
        <v>1530</v>
      </c>
      <c r="D432" s="186">
        <v>8.1347643283999993</v>
      </c>
      <c r="E432" s="187">
        <v>2.1597659999999999</v>
      </c>
      <c r="F432" s="187">
        <f t="shared" si="19"/>
        <v>2.07337536</v>
      </c>
      <c r="G432" s="188">
        <v>1</v>
      </c>
      <c r="H432" s="187">
        <f t="shared" si="18"/>
        <v>2.07337536</v>
      </c>
      <c r="I432" s="188">
        <v>1.3</v>
      </c>
      <c r="J432" s="189">
        <f t="shared" si="20"/>
        <v>2.6953879679999999</v>
      </c>
      <c r="K432" s="190" t="s">
        <v>1321</v>
      </c>
      <c r="L432" s="191" t="s">
        <v>1322</v>
      </c>
    </row>
    <row r="433" spans="2:12">
      <c r="B433" s="184" t="s">
        <v>727</v>
      </c>
      <c r="C433" s="185" t="s">
        <v>1530</v>
      </c>
      <c r="D433" s="186">
        <v>15.0284872299</v>
      </c>
      <c r="E433" s="187">
        <v>4.3085430000000002</v>
      </c>
      <c r="F433" s="187">
        <f t="shared" si="19"/>
        <v>4.1362012799999999</v>
      </c>
      <c r="G433" s="188">
        <v>1</v>
      </c>
      <c r="H433" s="187">
        <f t="shared" si="18"/>
        <v>4.1362012799999999</v>
      </c>
      <c r="I433" s="188">
        <v>1.3</v>
      </c>
      <c r="J433" s="189">
        <f t="shared" si="20"/>
        <v>5.3770616640000002</v>
      </c>
      <c r="K433" s="190" t="s">
        <v>1321</v>
      </c>
      <c r="L433" s="191" t="s">
        <v>1322</v>
      </c>
    </row>
    <row r="434" spans="2:12">
      <c r="B434" s="176" t="s">
        <v>728</v>
      </c>
      <c r="C434" s="177" t="s">
        <v>1531</v>
      </c>
      <c r="D434" s="178">
        <v>2.0034606511000002</v>
      </c>
      <c r="E434" s="179">
        <v>0.72207900000000003</v>
      </c>
      <c r="F434" s="179">
        <f t="shared" si="19"/>
        <v>0.69319584000000001</v>
      </c>
      <c r="G434" s="180">
        <v>1</v>
      </c>
      <c r="H434" s="179">
        <f t="shared" si="18"/>
        <v>0.69319584000000001</v>
      </c>
      <c r="I434" s="180">
        <v>1.3</v>
      </c>
      <c r="J434" s="181">
        <f t="shared" si="20"/>
        <v>0.90115459200000003</v>
      </c>
      <c r="K434" s="192" t="s">
        <v>1321</v>
      </c>
      <c r="L434" s="193" t="s">
        <v>1322</v>
      </c>
    </row>
    <row r="435" spans="2:12">
      <c r="B435" s="184" t="s">
        <v>729</v>
      </c>
      <c r="C435" s="185" t="s">
        <v>1531</v>
      </c>
      <c r="D435" s="186">
        <v>3.4422203532000002</v>
      </c>
      <c r="E435" s="187">
        <v>0.97570000000000001</v>
      </c>
      <c r="F435" s="187">
        <f t="shared" si="19"/>
        <v>0.93667199999999995</v>
      </c>
      <c r="G435" s="188">
        <v>1</v>
      </c>
      <c r="H435" s="187">
        <f t="shared" si="18"/>
        <v>0.93667199999999995</v>
      </c>
      <c r="I435" s="188">
        <v>1.3</v>
      </c>
      <c r="J435" s="189">
        <f t="shared" si="20"/>
        <v>1.2176735999999999</v>
      </c>
      <c r="K435" s="190" t="s">
        <v>1321</v>
      </c>
      <c r="L435" s="191" t="s">
        <v>1322</v>
      </c>
    </row>
    <row r="436" spans="2:12">
      <c r="B436" s="184" t="s">
        <v>730</v>
      </c>
      <c r="C436" s="185" t="s">
        <v>1531</v>
      </c>
      <c r="D436" s="186">
        <v>6.2850310856</v>
      </c>
      <c r="E436" s="187">
        <v>1.5210330000000001</v>
      </c>
      <c r="F436" s="187">
        <f t="shared" si="19"/>
        <v>1.4601916800000001</v>
      </c>
      <c r="G436" s="188">
        <v>1</v>
      </c>
      <c r="H436" s="187">
        <f t="shared" si="18"/>
        <v>1.4601916800000001</v>
      </c>
      <c r="I436" s="188">
        <v>1.3</v>
      </c>
      <c r="J436" s="189">
        <f t="shared" si="20"/>
        <v>1.8982491840000002</v>
      </c>
      <c r="K436" s="190" t="s">
        <v>1321</v>
      </c>
      <c r="L436" s="191" t="s">
        <v>1322</v>
      </c>
    </row>
    <row r="437" spans="2:12">
      <c r="B437" s="184" t="s">
        <v>731</v>
      </c>
      <c r="C437" s="185" t="s">
        <v>1531</v>
      </c>
      <c r="D437" s="186">
        <v>13.208791208799999</v>
      </c>
      <c r="E437" s="187">
        <v>3.240669</v>
      </c>
      <c r="F437" s="187">
        <f t="shared" si="19"/>
        <v>3.1110422399999997</v>
      </c>
      <c r="G437" s="188">
        <v>1</v>
      </c>
      <c r="H437" s="187">
        <f t="shared" si="18"/>
        <v>3.1110422399999997</v>
      </c>
      <c r="I437" s="188">
        <v>1.3</v>
      </c>
      <c r="J437" s="189">
        <f t="shared" si="20"/>
        <v>4.0443549120000002</v>
      </c>
      <c r="K437" s="190" t="s">
        <v>1321</v>
      </c>
      <c r="L437" s="191" t="s">
        <v>1322</v>
      </c>
    </row>
    <row r="438" spans="2:12">
      <c r="B438" s="176" t="s">
        <v>732</v>
      </c>
      <c r="C438" s="177" t="s">
        <v>1532</v>
      </c>
      <c r="D438" s="178">
        <v>3.8678210678</v>
      </c>
      <c r="E438" s="179">
        <v>1.084924</v>
      </c>
      <c r="F438" s="179">
        <f t="shared" si="19"/>
        <v>1.0415270400000001</v>
      </c>
      <c r="G438" s="180">
        <v>1</v>
      </c>
      <c r="H438" s="179">
        <f t="shared" si="18"/>
        <v>1.0415270400000001</v>
      </c>
      <c r="I438" s="180">
        <v>1.3</v>
      </c>
      <c r="J438" s="181">
        <f t="shared" si="20"/>
        <v>1.3539851520000001</v>
      </c>
      <c r="K438" s="192" t="s">
        <v>1321</v>
      </c>
      <c r="L438" s="193" t="s">
        <v>1322</v>
      </c>
    </row>
    <row r="439" spans="2:12">
      <c r="B439" s="184" t="s">
        <v>733</v>
      </c>
      <c r="C439" s="185" t="s">
        <v>1532</v>
      </c>
      <c r="D439" s="186">
        <v>5.5169491524999996</v>
      </c>
      <c r="E439" s="187">
        <v>1.4345479999999999</v>
      </c>
      <c r="F439" s="187">
        <f t="shared" si="19"/>
        <v>1.3771660799999998</v>
      </c>
      <c r="G439" s="188">
        <v>1</v>
      </c>
      <c r="H439" s="187">
        <f t="shared" si="18"/>
        <v>1.3771660799999998</v>
      </c>
      <c r="I439" s="188">
        <v>1.3</v>
      </c>
      <c r="J439" s="189">
        <f t="shared" si="20"/>
        <v>1.7903159039999998</v>
      </c>
      <c r="K439" s="190" t="s">
        <v>1321</v>
      </c>
      <c r="L439" s="191" t="s">
        <v>1322</v>
      </c>
    </row>
    <row r="440" spans="2:12">
      <c r="B440" s="184" t="s">
        <v>734</v>
      </c>
      <c r="C440" s="185" t="s">
        <v>1532</v>
      </c>
      <c r="D440" s="186">
        <v>9.7574857708000007</v>
      </c>
      <c r="E440" s="187">
        <v>2.284986</v>
      </c>
      <c r="F440" s="187">
        <f t="shared" si="19"/>
        <v>2.19358656</v>
      </c>
      <c r="G440" s="188">
        <v>1</v>
      </c>
      <c r="H440" s="187">
        <f t="shared" si="18"/>
        <v>2.19358656</v>
      </c>
      <c r="I440" s="188">
        <v>1.3</v>
      </c>
      <c r="J440" s="189">
        <f t="shared" si="20"/>
        <v>2.8516625279999999</v>
      </c>
      <c r="K440" s="190" t="s">
        <v>1321</v>
      </c>
      <c r="L440" s="191" t="s">
        <v>1322</v>
      </c>
    </row>
    <row r="441" spans="2:12">
      <c r="B441" s="184" t="s">
        <v>735</v>
      </c>
      <c r="C441" s="185" t="s">
        <v>1532</v>
      </c>
      <c r="D441" s="186">
        <v>17.597122302199999</v>
      </c>
      <c r="E441" s="187">
        <v>4.2571490000000001</v>
      </c>
      <c r="F441" s="187">
        <f t="shared" si="19"/>
        <v>4.0868630399999999</v>
      </c>
      <c r="G441" s="188">
        <v>1</v>
      </c>
      <c r="H441" s="187">
        <f t="shared" si="18"/>
        <v>4.0868630399999999</v>
      </c>
      <c r="I441" s="188">
        <v>1.3</v>
      </c>
      <c r="J441" s="189">
        <f t="shared" si="20"/>
        <v>5.3129219519999999</v>
      </c>
      <c r="K441" s="190" t="s">
        <v>1321</v>
      </c>
      <c r="L441" s="191" t="s">
        <v>1322</v>
      </c>
    </row>
    <row r="442" spans="2:12">
      <c r="B442" s="176" t="s">
        <v>736</v>
      </c>
      <c r="C442" s="177" t="s">
        <v>1533</v>
      </c>
      <c r="D442" s="178">
        <v>3.7055251973000001</v>
      </c>
      <c r="E442" s="179">
        <v>0.552589</v>
      </c>
      <c r="F442" s="179">
        <f t="shared" si="19"/>
        <v>0.53048543999999997</v>
      </c>
      <c r="G442" s="180">
        <v>1</v>
      </c>
      <c r="H442" s="179">
        <f t="shared" si="18"/>
        <v>0.53048543999999997</v>
      </c>
      <c r="I442" s="180">
        <v>1.3</v>
      </c>
      <c r="J442" s="181">
        <f t="shared" si="20"/>
        <v>0.68963107199999996</v>
      </c>
      <c r="K442" s="192" t="s">
        <v>1321</v>
      </c>
      <c r="L442" s="193" t="s">
        <v>1322</v>
      </c>
    </row>
    <row r="443" spans="2:12">
      <c r="B443" s="184" t="s">
        <v>737</v>
      </c>
      <c r="C443" s="185" t="s">
        <v>1533</v>
      </c>
      <c r="D443" s="186">
        <v>4.2870489690999998</v>
      </c>
      <c r="E443" s="187">
        <v>0.73433499999999996</v>
      </c>
      <c r="F443" s="187">
        <f t="shared" si="19"/>
        <v>0.70496159999999997</v>
      </c>
      <c r="G443" s="188">
        <v>1</v>
      </c>
      <c r="H443" s="187">
        <f t="shared" si="18"/>
        <v>0.70496159999999997</v>
      </c>
      <c r="I443" s="188">
        <v>1.3</v>
      </c>
      <c r="J443" s="189">
        <f t="shared" si="20"/>
        <v>0.91645007999999994</v>
      </c>
      <c r="K443" s="190" t="s">
        <v>1321</v>
      </c>
      <c r="L443" s="191" t="s">
        <v>1322</v>
      </c>
    </row>
    <row r="444" spans="2:12">
      <c r="B444" s="184" t="s">
        <v>738</v>
      </c>
      <c r="C444" s="185" t="s">
        <v>1533</v>
      </c>
      <c r="D444" s="186">
        <v>6.8454755709999997</v>
      </c>
      <c r="E444" s="187">
        <v>1.1111880000000001</v>
      </c>
      <c r="F444" s="187">
        <f t="shared" si="19"/>
        <v>1.06674048</v>
      </c>
      <c r="G444" s="188">
        <v>1</v>
      </c>
      <c r="H444" s="187">
        <f t="shared" si="18"/>
        <v>1.06674048</v>
      </c>
      <c r="I444" s="188">
        <v>1.3</v>
      </c>
      <c r="J444" s="189">
        <f t="shared" si="20"/>
        <v>1.3867626239999999</v>
      </c>
      <c r="K444" s="190" t="s">
        <v>1321</v>
      </c>
      <c r="L444" s="191" t="s">
        <v>1322</v>
      </c>
    </row>
    <row r="445" spans="2:12">
      <c r="B445" s="184" t="s">
        <v>739</v>
      </c>
      <c r="C445" s="185" t="s">
        <v>1533</v>
      </c>
      <c r="D445" s="186">
        <v>12.253580729199999</v>
      </c>
      <c r="E445" s="187">
        <v>2.033747</v>
      </c>
      <c r="F445" s="187">
        <f t="shared" si="19"/>
        <v>1.9523971199999999</v>
      </c>
      <c r="G445" s="188">
        <v>1</v>
      </c>
      <c r="H445" s="187">
        <f t="shared" si="18"/>
        <v>1.9523971199999999</v>
      </c>
      <c r="I445" s="188">
        <v>1.3</v>
      </c>
      <c r="J445" s="189">
        <f t="shared" si="20"/>
        <v>2.5381162559999999</v>
      </c>
      <c r="K445" s="190" t="s">
        <v>1321</v>
      </c>
      <c r="L445" s="191" t="s">
        <v>1322</v>
      </c>
    </row>
    <row r="446" spans="2:12">
      <c r="B446" s="176" t="s">
        <v>740</v>
      </c>
      <c r="C446" s="177" t="s">
        <v>1534</v>
      </c>
      <c r="D446" s="178">
        <v>2.5194364956999999</v>
      </c>
      <c r="E446" s="179">
        <v>0.55060399999999998</v>
      </c>
      <c r="F446" s="179">
        <f t="shared" si="19"/>
        <v>0.52857983999999991</v>
      </c>
      <c r="G446" s="180">
        <v>1</v>
      </c>
      <c r="H446" s="179">
        <f t="shared" si="18"/>
        <v>0.52857983999999991</v>
      </c>
      <c r="I446" s="180">
        <v>1.3</v>
      </c>
      <c r="J446" s="181">
        <f t="shared" si="20"/>
        <v>0.68715379199999993</v>
      </c>
      <c r="K446" s="192" t="s">
        <v>1321</v>
      </c>
      <c r="L446" s="193" t="s">
        <v>1322</v>
      </c>
    </row>
    <row r="447" spans="2:12">
      <c r="B447" s="184" t="s">
        <v>741</v>
      </c>
      <c r="C447" s="185" t="s">
        <v>1534</v>
      </c>
      <c r="D447" s="186">
        <v>3.2517728852999999</v>
      </c>
      <c r="E447" s="187">
        <v>0.71857899999999997</v>
      </c>
      <c r="F447" s="187">
        <f t="shared" si="19"/>
        <v>0.68983583999999998</v>
      </c>
      <c r="G447" s="188">
        <v>1</v>
      </c>
      <c r="H447" s="187">
        <f t="shared" si="18"/>
        <v>0.68983583999999998</v>
      </c>
      <c r="I447" s="188">
        <v>1.3</v>
      </c>
      <c r="J447" s="189">
        <f t="shared" si="20"/>
        <v>0.89678659199999999</v>
      </c>
      <c r="K447" s="190" t="s">
        <v>1321</v>
      </c>
      <c r="L447" s="191" t="s">
        <v>1322</v>
      </c>
    </row>
    <row r="448" spans="2:12">
      <c r="B448" s="184" t="s">
        <v>742</v>
      </c>
      <c r="C448" s="185" t="s">
        <v>1534</v>
      </c>
      <c r="D448" s="186">
        <v>4.8404418124999999</v>
      </c>
      <c r="E448" s="187">
        <v>1.058349</v>
      </c>
      <c r="F448" s="187">
        <f t="shared" si="19"/>
        <v>1.0160150399999999</v>
      </c>
      <c r="G448" s="188">
        <v>1</v>
      </c>
      <c r="H448" s="187">
        <f t="shared" si="18"/>
        <v>1.0160150399999999</v>
      </c>
      <c r="I448" s="188">
        <v>1.3</v>
      </c>
      <c r="J448" s="189">
        <f t="shared" si="20"/>
        <v>1.3208195519999999</v>
      </c>
      <c r="K448" s="190" t="s">
        <v>1321</v>
      </c>
      <c r="L448" s="191" t="s">
        <v>1322</v>
      </c>
    </row>
    <row r="449" spans="2:12">
      <c r="B449" s="184" t="s">
        <v>743</v>
      </c>
      <c r="C449" s="185" t="s">
        <v>1534</v>
      </c>
      <c r="D449" s="186">
        <v>10.1217217788</v>
      </c>
      <c r="E449" s="187">
        <v>2.33012</v>
      </c>
      <c r="F449" s="187">
        <f t="shared" si="19"/>
        <v>2.2369151999999999</v>
      </c>
      <c r="G449" s="188">
        <v>1</v>
      </c>
      <c r="H449" s="187">
        <f t="shared" si="18"/>
        <v>2.2369151999999999</v>
      </c>
      <c r="I449" s="188">
        <v>1.3</v>
      </c>
      <c r="J449" s="189">
        <f t="shared" si="20"/>
        <v>2.90798976</v>
      </c>
      <c r="K449" s="190" t="s">
        <v>1321</v>
      </c>
      <c r="L449" s="191" t="s">
        <v>1322</v>
      </c>
    </row>
    <row r="450" spans="2:12">
      <c r="B450" s="176" t="s">
        <v>744</v>
      </c>
      <c r="C450" s="177" t="s">
        <v>1535</v>
      </c>
      <c r="D450" s="178">
        <v>2.2999150382</v>
      </c>
      <c r="E450" s="179">
        <v>0.50794600000000001</v>
      </c>
      <c r="F450" s="179">
        <f t="shared" si="19"/>
        <v>0.48762815999999998</v>
      </c>
      <c r="G450" s="180">
        <v>1</v>
      </c>
      <c r="H450" s="179">
        <f t="shared" si="18"/>
        <v>0.48762815999999998</v>
      </c>
      <c r="I450" s="180">
        <v>1.3</v>
      </c>
      <c r="J450" s="181">
        <f t="shared" si="20"/>
        <v>0.63391660799999994</v>
      </c>
      <c r="K450" s="192" t="s">
        <v>1321</v>
      </c>
      <c r="L450" s="193" t="s">
        <v>1322</v>
      </c>
    </row>
    <row r="451" spans="2:12">
      <c r="B451" s="184" t="s">
        <v>745</v>
      </c>
      <c r="C451" s="185" t="s">
        <v>1535</v>
      </c>
      <c r="D451" s="186">
        <v>3.1868246052</v>
      </c>
      <c r="E451" s="187">
        <v>0.69289999999999996</v>
      </c>
      <c r="F451" s="187">
        <f t="shared" si="19"/>
        <v>0.66518399999999989</v>
      </c>
      <c r="G451" s="188">
        <v>1</v>
      </c>
      <c r="H451" s="187">
        <f t="shared" si="18"/>
        <v>0.66518399999999989</v>
      </c>
      <c r="I451" s="188">
        <v>1.3</v>
      </c>
      <c r="J451" s="189">
        <f t="shared" si="20"/>
        <v>0.86473919999999993</v>
      </c>
      <c r="K451" s="190" t="s">
        <v>1321</v>
      </c>
      <c r="L451" s="191" t="s">
        <v>1322</v>
      </c>
    </row>
    <row r="452" spans="2:12">
      <c r="B452" s="184" t="s">
        <v>746</v>
      </c>
      <c r="C452" s="185" t="s">
        <v>1535</v>
      </c>
      <c r="D452" s="186">
        <v>4.5930431477000004</v>
      </c>
      <c r="E452" s="187">
        <v>1.0169919999999999</v>
      </c>
      <c r="F452" s="187">
        <f t="shared" si="19"/>
        <v>0.9763123199999999</v>
      </c>
      <c r="G452" s="188">
        <v>1</v>
      </c>
      <c r="H452" s="187">
        <f t="shared" si="18"/>
        <v>0.9763123199999999</v>
      </c>
      <c r="I452" s="188">
        <v>1.3</v>
      </c>
      <c r="J452" s="189">
        <f t="shared" si="20"/>
        <v>1.2692060159999998</v>
      </c>
      <c r="K452" s="190" t="s">
        <v>1321</v>
      </c>
      <c r="L452" s="191" t="s">
        <v>1322</v>
      </c>
    </row>
    <row r="453" spans="2:12">
      <c r="B453" s="184" t="s">
        <v>747</v>
      </c>
      <c r="C453" s="185" t="s">
        <v>1535</v>
      </c>
      <c r="D453" s="186">
        <v>10.132653061199999</v>
      </c>
      <c r="E453" s="187">
        <v>2.2354210000000001</v>
      </c>
      <c r="F453" s="187">
        <f t="shared" si="19"/>
        <v>2.1460041599999999</v>
      </c>
      <c r="G453" s="188">
        <v>1</v>
      </c>
      <c r="H453" s="187">
        <f t="shared" si="18"/>
        <v>2.1460041599999999</v>
      </c>
      <c r="I453" s="188">
        <v>1.3</v>
      </c>
      <c r="J453" s="189">
        <f t="shared" si="20"/>
        <v>2.7898054079999999</v>
      </c>
      <c r="K453" s="190" t="s">
        <v>1321</v>
      </c>
      <c r="L453" s="191" t="s">
        <v>1322</v>
      </c>
    </row>
    <row r="454" spans="2:12">
      <c r="B454" s="176" t="s">
        <v>748</v>
      </c>
      <c r="C454" s="177" t="s">
        <v>1536</v>
      </c>
      <c r="D454" s="178">
        <v>1.8902523332000001</v>
      </c>
      <c r="E454" s="179">
        <v>0.44920300000000002</v>
      </c>
      <c r="F454" s="179">
        <f t="shared" si="19"/>
        <v>0.43123487999999999</v>
      </c>
      <c r="G454" s="180">
        <v>1</v>
      </c>
      <c r="H454" s="179">
        <f t="shared" si="18"/>
        <v>0.43123487999999999</v>
      </c>
      <c r="I454" s="180">
        <v>1.3</v>
      </c>
      <c r="J454" s="181">
        <f t="shared" si="20"/>
        <v>0.56060534399999995</v>
      </c>
      <c r="K454" s="192" t="s">
        <v>1321</v>
      </c>
      <c r="L454" s="193" t="s">
        <v>1322</v>
      </c>
    </row>
    <row r="455" spans="2:12">
      <c r="B455" s="184" t="s">
        <v>749</v>
      </c>
      <c r="C455" s="185" t="s">
        <v>1536</v>
      </c>
      <c r="D455" s="186">
        <v>2.8005070722999998</v>
      </c>
      <c r="E455" s="187">
        <v>0.60602699999999998</v>
      </c>
      <c r="F455" s="187">
        <f t="shared" si="19"/>
        <v>0.58178591999999996</v>
      </c>
      <c r="G455" s="188">
        <v>1</v>
      </c>
      <c r="H455" s="187">
        <f t="shared" si="18"/>
        <v>0.58178591999999996</v>
      </c>
      <c r="I455" s="188">
        <v>1.3</v>
      </c>
      <c r="J455" s="189">
        <f t="shared" si="20"/>
        <v>0.75632169599999999</v>
      </c>
      <c r="K455" s="190" t="s">
        <v>1321</v>
      </c>
      <c r="L455" s="191" t="s">
        <v>1322</v>
      </c>
    </row>
    <row r="456" spans="2:12">
      <c r="B456" s="184" t="s">
        <v>750</v>
      </c>
      <c r="C456" s="185" t="s">
        <v>1536</v>
      </c>
      <c r="D456" s="186">
        <v>4.7852919437999999</v>
      </c>
      <c r="E456" s="187">
        <v>0.90937299999999999</v>
      </c>
      <c r="F456" s="187">
        <f t="shared" si="19"/>
        <v>0.87299808000000001</v>
      </c>
      <c r="G456" s="188">
        <v>1</v>
      </c>
      <c r="H456" s="187">
        <f t="shared" si="18"/>
        <v>0.87299808000000001</v>
      </c>
      <c r="I456" s="188">
        <v>1.3</v>
      </c>
      <c r="J456" s="189">
        <f t="shared" si="20"/>
        <v>1.134897504</v>
      </c>
      <c r="K456" s="190" t="s">
        <v>1321</v>
      </c>
      <c r="L456" s="191" t="s">
        <v>1322</v>
      </c>
    </row>
    <row r="457" spans="2:12">
      <c r="B457" s="184" t="s">
        <v>751</v>
      </c>
      <c r="C457" s="185" t="s">
        <v>1536</v>
      </c>
      <c r="D457" s="186">
        <v>10.2818261633</v>
      </c>
      <c r="E457" s="187">
        <v>2.034052</v>
      </c>
      <c r="F457" s="187">
        <f t="shared" si="19"/>
        <v>1.9526899199999999</v>
      </c>
      <c r="G457" s="188">
        <v>1</v>
      </c>
      <c r="H457" s="187">
        <f t="shared" si="18"/>
        <v>1.9526899199999999</v>
      </c>
      <c r="I457" s="188">
        <v>1.3</v>
      </c>
      <c r="J457" s="189">
        <f t="shared" si="20"/>
        <v>2.5384968959999998</v>
      </c>
      <c r="K457" s="190" t="s">
        <v>1321</v>
      </c>
      <c r="L457" s="191" t="s">
        <v>1322</v>
      </c>
    </row>
    <row r="458" spans="2:12">
      <c r="B458" s="176" t="s">
        <v>752</v>
      </c>
      <c r="C458" s="177" t="s">
        <v>1537</v>
      </c>
      <c r="D458" s="178">
        <v>2.9210215254</v>
      </c>
      <c r="E458" s="179">
        <v>0.52461000000000002</v>
      </c>
      <c r="F458" s="179">
        <f t="shared" si="19"/>
        <v>0.50362560000000001</v>
      </c>
      <c r="G458" s="180">
        <v>1</v>
      </c>
      <c r="H458" s="179">
        <f t="shared" si="18"/>
        <v>0.50362560000000001</v>
      </c>
      <c r="I458" s="180">
        <v>1.3</v>
      </c>
      <c r="J458" s="181">
        <f t="shared" si="20"/>
        <v>0.65471328000000006</v>
      </c>
      <c r="K458" s="192" t="s">
        <v>1321</v>
      </c>
      <c r="L458" s="193" t="s">
        <v>1322</v>
      </c>
    </row>
    <row r="459" spans="2:12">
      <c r="B459" s="184" t="s">
        <v>753</v>
      </c>
      <c r="C459" s="185" t="s">
        <v>1537</v>
      </c>
      <c r="D459" s="186">
        <v>3.6057988021999998</v>
      </c>
      <c r="E459" s="187">
        <v>0.66238399999999997</v>
      </c>
      <c r="F459" s="187">
        <f t="shared" si="19"/>
        <v>0.63588864</v>
      </c>
      <c r="G459" s="188">
        <v>1</v>
      </c>
      <c r="H459" s="187">
        <f t="shared" si="18"/>
        <v>0.63588864</v>
      </c>
      <c r="I459" s="188">
        <v>1.3</v>
      </c>
      <c r="J459" s="189">
        <f t="shared" si="20"/>
        <v>0.82665523200000002</v>
      </c>
      <c r="K459" s="190" t="s">
        <v>1321</v>
      </c>
      <c r="L459" s="191" t="s">
        <v>1322</v>
      </c>
    </row>
    <row r="460" spans="2:12">
      <c r="B460" s="184" t="s">
        <v>754</v>
      </c>
      <c r="C460" s="185" t="s">
        <v>1537</v>
      </c>
      <c r="D460" s="186">
        <v>5.4459278186000004</v>
      </c>
      <c r="E460" s="187">
        <v>1.005274</v>
      </c>
      <c r="F460" s="187">
        <f t="shared" si="19"/>
        <v>0.96506303999999998</v>
      </c>
      <c r="G460" s="188">
        <v>1</v>
      </c>
      <c r="H460" s="187">
        <f t="shared" si="18"/>
        <v>0.96506303999999998</v>
      </c>
      <c r="I460" s="188">
        <v>1.3</v>
      </c>
      <c r="J460" s="189">
        <f t="shared" si="20"/>
        <v>1.2545819520000001</v>
      </c>
      <c r="K460" s="190" t="s">
        <v>1321</v>
      </c>
      <c r="L460" s="191" t="s">
        <v>1322</v>
      </c>
    </row>
    <row r="461" spans="2:12">
      <c r="B461" s="184" t="s">
        <v>755</v>
      </c>
      <c r="C461" s="185" t="s">
        <v>1537</v>
      </c>
      <c r="D461" s="186">
        <v>11.035180299</v>
      </c>
      <c r="E461" s="187">
        <v>2.1699839999999999</v>
      </c>
      <c r="F461" s="187">
        <f t="shared" si="19"/>
        <v>2.0831846399999998</v>
      </c>
      <c r="G461" s="188">
        <v>1</v>
      </c>
      <c r="H461" s="187">
        <f t="shared" si="18"/>
        <v>2.0831846399999998</v>
      </c>
      <c r="I461" s="188">
        <v>1.3</v>
      </c>
      <c r="J461" s="189">
        <f t="shared" si="20"/>
        <v>2.7081400319999998</v>
      </c>
      <c r="K461" s="190" t="s">
        <v>1321</v>
      </c>
      <c r="L461" s="191" t="s">
        <v>1322</v>
      </c>
    </row>
    <row r="462" spans="2:12">
      <c r="B462" s="176" t="s">
        <v>756</v>
      </c>
      <c r="C462" s="177" t="s">
        <v>1538</v>
      </c>
      <c r="D462" s="178">
        <v>3.3856850275000001</v>
      </c>
      <c r="E462" s="179">
        <v>0.57535899999999995</v>
      </c>
      <c r="F462" s="179">
        <f t="shared" si="19"/>
        <v>0.55234463999999994</v>
      </c>
      <c r="G462" s="180">
        <v>1</v>
      </c>
      <c r="H462" s="179">
        <f t="shared" ref="H462:H525" si="21">+F462*G462</f>
        <v>0.55234463999999994</v>
      </c>
      <c r="I462" s="180">
        <v>1.3</v>
      </c>
      <c r="J462" s="181">
        <f t="shared" si="20"/>
        <v>0.718048032</v>
      </c>
      <c r="K462" s="192" t="s">
        <v>1321</v>
      </c>
      <c r="L462" s="193" t="s">
        <v>1322</v>
      </c>
    </row>
    <row r="463" spans="2:12">
      <c r="B463" s="184" t="s">
        <v>757</v>
      </c>
      <c r="C463" s="185" t="s">
        <v>1538</v>
      </c>
      <c r="D463" s="186">
        <v>4.1290526557999998</v>
      </c>
      <c r="E463" s="187">
        <v>0.70276000000000005</v>
      </c>
      <c r="F463" s="187">
        <f t="shared" ref="F463:F526" si="22">E463*0.96</f>
        <v>0.67464960000000007</v>
      </c>
      <c r="G463" s="188">
        <v>1</v>
      </c>
      <c r="H463" s="187">
        <f t="shared" si="21"/>
        <v>0.67464960000000007</v>
      </c>
      <c r="I463" s="188">
        <v>1.3</v>
      </c>
      <c r="J463" s="189">
        <f t="shared" ref="J463:J526" si="23">H463*I463</f>
        <v>0.87704448000000013</v>
      </c>
      <c r="K463" s="190" t="s">
        <v>1321</v>
      </c>
      <c r="L463" s="191" t="s">
        <v>1322</v>
      </c>
    </row>
    <row r="464" spans="2:12">
      <c r="B464" s="184" t="s">
        <v>758</v>
      </c>
      <c r="C464" s="185" t="s">
        <v>1538</v>
      </c>
      <c r="D464" s="186">
        <v>6.2617607526999999</v>
      </c>
      <c r="E464" s="187">
        <v>1.022591</v>
      </c>
      <c r="F464" s="187">
        <f t="shared" si="22"/>
        <v>0.98168736000000001</v>
      </c>
      <c r="G464" s="188">
        <v>1</v>
      </c>
      <c r="H464" s="187">
        <f t="shared" si="21"/>
        <v>0.98168736000000001</v>
      </c>
      <c r="I464" s="188">
        <v>1.3</v>
      </c>
      <c r="J464" s="189">
        <f t="shared" si="23"/>
        <v>1.2761935680000001</v>
      </c>
      <c r="K464" s="190" t="s">
        <v>1321</v>
      </c>
      <c r="L464" s="191" t="s">
        <v>1322</v>
      </c>
    </row>
    <row r="465" spans="2:12">
      <c r="B465" s="184" t="s">
        <v>759</v>
      </c>
      <c r="C465" s="185" t="s">
        <v>1538</v>
      </c>
      <c r="D465" s="186">
        <v>12.062337662299999</v>
      </c>
      <c r="E465" s="187">
        <v>1.9439070000000001</v>
      </c>
      <c r="F465" s="187">
        <f t="shared" si="22"/>
        <v>1.86615072</v>
      </c>
      <c r="G465" s="188">
        <v>1</v>
      </c>
      <c r="H465" s="187">
        <f t="shared" si="21"/>
        <v>1.86615072</v>
      </c>
      <c r="I465" s="188">
        <v>1.3</v>
      </c>
      <c r="J465" s="189">
        <f t="shared" si="23"/>
        <v>2.4259959360000001</v>
      </c>
      <c r="K465" s="190" t="s">
        <v>1321</v>
      </c>
      <c r="L465" s="191" t="s">
        <v>1322</v>
      </c>
    </row>
    <row r="466" spans="2:12">
      <c r="B466" s="176" t="s">
        <v>760</v>
      </c>
      <c r="C466" s="177" t="s">
        <v>1539</v>
      </c>
      <c r="D466" s="178">
        <v>3.1538634322000001</v>
      </c>
      <c r="E466" s="179">
        <v>0.64505500000000005</v>
      </c>
      <c r="F466" s="179">
        <f t="shared" si="22"/>
        <v>0.61925280000000005</v>
      </c>
      <c r="G466" s="180">
        <v>1</v>
      </c>
      <c r="H466" s="179">
        <f t="shared" si="21"/>
        <v>0.61925280000000005</v>
      </c>
      <c r="I466" s="180">
        <v>1.3</v>
      </c>
      <c r="J466" s="181">
        <f t="shared" si="23"/>
        <v>0.80502864000000007</v>
      </c>
      <c r="K466" s="192" t="s">
        <v>1321</v>
      </c>
      <c r="L466" s="193" t="s">
        <v>1322</v>
      </c>
    </row>
    <row r="467" spans="2:12">
      <c r="B467" s="184" t="s">
        <v>761</v>
      </c>
      <c r="C467" s="185" t="s">
        <v>1539</v>
      </c>
      <c r="D467" s="186">
        <v>4.0428804236999998</v>
      </c>
      <c r="E467" s="187">
        <v>0.79424700000000004</v>
      </c>
      <c r="F467" s="187">
        <f t="shared" si="22"/>
        <v>0.76247712000000001</v>
      </c>
      <c r="G467" s="188">
        <v>1</v>
      </c>
      <c r="H467" s="187">
        <f t="shared" si="21"/>
        <v>0.76247712000000001</v>
      </c>
      <c r="I467" s="188">
        <v>1.3</v>
      </c>
      <c r="J467" s="189">
        <f t="shared" si="23"/>
        <v>0.99122025600000008</v>
      </c>
      <c r="K467" s="190" t="s">
        <v>1321</v>
      </c>
      <c r="L467" s="191" t="s">
        <v>1322</v>
      </c>
    </row>
    <row r="468" spans="2:12">
      <c r="B468" s="184" t="s">
        <v>762</v>
      </c>
      <c r="C468" s="185" t="s">
        <v>1539</v>
      </c>
      <c r="D468" s="186">
        <v>6.0198113207999997</v>
      </c>
      <c r="E468" s="187">
        <v>1.131891</v>
      </c>
      <c r="F468" s="187">
        <f t="shared" si="22"/>
        <v>1.0866153599999999</v>
      </c>
      <c r="G468" s="188">
        <v>1</v>
      </c>
      <c r="H468" s="187">
        <f t="shared" si="21"/>
        <v>1.0866153599999999</v>
      </c>
      <c r="I468" s="188">
        <v>1.3</v>
      </c>
      <c r="J468" s="189">
        <f t="shared" si="23"/>
        <v>1.4125999679999999</v>
      </c>
      <c r="K468" s="190" t="s">
        <v>1321</v>
      </c>
      <c r="L468" s="191" t="s">
        <v>1322</v>
      </c>
    </row>
    <row r="469" spans="2:12">
      <c r="B469" s="184" t="s">
        <v>763</v>
      </c>
      <c r="C469" s="185" t="s">
        <v>1539</v>
      </c>
      <c r="D469" s="186">
        <v>9.8248259861000005</v>
      </c>
      <c r="E469" s="187">
        <v>1.9309069999999999</v>
      </c>
      <c r="F469" s="187">
        <f t="shared" si="22"/>
        <v>1.8536707199999998</v>
      </c>
      <c r="G469" s="188">
        <v>1</v>
      </c>
      <c r="H469" s="187">
        <f t="shared" si="21"/>
        <v>1.8536707199999998</v>
      </c>
      <c r="I469" s="188">
        <v>1.3</v>
      </c>
      <c r="J469" s="189">
        <f t="shared" si="23"/>
        <v>2.4097719359999998</v>
      </c>
      <c r="K469" s="190" t="s">
        <v>1321</v>
      </c>
      <c r="L469" s="191" t="s">
        <v>1322</v>
      </c>
    </row>
    <row r="470" spans="2:12">
      <c r="B470" s="176" t="s">
        <v>764</v>
      </c>
      <c r="C470" s="177" t="s">
        <v>1540</v>
      </c>
      <c r="D470" s="178">
        <v>2.8807056926999999</v>
      </c>
      <c r="E470" s="179">
        <v>0.48735099999999998</v>
      </c>
      <c r="F470" s="179">
        <f t="shared" si="22"/>
        <v>0.46785695999999999</v>
      </c>
      <c r="G470" s="180">
        <v>1</v>
      </c>
      <c r="H470" s="179">
        <f t="shared" si="21"/>
        <v>0.46785695999999999</v>
      </c>
      <c r="I470" s="180">
        <v>1.3</v>
      </c>
      <c r="J470" s="181">
        <f t="shared" si="23"/>
        <v>0.60821404800000001</v>
      </c>
      <c r="K470" s="192" t="s">
        <v>1321</v>
      </c>
      <c r="L470" s="193" t="s">
        <v>1322</v>
      </c>
    </row>
    <row r="471" spans="2:12">
      <c r="B471" s="184" t="s">
        <v>765</v>
      </c>
      <c r="C471" s="185" t="s">
        <v>1540</v>
      </c>
      <c r="D471" s="186">
        <v>3.7834691265</v>
      </c>
      <c r="E471" s="187">
        <v>0.62669799999999998</v>
      </c>
      <c r="F471" s="187">
        <f t="shared" si="22"/>
        <v>0.60163007999999996</v>
      </c>
      <c r="G471" s="188">
        <v>1</v>
      </c>
      <c r="H471" s="187">
        <f t="shared" si="21"/>
        <v>0.60163007999999996</v>
      </c>
      <c r="I471" s="188">
        <v>1.3</v>
      </c>
      <c r="J471" s="189">
        <f t="shared" si="23"/>
        <v>0.78211910399999995</v>
      </c>
      <c r="K471" s="190" t="s">
        <v>1321</v>
      </c>
      <c r="L471" s="191" t="s">
        <v>1322</v>
      </c>
    </row>
    <row r="472" spans="2:12">
      <c r="B472" s="184" t="s">
        <v>766</v>
      </c>
      <c r="C472" s="185" t="s">
        <v>1540</v>
      </c>
      <c r="D472" s="186">
        <v>5.9573185206000003</v>
      </c>
      <c r="E472" s="187">
        <v>0.95253299999999996</v>
      </c>
      <c r="F472" s="187">
        <f t="shared" si="22"/>
        <v>0.91443167999999997</v>
      </c>
      <c r="G472" s="188">
        <v>1</v>
      </c>
      <c r="H472" s="187">
        <f t="shared" si="21"/>
        <v>0.91443167999999997</v>
      </c>
      <c r="I472" s="188">
        <v>1.3</v>
      </c>
      <c r="J472" s="189">
        <f t="shared" si="23"/>
        <v>1.1887611840000001</v>
      </c>
      <c r="K472" s="190" t="s">
        <v>1321</v>
      </c>
      <c r="L472" s="191" t="s">
        <v>1322</v>
      </c>
    </row>
    <row r="473" spans="2:12">
      <c r="B473" s="184" t="s">
        <v>767</v>
      </c>
      <c r="C473" s="185" t="s">
        <v>1540</v>
      </c>
      <c r="D473" s="186">
        <v>11.036179921800001</v>
      </c>
      <c r="E473" s="187">
        <v>1.93025</v>
      </c>
      <c r="F473" s="187">
        <f t="shared" si="22"/>
        <v>1.85304</v>
      </c>
      <c r="G473" s="188">
        <v>1</v>
      </c>
      <c r="H473" s="187">
        <f t="shared" si="21"/>
        <v>1.85304</v>
      </c>
      <c r="I473" s="188">
        <v>1.3</v>
      </c>
      <c r="J473" s="189">
        <f t="shared" si="23"/>
        <v>2.4089520000000002</v>
      </c>
      <c r="K473" s="190" t="s">
        <v>1321</v>
      </c>
      <c r="L473" s="191" t="s">
        <v>1322</v>
      </c>
    </row>
    <row r="474" spans="2:12">
      <c r="B474" s="176" t="s">
        <v>768</v>
      </c>
      <c r="C474" s="177" t="s">
        <v>1541</v>
      </c>
      <c r="D474" s="178">
        <v>3.3371943372000001</v>
      </c>
      <c r="E474" s="179">
        <v>0.50844400000000001</v>
      </c>
      <c r="F474" s="179">
        <f t="shared" si="22"/>
        <v>0.48810623999999997</v>
      </c>
      <c r="G474" s="180">
        <v>1</v>
      </c>
      <c r="H474" s="179">
        <f t="shared" si="21"/>
        <v>0.48810623999999997</v>
      </c>
      <c r="I474" s="180">
        <v>1.3</v>
      </c>
      <c r="J474" s="181">
        <f t="shared" si="23"/>
        <v>0.63453811199999999</v>
      </c>
      <c r="K474" s="192" t="s">
        <v>1321</v>
      </c>
      <c r="L474" s="193" t="s">
        <v>1322</v>
      </c>
    </row>
    <row r="475" spans="2:12">
      <c r="B475" s="184" t="s">
        <v>769</v>
      </c>
      <c r="C475" s="185" t="s">
        <v>1541</v>
      </c>
      <c r="D475" s="186">
        <v>4.7226501237000003</v>
      </c>
      <c r="E475" s="187">
        <v>0.72146600000000005</v>
      </c>
      <c r="F475" s="187">
        <f t="shared" si="22"/>
        <v>0.69260736000000001</v>
      </c>
      <c r="G475" s="188">
        <v>1</v>
      </c>
      <c r="H475" s="187">
        <f t="shared" si="21"/>
        <v>0.69260736000000001</v>
      </c>
      <c r="I475" s="188">
        <v>1.3</v>
      </c>
      <c r="J475" s="189">
        <f t="shared" si="23"/>
        <v>0.90038956800000003</v>
      </c>
      <c r="K475" s="190" t="s">
        <v>1321</v>
      </c>
      <c r="L475" s="191" t="s">
        <v>1322</v>
      </c>
    </row>
    <row r="476" spans="2:12">
      <c r="B476" s="184" t="s">
        <v>770</v>
      </c>
      <c r="C476" s="185" t="s">
        <v>1541</v>
      </c>
      <c r="D476" s="186">
        <v>7.0974629085999998</v>
      </c>
      <c r="E476" s="187">
        <v>1.066657</v>
      </c>
      <c r="F476" s="187">
        <f t="shared" si="22"/>
        <v>1.02399072</v>
      </c>
      <c r="G476" s="188">
        <v>1</v>
      </c>
      <c r="H476" s="187">
        <f t="shared" si="21"/>
        <v>1.02399072</v>
      </c>
      <c r="I476" s="188">
        <v>1.3</v>
      </c>
      <c r="J476" s="189">
        <f t="shared" si="23"/>
        <v>1.3311879360000001</v>
      </c>
      <c r="K476" s="190" t="s">
        <v>1321</v>
      </c>
      <c r="L476" s="191" t="s">
        <v>1322</v>
      </c>
    </row>
    <row r="477" spans="2:12">
      <c r="B477" s="184" t="s">
        <v>771</v>
      </c>
      <c r="C477" s="185" t="s">
        <v>1541</v>
      </c>
      <c r="D477" s="186">
        <v>12.3896496174</v>
      </c>
      <c r="E477" s="187">
        <v>2.0496099999999999</v>
      </c>
      <c r="F477" s="187">
        <f t="shared" si="22"/>
        <v>1.9676255999999999</v>
      </c>
      <c r="G477" s="188">
        <v>1</v>
      </c>
      <c r="H477" s="187">
        <f t="shared" si="21"/>
        <v>1.9676255999999999</v>
      </c>
      <c r="I477" s="188">
        <v>1.3</v>
      </c>
      <c r="J477" s="189">
        <f t="shared" si="23"/>
        <v>2.5579132799999997</v>
      </c>
      <c r="K477" s="190" t="s">
        <v>1321</v>
      </c>
      <c r="L477" s="191" t="s">
        <v>1322</v>
      </c>
    </row>
    <row r="478" spans="2:12">
      <c r="B478" s="176" t="s">
        <v>772</v>
      </c>
      <c r="C478" s="177" t="s">
        <v>1542</v>
      </c>
      <c r="D478" s="178">
        <v>2.1860037213000001</v>
      </c>
      <c r="E478" s="179">
        <v>0.36476599999999998</v>
      </c>
      <c r="F478" s="179">
        <f t="shared" si="22"/>
        <v>0.35017535999999999</v>
      </c>
      <c r="G478" s="180">
        <v>1</v>
      </c>
      <c r="H478" s="179">
        <f t="shared" si="21"/>
        <v>0.35017535999999999</v>
      </c>
      <c r="I478" s="180">
        <v>1.3</v>
      </c>
      <c r="J478" s="181">
        <f t="shared" si="23"/>
        <v>0.45522796799999998</v>
      </c>
      <c r="K478" s="192" t="s">
        <v>1321</v>
      </c>
      <c r="L478" s="193" t="s">
        <v>1322</v>
      </c>
    </row>
    <row r="479" spans="2:12">
      <c r="B479" s="184" t="s">
        <v>773</v>
      </c>
      <c r="C479" s="185" t="s">
        <v>1542</v>
      </c>
      <c r="D479" s="186">
        <v>2.8921638823000002</v>
      </c>
      <c r="E479" s="187">
        <v>0.505741</v>
      </c>
      <c r="F479" s="187">
        <f t="shared" si="22"/>
        <v>0.48551136</v>
      </c>
      <c r="G479" s="188">
        <v>1</v>
      </c>
      <c r="H479" s="187">
        <f t="shared" si="21"/>
        <v>0.48551136</v>
      </c>
      <c r="I479" s="188">
        <v>1.3</v>
      </c>
      <c r="J479" s="189">
        <f t="shared" si="23"/>
        <v>0.63116476799999999</v>
      </c>
      <c r="K479" s="190" t="s">
        <v>1321</v>
      </c>
      <c r="L479" s="191" t="s">
        <v>1322</v>
      </c>
    </row>
    <row r="480" spans="2:12">
      <c r="B480" s="184" t="s">
        <v>774</v>
      </c>
      <c r="C480" s="185" t="s">
        <v>1542</v>
      </c>
      <c r="D480" s="186">
        <v>4.3111844674000004</v>
      </c>
      <c r="E480" s="187">
        <v>0.72006800000000004</v>
      </c>
      <c r="F480" s="187">
        <f t="shared" si="22"/>
        <v>0.69126527999999998</v>
      </c>
      <c r="G480" s="188">
        <v>1</v>
      </c>
      <c r="H480" s="187">
        <f t="shared" si="21"/>
        <v>0.69126527999999998</v>
      </c>
      <c r="I480" s="188">
        <v>1.3</v>
      </c>
      <c r="J480" s="189">
        <f t="shared" si="23"/>
        <v>0.89864486399999999</v>
      </c>
      <c r="K480" s="190" t="s">
        <v>1321</v>
      </c>
      <c r="L480" s="191" t="s">
        <v>1322</v>
      </c>
    </row>
    <row r="481" spans="2:12">
      <c r="B481" s="184" t="s">
        <v>775</v>
      </c>
      <c r="C481" s="185" t="s">
        <v>1542</v>
      </c>
      <c r="D481" s="186">
        <v>9.3832185347999992</v>
      </c>
      <c r="E481" s="187">
        <v>1.5934470000000001</v>
      </c>
      <c r="F481" s="187">
        <f t="shared" si="22"/>
        <v>1.5297091199999999</v>
      </c>
      <c r="G481" s="188">
        <v>1</v>
      </c>
      <c r="H481" s="187">
        <f t="shared" si="21"/>
        <v>1.5297091199999999</v>
      </c>
      <c r="I481" s="188">
        <v>1.3</v>
      </c>
      <c r="J481" s="189">
        <f t="shared" si="23"/>
        <v>1.988621856</v>
      </c>
      <c r="K481" s="190" t="s">
        <v>1321</v>
      </c>
      <c r="L481" s="191" t="s">
        <v>1322</v>
      </c>
    </row>
    <row r="482" spans="2:12">
      <c r="B482" s="176" t="s">
        <v>776</v>
      </c>
      <c r="C482" s="177" t="s">
        <v>1543</v>
      </c>
      <c r="D482" s="178">
        <v>2.1653690052000001</v>
      </c>
      <c r="E482" s="179">
        <v>0.44917200000000002</v>
      </c>
      <c r="F482" s="179">
        <f t="shared" si="22"/>
        <v>0.43120512</v>
      </c>
      <c r="G482" s="180">
        <v>1</v>
      </c>
      <c r="H482" s="179">
        <f t="shared" si="21"/>
        <v>0.43120512</v>
      </c>
      <c r="I482" s="180">
        <v>1.3</v>
      </c>
      <c r="J482" s="181">
        <f t="shared" si="23"/>
        <v>0.560566656</v>
      </c>
      <c r="K482" s="192" t="s">
        <v>1321</v>
      </c>
      <c r="L482" s="193" t="s">
        <v>1322</v>
      </c>
    </row>
    <row r="483" spans="2:12">
      <c r="B483" s="184" t="s">
        <v>777</v>
      </c>
      <c r="C483" s="185" t="s">
        <v>1543</v>
      </c>
      <c r="D483" s="186">
        <v>2.8764335473</v>
      </c>
      <c r="E483" s="187">
        <v>0.578538</v>
      </c>
      <c r="F483" s="187">
        <f t="shared" si="22"/>
        <v>0.55539647999999997</v>
      </c>
      <c r="G483" s="188">
        <v>1</v>
      </c>
      <c r="H483" s="187">
        <f t="shared" si="21"/>
        <v>0.55539647999999997</v>
      </c>
      <c r="I483" s="188">
        <v>1.3</v>
      </c>
      <c r="J483" s="189">
        <f t="shared" si="23"/>
        <v>0.72201542399999996</v>
      </c>
      <c r="K483" s="190" t="s">
        <v>1321</v>
      </c>
      <c r="L483" s="191" t="s">
        <v>1322</v>
      </c>
    </row>
    <row r="484" spans="2:12">
      <c r="B484" s="184" t="s">
        <v>778</v>
      </c>
      <c r="C484" s="185" t="s">
        <v>1543</v>
      </c>
      <c r="D484" s="186">
        <v>4.1838972430999997</v>
      </c>
      <c r="E484" s="187">
        <v>0.78569999999999995</v>
      </c>
      <c r="F484" s="187">
        <f t="shared" si="22"/>
        <v>0.75427199999999994</v>
      </c>
      <c r="G484" s="188">
        <v>1</v>
      </c>
      <c r="H484" s="187">
        <f t="shared" si="21"/>
        <v>0.75427199999999994</v>
      </c>
      <c r="I484" s="188">
        <v>1.3</v>
      </c>
      <c r="J484" s="189">
        <f t="shared" si="23"/>
        <v>0.98055359999999991</v>
      </c>
      <c r="K484" s="190" t="s">
        <v>1321</v>
      </c>
      <c r="L484" s="191" t="s">
        <v>1322</v>
      </c>
    </row>
    <row r="485" spans="2:12">
      <c r="B485" s="184" t="s">
        <v>779</v>
      </c>
      <c r="C485" s="185" t="s">
        <v>1543</v>
      </c>
      <c r="D485" s="186">
        <v>8.1343612335</v>
      </c>
      <c r="E485" s="187">
        <v>1.4148590000000001</v>
      </c>
      <c r="F485" s="187">
        <f t="shared" si="22"/>
        <v>1.35826464</v>
      </c>
      <c r="G485" s="188">
        <v>1</v>
      </c>
      <c r="H485" s="187">
        <f t="shared" si="21"/>
        <v>1.35826464</v>
      </c>
      <c r="I485" s="188">
        <v>1.3</v>
      </c>
      <c r="J485" s="189">
        <f t="shared" si="23"/>
        <v>1.7657440320000002</v>
      </c>
      <c r="K485" s="190" t="s">
        <v>1321</v>
      </c>
      <c r="L485" s="191" t="s">
        <v>1322</v>
      </c>
    </row>
    <row r="486" spans="2:12">
      <c r="B486" s="176" t="s">
        <v>780</v>
      </c>
      <c r="C486" s="177" t="s">
        <v>1544</v>
      </c>
      <c r="D486" s="178">
        <v>3.3090421643000001</v>
      </c>
      <c r="E486" s="179">
        <v>0.49035299999999998</v>
      </c>
      <c r="F486" s="179">
        <f t="shared" si="22"/>
        <v>0.47073887999999997</v>
      </c>
      <c r="G486" s="180">
        <v>1</v>
      </c>
      <c r="H486" s="179">
        <f t="shared" si="21"/>
        <v>0.47073887999999997</v>
      </c>
      <c r="I486" s="180">
        <v>1.3</v>
      </c>
      <c r="J486" s="181">
        <f t="shared" si="23"/>
        <v>0.611960544</v>
      </c>
      <c r="K486" s="192" t="s">
        <v>1321</v>
      </c>
      <c r="L486" s="193" t="s">
        <v>1322</v>
      </c>
    </row>
    <row r="487" spans="2:12">
      <c r="B487" s="184" t="s">
        <v>781</v>
      </c>
      <c r="C487" s="185" t="s">
        <v>1544</v>
      </c>
      <c r="D487" s="186">
        <v>4.1196866143999999</v>
      </c>
      <c r="E487" s="187">
        <v>0.64898800000000001</v>
      </c>
      <c r="F487" s="187">
        <f t="shared" si="22"/>
        <v>0.62302848</v>
      </c>
      <c r="G487" s="188">
        <v>1</v>
      </c>
      <c r="H487" s="187">
        <f t="shared" si="21"/>
        <v>0.62302848</v>
      </c>
      <c r="I487" s="188">
        <v>1.3</v>
      </c>
      <c r="J487" s="189">
        <f t="shared" si="23"/>
        <v>0.80993702400000001</v>
      </c>
      <c r="K487" s="190" t="s">
        <v>1321</v>
      </c>
      <c r="L487" s="191" t="s">
        <v>1322</v>
      </c>
    </row>
    <row r="488" spans="2:12">
      <c r="B488" s="184" t="s">
        <v>782</v>
      </c>
      <c r="C488" s="185" t="s">
        <v>1544</v>
      </c>
      <c r="D488" s="186">
        <v>6.3516338298999999</v>
      </c>
      <c r="E488" s="187">
        <v>0.98321199999999997</v>
      </c>
      <c r="F488" s="187">
        <f t="shared" si="22"/>
        <v>0.94388351999999998</v>
      </c>
      <c r="G488" s="188">
        <v>1</v>
      </c>
      <c r="H488" s="187">
        <f t="shared" si="21"/>
        <v>0.94388351999999998</v>
      </c>
      <c r="I488" s="188">
        <v>1.3</v>
      </c>
      <c r="J488" s="189">
        <f t="shared" si="23"/>
        <v>1.2270485760000001</v>
      </c>
      <c r="K488" s="190" t="s">
        <v>1321</v>
      </c>
      <c r="L488" s="191" t="s">
        <v>1322</v>
      </c>
    </row>
    <row r="489" spans="2:12">
      <c r="B489" s="184" t="s">
        <v>783</v>
      </c>
      <c r="C489" s="185" t="s">
        <v>1544</v>
      </c>
      <c r="D489" s="186">
        <v>12.4789915966</v>
      </c>
      <c r="E489" s="187">
        <v>1.984049</v>
      </c>
      <c r="F489" s="187">
        <f t="shared" si="22"/>
        <v>1.9046870399999998</v>
      </c>
      <c r="G489" s="188">
        <v>1</v>
      </c>
      <c r="H489" s="187">
        <f t="shared" si="21"/>
        <v>1.9046870399999998</v>
      </c>
      <c r="I489" s="188">
        <v>1.3</v>
      </c>
      <c r="J489" s="189">
        <f t="shared" si="23"/>
        <v>2.4760931519999998</v>
      </c>
      <c r="K489" s="190" t="s">
        <v>1321</v>
      </c>
      <c r="L489" s="191" t="s">
        <v>1322</v>
      </c>
    </row>
    <row r="490" spans="2:12">
      <c r="B490" s="176" t="s">
        <v>784</v>
      </c>
      <c r="C490" s="177" t="s">
        <v>1545</v>
      </c>
      <c r="D490" s="178">
        <v>2.5127712978000001</v>
      </c>
      <c r="E490" s="179">
        <v>0.51075199999999998</v>
      </c>
      <c r="F490" s="179">
        <f t="shared" si="22"/>
        <v>0.49032191999999997</v>
      </c>
      <c r="G490" s="180">
        <v>1</v>
      </c>
      <c r="H490" s="179">
        <f t="shared" si="21"/>
        <v>0.49032191999999997</v>
      </c>
      <c r="I490" s="180">
        <v>1.3</v>
      </c>
      <c r="J490" s="181">
        <f t="shared" si="23"/>
        <v>0.637418496</v>
      </c>
      <c r="K490" s="192" t="s">
        <v>1321</v>
      </c>
      <c r="L490" s="193" t="s">
        <v>1322</v>
      </c>
    </row>
    <row r="491" spans="2:12">
      <c r="B491" s="184" t="s">
        <v>785</v>
      </c>
      <c r="C491" s="185" t="s">
        <v>1545</v>
      </c>
      <c r="D491" s="186">
        <v>3.3406710581999999</v>
      </c>
      <c r="E491" s="187">
        <v>0.67767299999999997</v>
      </c>
      <c r="F491" s="187">
        <f t="shared" si="22"/>
        <v>0.65056607999999994</v>
      </c>
      <c r="G491" s="188">
        <v>1</v>
      </c>
      <c r="H491" s="187">
        <f t="shared" si="21"/>
        <v>0.65056607999999994</v>
      </c>
      <c r="I491" s="188">
        <v>1.3</v>
      </c>
      <c r="J491" s="189">
        <f t="shared" si="23"/>
        <v>0.84573590399999998</v>
      </c>
      <c r="K491" s="190" t="s">
        <v>1321</v>
      </c>
      <c r="L491" s="191" t="s">
        <v>1322</v>
      </c>
    </row>
    <row r="492" spans="2:12">
      <c r="B492" s="184" t="s">
        <v>786</v>
      </c>
      <c r="C492" s="185" t="s">
        <v>1545</v>
      </c>
      <c r="D492" s="186">
        <v>5.0443538467</v>
      </c>
      <c r="E492" s="187">
        <v>1.001952</v>
      </c>
      <c r="F492" s="187">
        <f t="shared" si="22"/>
        <v>0.96187391999999994</v>
      </c>
      <c r="G492" s="188">
        <v>1</v>
      </c>
      <c r="H492" s="187">
        <f t="shared" si="21"/>
        <v>0.96187391999999994</v>
      </c>
      <c r="I492" s="188">
        <v>1.3</v>
      </c>
      <c r="J492" s="189">
        <f t="shared" si="23"/>
        <v>1.2504360960000001</v>
      </c>
      <c r="K492" s="190" t="s">
        <v>1321</v>
      </c>
      <c r="L492" s="191" t="s">
        <v>1322</v>
      </c>
    </row>
    <row r="493" spans="2:12">
      <c r="B493" s="184" t="s">
        <v>787</v>
      </c>
      <c r="C493" s="185" t="s">
        <v>1545</v>
      </c>
      <c r="D493" s="186">
        <v>8.7771999168000008</v>
      </c>
      <c r="E493" s="187">
        <v>1.8600620000000001</v>
      </c>
      <c r="F493" s="187">
        <f t="shared" si="22"/>
        <v>1.7856595200000001</v>
      </c>
      <c r="G493" s="188">
        <v>1</v>
      </c>
      <c r="H493" s="187">
        <f t="shared" si="21"/>
        <v>1.7856595200000001</v>
      </c>
      <c r="I493" s="188">
        <v>1.3</v>
      </c>
      <c r="J493" s="189">
        <f t="shared" si="23"/>
        <v>2.3213573760000004</v>
      </c>
      <c r="K493" s="190" t="s">
        <v>1321</v>
      </c>
      <c r="L493" s="191" t="s">
        <v>1322</v>
      </c>
    </row>
    <row r="494" spans="2:12">
      <c r="B494" s="176" t="s">
        <v>788</v>
      </c>
      <c r="C494" s="177" t="s">
        <v>1546</v>
      </c>
      <c r="D494" s="178">
        <v>2.5169557285000002</v>
      </c>
      <c r="E494" s="179">
        <v>0.45183899999999999</v>
      </c>
      <c r="F494" s="179">
        <f t="shared" si="22"/>
        <v>0.43376544</v>
      </c>
      <c r="G494" s="180">
        <v>1</v>
      </c>
      <c r="H494" s="179">
        <f t="shared" si="21"/>
        <v>0.43376544</v>
      </c>
      <c r="I494" s="180">
        <v>1.3</v>
      </c>
      <c r="J494" s="181">
        <f t="shared" si="23"/>
        <v>0.563895072</v>
      </c>
      <c r="K494" s="192" t="s">
        <v>1321</v>
      </c>
      <c r="L494" s="193" t="s">
        <v>1322</v>
      </c>
    </row>
    <row r="495" spans="2:12">
      <c r="B495" s="184" t="s">
        <v>789</v>
      </c>
      <c r="C495" s="185" t="s">
        <v>1546</v>
      </c>
      <c r="D495" s="186">
        <v>3.5327345832999999</v>
      </c>
      <c r="E495" s="187">
        <v>0.628135</v>
      </c>
      <c r="F495" s="187">
        <f t="shared" si="22"/>
        <v>0.60300959999999992</v>
      </c>
      <c r="G495" s="188">
        <v>1</v>
      </c>
      <c r="H495" s="187">
        <f t="shared" si="21"/>
        <v>0.60300959999999992</v>
      </c>
      <c r="I495" s="188">
        <v>1.3</v>
      </c>
      <c r="J495" s="189">
        <f t="shared" si="23"/>
        <v>0.78391247999999991</v>
      </c>
      <c r="K495" s="190" t="s">
        <v>1321</v>
      </c>
      <c r="L495" s="191" t="s">
        <v>1322</v>
      </c>
    </row>
    <row r="496" spans="2:12">
      <c r="B496" s="184" t="s">
        <v>790</v>
      </c>
      <c r="C496" s="185" t="s">
        <v>1546</v>
      </c>
      <c r="D496" s="186">
        <v>5.2989808651999999</v>
      </c>
      <c r="E496" s="187">
        <v>0.91160300000000005</v>
      </c>
      <c r="F496" s="187">
        <f t="shared" si="22"/>
        <v>0.87513888000000006</v>
      </c>
      <c r="G496" s="188">
        <v>1</v>
      </c>
      <c r="H496" s="187">
        <f t="shared" si="21"/>
        <v>0.87513888000000006</v>
      </c>
      <c r="I496" s="188">
        <v>1.3</v>
      </c>
      <c r="J496" s="189">
        <f t="shared" si="23"/>
        <v>1.1376805440000002</v>
      </c>
      <c r="K496" s="190" t="s">
        <v>1321</v>
      </c>
      <c r="L496" s="191" t="s">
        <v>1322</v>
      </c>
    </row>
    <row r="497" spans="2:12">
      <c r="B497" s="184" t="s">
        <v>791</v>
      </c>
      <c r="C497" s="185" t="s">
        <v>1546</v>
      </c>
      <c r="D497" s="186">
        <v>10.6561514196</v>
      </c>
      <c r="E497" s="187">
        <v>1.8052509999999999</v>
      </c>
      <c r="F497" s="187">
        <f t="shared" si="22"/>
        <v>1.7330409599999999</v>
      </c>
      <c r="G497" s="188">
        <v>1</v>
      </c>
      <c r="H497" s="187">
        <f t="shared" si="21"/>
        <v>1.7330409599999999</v>
      </c>
      <c r="I497" s="188">
        <v>1.3</v>
      </c>
      <c r="J497" s="189">
        <f t="shared" si="23"/>
        <v>2.2529532479999999</v>
      </c>
      <c r="K497" s="190" t="s">
        <v>1321</v>
      </c>
      <c r="L497" s="191" t="s">
        <v>1322</v>
      </c>
    </row>
    <row r="498" spans="2:12">
      <c r="B498" s="176" t="s">
        <v>792</v>
      </c>
      <c r="C498" s="177" t="s">
        <v>1547</v>
      </c>
      <c r="D498" s="178">
        <v>4.6867469880000003</v>
      </c>
      <c r="E498" s="179">
        <v>1.5084610000000001</v>
      </c>
      <c r="F498" s="179">
        <f t="shared" si="22"/>
        <v>1.4481225600000001</v>
      </c>
      <c r="G498" s="180">
        <v>1</v>
      </c>
      <c r="H498" s="179">
        <f t="shared" si="21"/>
        <v>1.4481225600000001</v>
      </c>
      <c r="I498" s="180">
        <v>1.3</v>
      </c>
      <c r="J498" s="181">
        <f t="shared" si="23"/>
        <v>1.8825593280000001</v>
      </c>
      <c r="K498" s="192" t="s">
        <v>1321</v>
      </c>
      <c r="L498" s="193" t="s">
        <v>1322</v>
      </c>
    </row>
    <row r="499" spans="2:12">
      <c r="B499" s="184" t="s">
        <v>793</v>
      </c>
      <c r="C499" s="185" t="s">
        <v>1547</v>
      </c>
      <c r="D499" s="186">
        <v>6.1111298766999997</v>
      </c>
      <c r="E499" s="187">
        <v>1.9595400000000001</v>
      </c>
      <c r="F499" s="187">
        <f t="shared" si="22"/>
        <v>1.8811583999999999</v>
      </c>
      <c r="G499" s="188">
        <v>1</v>
      </c>
      <c r="H499" s="187">
        <f t="shared" si="21"/>
        <v>1.8811583999999999</v>
      </c>
      <c r="I499" s="188">
        <v>1.3</v>
      </c>
      <c r="J499" s="189">
        <f t="shared" si="23"/>
        <v>2.44550592</v>
      </c>
      <c r="K499" s="190" t="s">
        <v>1321</v>
      </c>
      <c r="L499" s="191" t="s">
        <v>1322</v>
      </c>
    </row>
    <row r="500" spans="2:12">
      <c r="B500" s="184" t="s">
        <v>794</v>
      </c>
      <c r="C500" s="185" t="s">
        <v>1547</v>
      </c>
      <c r="D500" s="186">
        <v>10.812609736600001</v>
      </c>
      <c r="E500" s="187">
        <v>3.1028150000000001</v>
      </c>
      <c r="F500" s="187">
        <f t="shared" si="22"/>
        <v>2.9787024</v>
      </c>
      <c r="G500" s="188">
        <v>1</v>
      </c>
      <c r="H500" s="187">
        <f t="shared" si="21"/>
        <v>2.9787024</v>
      </c>
      <c r="I500" s="188">
        <v>1.3</v>
      </c>
      <c r="J500" s="189">
        <f t="shared" si="23"/>
        <v>3.8723131200000003</v>
      </c>
      <c r="K500" s="190" t="s">
        <v>1321</v>
      </c>
      <c r="L500" s="191" t="s">
        <v>1322</v>
      </c>
    </row>
    <row r="501" spans="2:12">
      <c r="B501" s="184" t="s">
        <v>795</v>
      </c>
      <c r="C501" s="185" t="s">
        <v>1547</v>
      </c>
      <c r="D501" s="186">
        <v>21.8058330004</v>
      </c>
      <c r="E501" s="187">
        <v>6.3823080000000001</v>
      </c>
      <c r="F501" s="187">
        <f t="shared" si="22"/>
        <v>6.1270156799999995</v>
      </c>
      <c r="G501" s="188">
        <v>1</v>
      </c>
      <c r="H501" s="187">
        <f t="shared" si="21"/>
        <v>6.1270156799999995</v>
      </c>
      <c r="I501" s="188">
        <v>1.3</v>
      </c>
      <c r="J501" s="189">
        <f t="shared" si="23"/>
        <v>7.9651203839999996</v>
      </c>
      <c r="K501" s="190" t="s">
        <v>1321</v>
      </c>
      <c r="L501" s="191" t="s">
        <v>1322</v>
      </c>
    </row>
    <row r="502" spans="2:12">
      <c r="B502" s="176" t="s">
        <v>796</v>
      </c>
      <c r="C502" s="177" t="s">
        <v>1548</v>
      </c>
      <c r="D502" s="178">
        <v>4.4973684211</v>
      </c>
      <c r="E502" s="179">
        <v>1.304891</v>
      </c>
      <c r="F502" s="179">
        <f t="shared" si="22"/>
        <v>1.2526953599999999</v>
      </c>
      <c r="G502" s="180">
        <v>1</v>
      </c>
      <c r="H502" s="179">
        <f t="shared" si="21"/>
        <v>1.2526953599999999</v>
      </c>
      <c r="I502" s="180">
        <v>1.3</v>
      </c>
      <c r="J502" s="181">
        <f t="shared" si="23"/>
        <v>1.628503968</v>
      </c>
      <c r="K502" s="192" t="s">
        <v>1321</v>
      </c>
      <c r="L502" s="193" t="s">
        <v>1322</v>
      </c>
    </row>
    <row r="503" spans="2:12">
      <c r="B503" s="184" t="s">
        <v>797</v>
      </c>
      <c r="C503" s="185" t="s">
        <v>1548</v>
      </c>
      <c r="D503" s="186">
        <v>7.0643240024000002</v>
      </c>
      <c r="E503" s="187">
        <v>1.824945</v>
      </c>
      <c r="F503" s="187">
        <f t="shared" si="22"/>
        <v>1.7519472</v>
      </c>
      <c r="G503" s="188">
        <v>1</v>
      </c>
      <c r="H503" s="187">
        <f t="shared" si="21"/>
        <v>1.7519472</v>
      </c>
      <c r="I503" s="188">
        <v>1.3</v>
      </c>
      <c r="J503" s="189">
        <f t="shared" si="23"/>
        <v>2.2775313600000002</v>
      </c>
      <c r="K503" s="190" t="s">
        <v>1321</v>
      </c>
      <c r="L503" s="191" t="s">
        <v>1322</v>
      </c>
    </row>
    <row r="504" spans="2:12">
      <c r="B504" s="184" t="s">
        <v>798</v>
      </c>
      <c r="C504" s="185" t="s">
        <v>1548</v>
      </c>
      <c r="D504" s="186">
        <v>11.1645796064</v>
      </c>
      <c r="E504" s="187">
        <v>2.5710890000000002</v>
      </c>
      <c r="F504" s="187">
        <f t="shared" si="22"/>
        <v>2.46824544</v>
      </c>
      <c r="G504" s="188">
        <v>1</v>
      </c>
      <c r="H504" s="187">
        <f t="shared" si="21"/>
        <v>2.46824544</v>
      </c>
      <c r="I504" s="188">
        <v>1.3</v>
      </c>
      <c r="J504" s="189">
        <f t="shared" si="23"/>
        <v>3.2087190720000001</v>
      </c>
      <c r="K504" s="190" t="s">
        <v>1321</v>
      </c>
      <c r="L504" s="191" t="s">
        <v>1322</v>
      </c>
    </row>
    <row r="505" spans="2:12">
      <c r="B505" s="184" t="s">
        <v>799</v>
      </c>
      <c r="C505" s="185" t="s">
        <v>1548</v>
      </c>
      <c r="D505" s="186">
        <v>19.930803571399998</v>
      </c>
      <c r="E505" s="187">
        <v>5.0240669999999996</v>
      </c>
      <c r="F505" s="187">
        <f t="shared" si="22"/>
        <v>4.8231043199999997</v>
      </c>
      <c r="G505" s="188">
        <v>1</v>
      </c>
      <c r="H505" s="187">
        <f t="shared" si="21"/>
        <v>4.8231043199999997</v>
      </c>
      <c r="I505" s="188">
        <v>1.3</v>
      </c>
      <c r="J505" s="189">
        <f t="shared" si="23"/>
        <v>6.2700356159999995</v>
      </c>
      <c r="K505" s="190" t="s">
        <v>1321</v>
      </c>
      <c r="L505" s="191" t="s">
        <v>1322</v>
      </c>
    </row>
    <row r="506" spans="2:12">
      <c r="B506" s="176" t="s">
        <v>800</v>
      </c>
      <c r="C506" s="177" t="s">
        <v>1549</v>
      </c>
      <c r="D506" s="178">
        <v>4.0544232436999996</v>
      </c>
      <c r="E506" s="179">
        <v>1.1850670000000001</v>
      </c>
      <c r="F506" s="179">
        <f t="shared" si="22"/>
        <v>1.1376643200000001</v>
      </c>
      <c r="G506" s="180">
        <v>1</v>
      </c>
      <c r="H506" s="179">
        <f t="shared" si="21"/>
        <v>1.1376643200000001</v>
      </c>
      <c r="I506" s="180">
        <v>1.3</v>
      </c>
      <c r="J506" s="181">
        <f t="shared" si="23"/>
        <v>1.4789636160000001</v>
      </c>
      <c r="K506" s="192" t="s">
        <v>1321</v>
      </c>
      <c r="L506" s="193" t="s">
        <v>1322</v>
      </c>
    </row>
    <row r="507" spans="2:12">
      <c r="B507" s="184" t="s">
        <v>801</v>
      </c>
      <c r="C507" s="185" t="s">
        <v>1549</v>
      </c>
      <c r="D507" s="186">
        <v>5.6707003479000004</v>
      </c>
      <c r="E507" s="187">
        <v>1.563645</v>
      </c>
      <c r="F507" s="187">
        <f t="shared" si="22"/>
        <v>1.5010991999999999</v>
      </c>
      <c r="G507" s="188">
        <v>1</v>
      </c>
      <c r="H507" s="187">
        <f t="shared" si="21"/>
        <v>1.5010991999999999</v>
      </c>
      <c r="I507" s="188">
        <v>1.3</v>
      </c>
      <c r="J507" s="189">
        <f t="shared" si="23"/>
        <v>1.9514289599999999</v>
      </c>
      <c r="K507" s="190" t="s">
        <v>1321</v>
      </c>
      <c r="L507" s="191" t="s">
        <v>1322</v>
      </c>
    </row>
    <row r="508" spans="2:12">
      <c r="B508" s="184" t="s">
        <v>802</v>
      </c>
      <c r="C508" s="185" t="s">
        <v>1549</v>
      </c>
      <c r="D508" s="186">
        <v>8.9831863286000004</v>
      </c>
      <c r="E508" s="187">
        <v>2.3606560000000001</v>
      </c>
      <c r="F508" s="187">
        <f t="shared" si="22"/>
        <v>2.2662297599999999</v>
      </c>
      <c r="G508" s="188">
        <v>1</v>
      </c>
      <c r="H508" s="187">
        <f t="shared" si="21"/>
        <v>2.2662297599999999</v>
      </c>
      <c r="I508" s="188">
        <v>1.3</v>
      </c>
      <c r="J508" s="189">
        <f t="shared" si="23"/>
        <v>2.9460986879999997</v>
      </c>
      <c r="K508" s="190" t="s">
        <v>1321</v>
      </c>
      <c r="L508" s="191" t="s">
        <v>1322</v>
      </c>
    </row>
    <row r="509" spans="2:12">
      <c r="B509" s="184" t="s">
        <v>803</v>
      </c>
      <c r="C509" s="185" t="s">
        <v>1549</v>
      </c>
      <c r="D509" s="186">
        <v>17.5098222638</v>
      </c>
      <c r="E509" s="187">
        <v>4.6362220000000001</v>
      </c>
      <c r="F509" s="187">
        <f t="shared" si="22"/>
        <v>4.45077312</v>
      </c>
      <c r="G509" s="188">
        <v>1</v>
      </c>
      <c r="H509" s="187">
        <f t="shared" si="21"/>
        <v>4.45077312</v>
      </c>
      <c r="I509" s="188">
        <v>1.3</v>
      </c>
      <c r="J509" s="189">
        <f t="shared" si="23"/>
        <v>5.7860050560000005</v>
      </c>
      <c r="K509" s="190" t="s">
        <v>1321</v>
      </c>
      <c r="L509" s="191" t="s">
        <v>1322</v>
      </c>
    </row>
    <row r="510" spans="2:12">
      <c r="B510" s="176" t="s">
        <v>804</v>
      </c>
      <c r="C510" s="177" t="s">
        <v>1550</v>
      </c>
      <c r="D510" s="178">
        <v>2.3645509662999999</v>
      </c>
      <c r="E510" s="179">
        <v>0.93444700000000003</v>
      </c>
      <c r="F510" s="179">
        <f t="shared" si="22"/>
        <v>0.89706911999999994</v>
      </c>
      <c r="G510" s="180">
        <v>1</v>
      </c>
      <c r="H510" s="179">
        <f t="shared" si="21"/>
        <v>0.89706911999999994</v>
      </c>
      <c r="I510" s="180">
        <v>1.3</v>
      </c>
      <c r="J510" s="181">
        <f t="shared" si="23"/>
        <v>1.1661898559999999</v>
      </c>
      <c r="K510" s="192" t="s">
        <v>1321</v>
      </c>
      <c r="L510" s="193" t="s">
        <v>1322</v>
      </c>
    </row>
    <row r="511" spans="2:12">
      <c r="B511" s="184" t="s">
        <v>805</v>
      </c>
      <c r="C511" s="185" t="s">
        <v>1550</v>
      </c>
      <c r="D511" s="186">
        <v>3.6420491605</v>
      </c>
      <c r="E511" s="187">
        <v>1.2309300000000001</v>
      </c>
      <c r="F511" s="187">
        <f t="shared" si="22"/>
        <v>1.1816928</v>
      </c>
      <c r="G511" s="188">
        <v>1</v>
      </c>
      <c r="H511" s="187">
        <f t="shared" si="21"/>
        <v>1.1816928</v>
      </c>
      <c r="I511" s="188">
        <v>1.3</v>
      </c>
      <c r="J511" s="189">
        <f t="shared" si="23"/>
        <v>1.5362006400000001</v>
      </c>
      <c r="K511" s="190" t="s">
        <v>1321</v>
      </c>
      <c r="L511" s="191" t="s">
        <v>1322</v>
      </c>
    </row>
    <row r="512" spans="2:12">
      <c r="B512" s="184" t="s">
        <v>806</v>
      </c>
      <c r="C512" s="185" t="s">
        <v>1550</v>
      </c>
      <c r="D512" s="186">
        <v>6.3513890178999999</v>
      </c>
      <c r="E512" s="187">
        <v>1.767577</v>
      </c>
      <c r="F512" s="187">
        <f t="shared" si="22"/>
        <v>1.6968739199999998</v>
      </c>
      <c r="G512" s="188">
        <v>1</v>
      </c>
      <c r="H512" s="187">
        <f t="shared" si="21"/>
        <v>1.6968739199999998</v>
      </c>
      <c r="I512" s="188">
        <v>1.3</v>
      </c>
      <c r="J512" s="189">
        <f t="shared" si="23"/>
        <v>2.2059360959999998</v>
      </c>
      <c r="K512" s="190" t="s">
        <v>1321</v>
      </c>
      <c r="L512" s="191" t="s">
        <v>1322</v>
      </c>
    </row>
    <row r="513" spans="2:12">
      <c r="B513" s="184" t="s">
        <v>807</v>
      </c>
      <c r="C513" s="185" t="s">
        <v>1550</v>
      </c>
      <c r="D513" s="186">
        <v>13.836753306</v>
      </c>
      <c r="E513" s="187">
        <v>3.6725989999999999</v>
      </c>
      <c r="F513" s="187">
        <f t="shared" si="22"/>
        <v>3.52569504</v>
      </c>
      <c r="G513" s="188">
        <v>1</v>
      </c>
      <c r="H513" s="187">
        <f t="shared" si="21"/>
        <v>3.52569504</v>
      </c>
      <c r="I513" s="188">
        <v>1.3</v>
      </c>
      <c r="J513" s="189">
        <f t="shared" si="23"/>
        <v>4.583403552</v>
      </c>
      <c r="K513" s="190" t="s">
        <v>1321</v>
      </c>
      <c r="L513" s="191" t="s">
        <v>1322</v>
      </c>
    </row>
    <row r="514" spans="2:12">
      <c r="B514" s="176" t="s">
        <v>808</v>
      </c>
      <c r="C514" s="177" t="s">
        <v>1551</v>
      </c>
      <c r="D514" s="178">
        <v>4.5329842932000002</v>
      </c>
      <c r="E514" s="179">
        <v>1.252548</v>
      </c>
      <c r="F514" s="179">
        <f t="shared" si="22"/>
        <v>1.2024460799999999</v>
      </c>
      <c r="G514" s="180">
        <v>1</v>
      </c>
      <c r="H514" s="179">
        <f t="shared" si="21"/>
        <v>1.2024460799999999</v>
      </c>
      <c r="I514" s="180">
        <v>1.3</v>
      </c>
      <c r="J514" s="181">
        <f t="shared" si="23"/>
        <v>1.5631799039999998</v>
      </c>
      <c r="K514" s="192" t="s">
        <v>1321</v>
      </c>
      <c r="L514" s="193" t="s">
        <v>1322</v>
      </c>
    </row>
    <row r="515" spans="2:12">
      <c r="B515" s="184" t="s">
        <v>809</v>
      </c>
      <c r="C515" s="185" t="s">
        <v>1551</v>
      </c>
      <c r="D515" s="186">
        <v>5.4349881797000004</v>
      </c>
      <c r="E515" s="187">
        <v>1.3731120000000001</v>
      </c>
      <c r="F515" s="187">
        <f t="shared" si="22"/>
        <v>1.3181875200000002</v>
      </c>
      <c r="G515" s="188">
        <v>1</v>
      </c>
      <c r="H515" s="187">
        <f t="shared" si="21"/>
        <v>1.3181875200000002</v>
      </c>
      <c r="I515" s="188">
        <v>1.3</v>
      </c>
      <c r="J515" s="189">
        <f t="shared" si="23"/>
        <v>1.7136437760000003</v>
      </c>
      <c r="K515" s="190" t="s">
        <v>1321</v>
      </c>
      <c r="L515" s="191" t="s">
        <v>1322</v>
      </c>
    </row>
    <row r="516" spans="2:12">
      <c r="B516" s="184" t="s">
        <v>810</v>
      </c>
      <c r="C516" s="185" t="s">
        <v>1551</v>
      </c>
      <c r="D516" s="186">
        <v>10.671336836</v>
      </c>
      <c r="E516" s="187">
        <v>2.3158340000000002</v>
      </c>
      <c r="F516" s="187">
        <f t="shared" si="22"/>
        <v>2.22320064</v>
      </c>
      <c r="G516" s="188">
        <v>1</v>
      </c>
      <c r="H516" s="187">
        <f t="shared" si="21"/>
        <v>2.22320064</v>
      </c>
      <c r="I516" s="188">
        <v>1.3</v>
      </c>
      <c r="J516" s="189">
        <f t="shared" si="23"/>
        <v>2.8901608319999998</v>
      </c>
      <c r="K516" s="190" t="s">
        <v>1321</v>
      </c>
      <c r="L516" s="191" t="s">
        <v>1322</v>
      </c>
    </row>
    <row r="517" spans="2:12">
      <c r="B517" s="184" t="s">
        <v>811</v>
      </c>
      <c r="C517" s="185" t="s">
        <v>1551</v>
      </c>
      <c r="D517" s="186">
        <v>21.4783653846</v>
      </c>
      <c r="E517" s="187">
        <v>5.1900310000000003</v>
      </c>
      <c r="F517" s="187">
        <f t="shared" si="22"/>
        <v>4.9824297600000005</v>
      </c>
      <c r="G517" s="188">
        <v>1</v>
      </c>
      <c r="H517" s="187">
        <f t="shared" si="21"/>
        <v>4.9824297600000005</v>
      </c>
      <c r="I517" s="188">
        <v>1.3</v>
      </c>
      <c r="J517" s="189">
        <f t="shared" si="23"/>
        <v>6.4771586880000012</v>
      </c>
      <c r="K517" s="190" t="s">
        <v>1321</v>
      </c>
      <c r="L517" s="191" t="s">
        <v>1322</v>
      </c>
    </row>
    <row r="518" spans="2:12">
      <c r="B518" s="176" t="s">
        <v>812</v>
      </c>
      <c r="C518" s="177" t="s">
        <v>1552</v>
      </c>
      <c r="D518" s="178">
        <v>2.7979351031999999</v>
      </c>
      <c r="E518" s="179">
        <v>0.47112100000000001</v>
      </c>
      <c r="F518" s="179">
        <f t="shared" si="22"/>
        <v>0.45227615999999998</v>
      </c>
      <c r="G518" s="180">
        <v>1</v>
      </c>
      <c r="H518" s="179">
        <f t="shared" si="21"/>
        <v>0.45227615999999998</v>
      </c>
      <c r="I518" s="180">
        <v>1.3</v>
      </c>
      <c r="J518" s="181">
        <f t="shared" si="23"/>
        <v>0.58795900800000001</v>
      </c>
      <c r="K518" s="192" t="s">
        <v>1321</v>
      </c>
      <c r="L518" s="193" t="s">
        <v>1322</v>
      </c>
    </row>
    <row r="519" spans="2:12">
      <c r="B519" s="184" t="s">
        <v>813</v>
      </c>
      <c r="C519" s="185" t="s">
        <v>1552</v>
      </c>
      <c r="D519" s="186">
        <v>3.6065466447999999</v>
      </c>
      <c r="E519" s="187">
        <v>0.59446100000000002</v>
      </c>
      <c r="F519" s="187">
        <f t="shared" si="22"/>
        <v>0.57068255999999995</v>
      </c>
      <c r="G519" s="188">
        <v>1</v>
      </c>
      <c r="H519" s="187">
        <f t="shared" si="21"/>
        <v>0.57068255999999995</v>
      </c>
      <c r="I519" s="188">
        <v>1.3</v>
      </c>
      <c r="J519" s="189">
        <f t="shared" si="23"/>
        <v>0.74188732800000001</v>
      </c>
      <c r="K519" s="190" t="s">
        <v>1321</v>
      </c>
      <c r="L519" s="191" t="s">
        <v>1322</v>
      </c>
    </row>
    <row r="520" spans="2:12">
      <c r="B520" s="184" t="s">
        <v>814</v>
      </c>
      <c r="C520" s="185" t="s">
        <v>1552</v>
      </c>
      <c r="D520" s="186">
        <v>5.8038041957999997</v>
      </c>
      <c r="E520" s="187">
        <v>0.95931100000000002</v>
      </c>
      <c r="F520" s="187">
        <f t="shared" si="22"/>
        <v>0.92093855999999996</v>
      </c>
      <c r="G520" s="188">
        <v>1</v>
      </c>
      <c r="H520" s="187">
        <f t="shared" si="21"/>
        <v>0.92093855999999996</v>
      </c>
      <c r="I520" s="188">
        <v>1.3</v>
      </c>
      <c r="J520" s="189">
        <f t="shared" si="23"/>
        <v>1.1972201279999999</v>
      </c>
      <c r="K520" s="190" t="s">
        <v>1321</v>
      </c>
      <c r="L520" s="191" t="s">
        <v>1322</v>
      </c>
    </row>
    <row r="521" spans="2:12">
      <c r="B521" s="184" t="s">
        <v>815</v>
      </c>
      <c r="C521" s="185" t="s">
        <v>1552</v>
      </c>
      <c r="D521" s="186">
        <v>11.570182241199999</v>
      </c>
      <c r="E521" s="187">
        <v>2.326883</v>
      </c>
      <c r="F521" s="187">
        <f t="shared" si="22"/>
        <v>2.23380768</v>
      </c>
      <c r="G521" s="188">
        <v>1</v>
      </c>
      <c r="H521" s="187">
        <f t="shared" si="21"/>
        <v>2.23380768</v>
      </c>
      <c r="I521" s="188">
        <v>1.3</v>
      </c>
      <c r="J521" s="189">
        <f t="shared" si="23"/>
        <v>2.903949984</v>
      </c>
      <c r="K521" s="190" t="s">
        <v>1321</v>
      </c>
      <c r="L521" s="191" t="s">
        <v>1322</v>
      </c>
    </row>
    <row r="522" spans="2:12">
      <c r="B522" s="176" t="s">
        <v>816</v>
      </c>
      <c r="C522" s="177" t="s">
        <v>1553</v>
      </c>
      <c r="D522" s="178">
        <v>2.9834024896</v>
      </c>
      <c r="E522" s="179">
        <v>0.47333599999999998</v>
      </c>
      <c r="F522" s="179">
        <f t="shared" si="22"/>
        <v>0.45440255999999996</v>
      </c>
      <c r="G522" s="180">
        <v>1</v>
      </c>
      <c r="H522" s="179">
        <f t="shared" si="21"/>
        <v>0.45440255999999996</v>
      </c>
      <c r="I522" s="180">
        <v>1.3</v>
      </c>
      <c r="J522" s="181">
        <f t="shared" si="23"/>
        <v>0.59072332799999994</v>
      </c>
      <c r="K522" s="192" t="s">
        <v>1321</v>
      </c>
      <c r="L522" s="193" t="s">
        <v>1322</v>
      </c>
    </row>
    <row r="523" spans="2:12">
      <c r="B523" s="184" t="s">
        <v>817</v>
      </c>
      <c r="C523" s="185" t="s">
        <v>1553</v>
      </c>
      <c r="D523" s="186">
        <v>3.4362722703999999</v>
      </c>
      <c r="E523" s="187">
        <v>0.61409800000000003</v>
      </c>
      <c r="F523" s="187">
        <f t="shared" si="22"/>
        <v>0.58953407999999996</v>
      </c>
      <c r="G523" s="188">
        <v>1</v>
      </c>
      <c r="H523" s="187">
        <f t="shared" si="21"/>
        <v>0.58953407999999996</v>
      </c>
      <c r="I523" s="188">
        <v>1.3</v>
      </c>
      <c r="J523" s="189">
        <f t="shared" si="23"/>
        <v>0.76639430399999997</v>
      </c>
      <c r="K523" s="190" t="s">
        <v>1321</v>
      </c>
      <c r="L523" s="191" t="s">
        <v>1322</v>
      </c>
    </row>
    <row r="524" spans="2:12">
      <c r="B524" s="184" t="s">
        <v>818</v>
      </c>
      <c r="C524" s="185" t="s">
        <v>1553</v>
      </c>
      <c r="D524" s="186">
        <v>5.3219182709000004</v>
      </c>
      <c r="E524" s="187">
        <v>0.97174700000000003</v>
      </c>
      <c r="F524" s="187">
        <f t="shared" si="22"/>
        <v>0.93287712</v>
      </c>
      <c r="G524" s="188">
        <v>1</v>
      </c>
      <c r="H524" s="187">
        <f t="shared" si="21"/>
        <v>0.93287712</v>
      </c>
      <c r="I524" s="188">
        <v>1.3</v>
      </c>
      <c r="J524" s="189">
        <f t="shared" si="23"/>
        <v>1.212740256</v>
      </c>
      <c r="K524" s="190" t="s">
        <v>1321</v>
      </c>
      <c r="L524" s="191" t="s">
        <v>1322</v>
      </c>
    </row>
    <row r="525" spans="2:12">
      <c r="B525" s="184" t="s">
        <v>819</v>
      </c>
      <c r="C525" s="185" t="s">
        <v>1553</v>
      </c>
      <c r="D525" s="186">
        <v>10.4656153051</v>
      </c>
      <c r="E525" s="187">
        <v>2.142128</v>
      </c>
      <c r="F525" s="187">
        <f t="shared" si="22"/>
        <v>2.0564428800000001</v>
      </c>
      <c r="G525" s="188">
        <v>1</v>
      </c>
      <c r="H525" s="187">
        <f t="shared" si="21"/>
        <v>2.0564428800000001</v>
      </c>
      <c r="I525" s="188">
        <v>1.3</v>
      </c>
      <c r="J525" s="189">
        <f t="shared" si="23"/>
        <v>2.6733757440000003</v>
      </c>
      <c r="K525" s="190" t="s">
        <v>1321</v>
      </c>
      <c r="L525" s="191" t="s">
        <v>1322</v>
      </c>
    </row>
    <row r="526" spans="2:12">
      <c r="B526" s="176" t="s">
        <v>820</v>
      </c>
      <c r="C526" s="177" t="s">
        <v>1554</v>
      </c>
      <c r="D526" s="178">
        <v>3.5684678016000002</v>
      </c>
      <c r="E526" s="179">
        <v>0.50789499999999999</v>
      </c>
      <c r="F526" s="179">
        <f t="shared" si="22"/>
        <v>0.48757919999999999</v>
      </c>
      <c r="G526" s="180">
        <v>1</v>
      </c>
      <c r="H526" s="179">
        <f t="shared" ref="H526:H589" si="24">+F526*G526</f>
        <v>0.48757919999999999</v>
      </c>
      <c r="I526" s="180">
        <v>1.3</v>
      </c>
      <c r="J526" s="181">
        <f t="shared" si="23"/>
        <v>0.63385296000000002</v>
      </c>
      <c r="K526" s="192" t="s">
        <v>1321</v>
      </c>
      <c r="L526" s="193" t="s">
        <v>1322</v>
      </c>
    </row>
    <row r="527" spans="2:12">
      <c r="B527" s="184" t="s">
        <v>821</v>
      </c>
      <c r="C527" s="185" t="s">
        <v>1554</v>
      </c>
      <c r="D527" s="186">
        <v>4.2136674259999998</v>
      </c>
      <c r="E527" s="187">
        <v>0.75529999999999997</v>
      </c>
      <c r="F527" s="187">
        <f t="shared" ref="F527:F590" si="25">E527*0.96</f>
        <v>0.72508799999999995</v>
      </c>
      <c r="G527" s="188">
        <v>1</v>
      </c>
      <c r="H527" s="187">
        <f t="shared" si="24"/>
        <v>0.72508799999999995</v>
      </c>
      <c r="I527" s="188">
        <v>1.3</v>
      </c>
      <c r="J527" s="189">
        <f t="shared" ref="J527:J590" si="26">H527*I527</f>
        <v>0.94261439999999996</v>
      </c>
      <c r="K527" s="190" t="s">
        <v>1321</v>
      </c>
      <c r="L527" s="191" t="s">
        <v>1322</v>
      </c>
    </row>
    <row r="528" spans="2:12">
      <c r="B528" s="184" t="s">
        <v>822</v>
      </c>
      <c r="C528" s="185" t="s">
        <v>1554</v>
      </c>
      <c r="D528" s="186">
        <v>6.0957051776000002</v>
      </c>
      <c r="E528" s="187">
        <v>1.072926</v>
      </c>
      <c r="F528" s="187">
        <f t="shared" si="25"/>
        <v>1.03000896</v>
      </c>
      <c r="G528" s="188">
        <v>1</v>
      </c>
      <c r="H528" s="187">
        <f t="shared" si="24"/>
        <v>1.03000896</v>
      </c>
      <c r="I528" s="188">
        <v>1.3</v>
      </c>
      <c r="J528" s="189">
        <f t="shared" si="26"/>
        <v>1.3390116480000001</v>
      </c>
      <c r="K528" s="190" t="s">
        <v>1321</v>
      </c>
      <c r="L528" s="191" t="s">
        <v>1322</v>
      </c>
    </row>
    <row r="529" spans="2:12">
      <c r="B529" s="184" t="s">
        <v>823</v>
      </c>
      <c r="C529" s="185" t="s">
        <v>1554</v>
      </c>
      <c r="D529" s="186">
        <v>9.7378701952999993</v>
      </c>
      <c r="E529" s="187">
        <v>1.7518279999999999</v>
      </c>
      <c r="F529" s="187">
        <f t="shared" si="25"/>
        <v>1.68175488</v>
      </c>
      <c r="G529" s="188">
        <v>1</v>
      </c>
      <c r="H529" s="187">
        <f t="shared" si="24"/>
        <v>1.68175488</v>
      </c>
      <c r="I529" s="188">
        <v>1.3</v>
      </c>
      <c r="J529" s="189">
        <f t="shared" si="26"/>
        <v>2.1862813440000002</v>
      </c>
      <c r="K529" s="190" t="s">
        <v>1321</v>
      </c>
      <c r="L529" s="191" t="s">
        <v>1322</v>
      </c>
    </row>
    <row r="530" spans="2:12">
      <c r="B530" s="176" t="s">
        <v>824</v>
      </c>
      <c r="C530" s="177" t="s">
        <v>1555</v>
      </c>
      <c r="D530" s="178">
        <v>3.1778556250999999</v>
      </c>
      <c r="E530" s="179">
        <v>0.55068099999999998</v>
      </c>
      <c r="F530" s="179">
        <f t="shared" si="25"/>
        <v>0.52865375999999997</v>
      </c>
      <c r="G530" s="180">
        <v>1</v>
      </c>
      <c r="H530" s="179">
        <f t="shared" si="24"/>
        <v>0.52865375999999997</v>
      </c>
      <c r="I530" s="180">
        <v>1.3</v>
      </c>
      <c r="J530" s="181">
        <f t="shared" si="26"/>
        <v>0.68724988799999998</v>
      </c>
      <c r="K530" s="192" t="s">
        <v>1321</v>
      </c>
      <c r="L530" s="193" t="s">
        <v>1322</v>
      </c>
    </row>
    <row r="531" spans="2:12">
      <c r="B531" s="184" t="s">
        <v>825</v>
      </c>
      <c r="C531" s="185" t="s">
        <v>1555</v>
      </c>
      <c r="D531" s="186">
        <v>4.0274905373000003</v>
      </c>
      <c r="E531" s="187">
        <v>0.70664300000000002</v>
      </c>
      <c r="F531" s="187">
        <f t="shared" si="25"/>
        <v>0.67837727999999997</v>
      </c>
      <c r="G531" s="188">
        <v>1</v>
      </c>
      <c r="H531" s="187">
        <f t="shared" si="24"/>
        <v>0.67837727999999997</v>
      </c>
      <c r="I531" s="188">
        <v>1.3</v>
      </c>
      <c r="J531" s="189">
        <f t="shared" si="26"/>
        <v>0.88189046400000004</v>
      </c>
      <c r="K531" s="190" t="s">
        <v>1321</v>
      </c>
      <c r="L531" s="191" t="s">
        <v>1322</v>
      </c>
    </row>
    <row r="532" spans="2:12">
      <c r="B532" s="184" t="s">
        <v>826</v>
      </c>
      <c r="C532" s="185" t="s">
        <v>1555</v>
      </c>
      <c r="D532" s="186">
        <v>6.4887618099999997</v>
      </c>
      <c r="E532" s="187">
        <v>1.121267</v>
      </c>
      <c r="F532" s="187">
        <f t="shared" si="25"/>
        <v>1.0764163199999999</v>
      </c>
      <c r="G532" s="188">
        <v>1</v>
      </c>
      <c r="H532" s="187">
        <f t="shared" si="24"/>
        <v>1.0764163199999999</v>
      </c>
      <c r="I532" s="188">
        <v>1.3</v>
      </c>
      <c r="J532" s="189">
        <f t="shared" si="26"/>
        <v>1.3993412159999998</v>
      </c>
      <c r="K532" s="190" t="s">
        <v>1321</v>
      </c>
      <c r="L532" s="191" t="s">
        <v>1322</v>
      </c>
    </row>
    <row r="533" spans="2:12">
      <c r="B533" s="184" t="s">
        <v>827</v>
      </c>
      <c r="C533" s="185" t="s">
        <v>1555</v>
      </c>
      <c r="D533" s="186">
        <v>13.809387966799999</v>
      </c>
      <c r="E533" s="187">
        <v>2.786203</v>
      </c>
      <c r="F533" s="187">
        <f t="shared" si="25"/>
        <v>2.6747548800000001</v>
      </c>
      <c r="G533" s="188">
        <v>1</v>
      </c>
      <c r="H533" s="187">
        <f t="shared" si="24"/>
        <v>2.6747548800000001</v>
      </c>
      <c r="I533" s="188">
        <v>1.3</v>
      </c>
      <c r="J533" s="189">
        <f t="shared" si="26"/>
        <v>3.4771813440000003</v>
      </c>
      <c r="K533" s="190" t="s">
        <v>1321</v>
      </c>
      <c r="L533" s="191" t="s">
        <v>1322</v>
      </c>
    </row>
    <row r="534" spans="2:12">
      <c r="B534" s="176" t="s">
        <v>828</v>
      </c>
      <c r="C534" s="177" t="s">
        <v>1556</v>
      </c>
      <c r="D534" s="178">
        <v>2.8586717029000002</v>
      </c>
      <c r="E534" s="179">
        <v>0.491207</v>
      </c>
      <c r="F534" s="179">
        <f t="shared" si="25"/>
        <v>0.47155871999999999</v>
      </c>
      <c r="G534" s="180">
        <v>1</v>
      </c>
      <c r="H534" s="179">
        <f t="shared" si="24"/>
        <v>0.47155871999999999</v>
      </c>
      <c r="I534" s="180">
        <v>1.3</v>
      </c>
      <c r="J534" s="181">
        <f t="shared" si="26"/>
        <v>0.61302633600000001</v>
      </c>
      <c r="K534" s="192" t="s">
        <v>1321</v>
      </c>
      <c r="L534" s="193" t="s">
        <v>1322</v>
      </c>
    </row>
    <row r="535" spans="2:12">
      <c r="B535" s="184" t="s">
        <v>829</v>
      </c>
      <c r="C535" s="185" t="s">
        <v>1556</v>
      </c>
      <c r="D535" s="186">
        <v>3.3822465448000001</v>
      </c>
      <c r="E535" s="187">
        <v>0.62999099999999997</v>
      </c>
      <c r="F535" s="187">
        <f t="shared" si="25"/>
        <v>0.60479136</v>
      </c>
      <c r="G535" s="188">
        <v>1</v>
      </c>
      <c r="H535" s="187">
        <f t="shared" si="24"/>
        <v>0.60479136</v>
      </c>
      <c r="I535" s="188">
        <v>1.3</v>
      </c>
      <c r="J535" s="189">
        <f t="shared" si="26"/>
        <v>0.78622876800000008</v>
      </c>
      <c r="K535" s="190" t="s">
        <v>1321</v>
      </c>
      <c r="L535" s="191" t="s">
        <v>1322</v>
      </c>
    </row>
    <row r="536" spans="2:12">
      <c r="B536" s="184" t="s">
        <v>830</v>
      </c>
      <c r="C536" s="185" t="s">
        <v>1556</v>
      </c>
      <c r="D536" s="186">
        <v>5.0458791623000003</v>
      </c>
      <c r="E536" s="187">
        <v>0.92450200000000005</v>
      </c>
      <c r="F536" s="187">
        <f t="shared" si="25"/>
        <v>0.88752191999999996</v>
      </c>
      <c r="G536" s="188">
        <v>1</v>
      </c>
      <c r="H536" s="187">
        <f t="shared" si="24"/>
        <v>0.88752191999999996</v>
      </c>
      <c r="I536" s="188">
        <v>1.3</v>
      </c>
      <c r="J536" s="189">
        <f t="shared" si="26"/>
        <v>1.1537784959999999</v>
      </c>
      <c r="K536" s="190" t="s">
        <v>1321</v>
      </c>
      <c r="L536" s="191" t="s">
        <v>1322</v>
      </c>
    </row>
    <row r="537" spans="2:12">
      <c r="B537" s="184" t="s">
        <v>831</v>
      </c>
      <c r="C537" s="185" t="s">
        <v>1556</v>
      </c>
      <c r="D537" s="186">
        <v>9.4742306266000007</v>
      </c>
      <c r="E537" s="187">
        <v>1.849675</v>
      </c>
      <c r="F537" s="187">
        <f t="shared" si="25"/>
        <v>1.7756879999999999</v>
      </c>
      <c r="G537" s="188">
        <v>1</v>
      </c>
      <c r="H537" s="187">
        <f t="shared" si="24"/>
        <v>1.7756879999999999</v>
      </c>
      <c r="I537" s="188">
        <v>1.3</v>
      </c>
      <c r="J537" s="189">
        <f t="shared" si="26"/>
        <v>2.3083944000000001</v>
      </c>
      <c r="K537" s="190" t="s">
        <v>1321</v>
      </c>
      <c r="L537" s="191" t="s">
        <v>1322</v>
      </c>
    </row>
    <row r="538" spans="2:12">
      <c r="B538" s="176" t="s">
        <v>832</v>
      </c>
      <c r="C538" s="177" t="s">
        <v>1557</v>
      </c>
      <c r="D538" s="178">
        <v>2.4479264110000001</v>
      </c>
      <c r="E538" s="179">
        <v>0.54022499999999996</v>
      </c>
      <c r="F538" s="179">
        <f t="shared" si="25"/>
        <v>0.51861599999999997</v>
      </c>
      <c r="G538" s="180">
        <v>1</v>
      </c>
      <c r="H538" s="179">
        <f t="shared" si="24"/>
        <v>0.51861599999999997</v>
      </c>
      <c r="I538" s="180">
        <v>1.3</v>
      </c>
      <c r="J538" s="181">
        <f t="shared" si="26"/>
        <v>0.67420079999999993</v>
      </c>
      <c r="K538" s="192" t="s">
        <v>1321</v>
      </c>
      <c r="L538" s="193" t="s">
        <v>1322</v>
      </c>
    </row>
    <row r="539" spans="2:12">
      <c r="B539" s="184" t="s">
        <v>833</v>
      </c>
      <c r="C539" s="185" t="s">
        <v>1557</v>
      </c>
      <c r="D539" s="186">
        <v>3.4433983016999998</v>
      </c>
      <c r="E539" s="187">
        <v>0.74462099999999998</v>
      </c>
      <c r="F539" s="187">
        <f t="shared" si="25"/>
        <v>0.71483615999999994</v>
      </c>
      <c r="G539" s="188">
        <v>1</v>
      </c>
      <c r="H539" s="187">
        <f t="shared" si="24"/>
        <v>0.71483615999999994</v>
      </c>
      <c r="I539" s="188">
        <v>1.3</v>
      </c>
      <c r="J539" s="189">
        <f t="shared" si="26"/>
        <v>0.92928700799999997</v>
      </c>
      <c r="K539" s="190" t="s">
        <v>1321</v>
      </c>
      <c r="L539" s="191" t="s">
        <v>1322</v>
      </c>
    </row>
    <row r="540" spans="2:12">
      <c r="B540" s="184" t="s">
        <v>834</v>
      </c>
      <c r="C540" s="185" t="s">
        <v>1557</v>
      </c>
      <c r="D540" s="186">
        <v>5.3580991736000003</v>
      </c>
      <c r="E540" s="187">
        <v>1.0803229999999999</v>
      </c>
      <c r="F540" s="187">
        <f t="shared" si="25"/>
        <v>1.0371100799999999</v>
      </c>
      <c r="G540" s="188">
        <v>1</v>
      </c>
      <c r="H540" s="187">
        <f t="shared" si="24"/>
        <v>1.0371100799999999</v>
      </c>
      <c r="I540" s="188">
        <v>1.3</v>
      </c>
      <c r="J540" s="189">
        <f t="shared" si="26"/>
        <v>1.348243104</v>
      </c>
      <c r="K540" s="190" t="s">
        <v>1321</v>
      </c>
      <c r="L540" s="191" t="s">
        <v>1322</v>
      </c>
    </row>
    <row r="541" spans="2:12">
      <c r="B541" s="184" t="s">
        <v>835</v>
      </c>
      <c r="C541" s="185" t="s">
        <v>1557</v>
      </c>
      <c r="D541" s="186">
        <v>10.5937680323</v>
      </c>
      <c r="E541" s="187">
        <v>2.125591</v>
      </c>
      <c r="F541" s="187">
        <f t="shared" si="25"/>
        <v>2.0405673599999998</v>
      </c>
      <c r="G541" s="188">
        <v>1</v>
      </c>
      <c r="H541" s="187">
        <f t="shared" si="24"/>
        <v>2.0405673599999998</v>
      </c>
      <c r="I541" s="188">
        <v>1.3</v>
      </c>
      <c r="J541" s="189">
        <f t="shared" si="26"/>
        <v>2.652737568</v>
      </c>
      <c r="K541" s="190" t="s">
        <v>1321</v>
      </c>
      <c r="L541" s="191" t="s">
        <v>1322</v>
      </c>
    </row>
    <row r="542" spans="2:12">
      <c r="B542" s="176" t="s">
        <v>836</v>
      </c>
      <c r="C542" s="177" t="s">
        <v>1558</v>
      </c>
      <c r="D542" s="178">
        <v>3.652933016</v>
      </c>
      <c r="E542" s="179">
        <v>1.8139190000000001</v>
      </c>
      <c r="F542" s="179">
        <f t="shared" si="25"/>
        <v>1.74136224</v>
      </c>
      <c r="G542" s="180">
        <v>1</v>
      </c>
      <c r="H542" s="179">
        <f t="shared" si="24"/>
        <v>1.74136224</v>
      </c>
      <c r="I542" s="180">
        <v>1.3</v>
      </c>
      <c r="J542" s="181">
        <f t="shared" si="26"/>
        <v>2.263770912</v>
      </c>
      <c r="K542" s="192" t="s">
        <v>1321</v>
      </c>
      <c r="L542" s="193" t="s">
        <v>1323</v>
      </c>
    </row>
    <row r="543" spans="2:12">
      <c r="B543" s="184" t="s">
        <v>837</v>
      </c>
      <c r="C543" s="185" t="s">
        <v>1558</v>
      </c>
      <c r="D543" s="186">
        <v>3.9636986490999999</v>
      </c>
      <c r="E543" s="187">
        <v>1.968909</v>
      </c>
      <c r="F543" s="187">
        <f t="shared" si="25"/>
        <v>1.8901526399999999</v>
      </c>
      <c r="G543" s="188">
        <v>1</v>
      </c>
      <c r="H543" s="187">
        <f t="shared" si="24"/>
        <v>1.8901526399999999</v>
      </c>
      <c r="I543" s="188">
        <v>1.3</v>
      </c>
      <c r="J543" s="189">
        <f t="shared" si="26"/>
        <v>2.4571984320000002</v>
      </c>
      <c r="K543" s="190" t="s">
        <v>1321</v>
      </c>
      <c r="L543" s="191" t="s">
        <v>1323</v>
      </c>
    </row>
    <row r="544" spans="2:12">
      <c r="B544" s="184" t="s">
        <v>838</v>
      </c>
      <c r="C544" s="185" t="s">
        <v>1558</v>
      </c>
      <c r="D544" s="186">
        <v>5.3532894338999997</v>
      </c>
      <c r="E544" s="187">
        <v>2.5025740000000001</v>
      </c>
      <c r="F544" s="187">
        <f t="shared" si="25"/>
        <v>2.40247104</v>
      </c>
      <c r="G544" s="188">
        <v>1</v>
      </c>
      <c r="H544" s="187">
        <f t="shared" si="24"/>
        <v>2.40247104</v>
      </c>
      <c r="I544" s="188">
        <v>1.3</v>
      </c>
      <c r="J544" s="189">
        <f t="shared" si="26"/>
        <v>3.1232123519999999</v>
      </c>
      <c r="K544" s="190" t="s">
        <v>1321</v>
      </c>
      <c r="L544" s="191" t="s">
        <v>1323</v>
      </c>
    </row>
    <row r="545" spans="2:12">
      <c r="B545" s="184" t="s">
        <v>839</v>
      </c>
      <c r="C545" s="185" t="s">
        <v>1558</v>
      </c>
      <c r="D545" s="186">
        <v>12.801574286699999</v>
      </c>
      <c r="E545" s="187">
        <v>3.9990220000000001</v>
      </c>
      <c r="F545" s="187">
        <f t="shared" si="25"/>
        <v>3.8390611199999998</v>
      </c>
      <c r="G545" s="188">
        <v>1</v>
      </c>
      <c r="H545" s="187">
        <f t="shared" si="24"/>
        <v>3.8390611199999998</v>
      </c>
      <c r="I545" s="188">
        <v>1.3</v>
      </c>
      <c r="J545" s="189">
        <f t="shared" si="26"/>
        <v>4.9907794560000003</v>
      </c>
      <c r="K545" s="190" t="s">
        <v>1321</v>
      </c>
      <c r="L545" s="191" t="s">
        <v>1323</v>
      </c>
    </row>
    <row r="546" spans="2:12">
      <c r="B546" s="176" t="s">
        <v>840</v>
      </c>
      <c r="C546" s="177" t="s">
        <v>1559</v>
      </c>
      <c r="D546" s="178">
        <v>2.9581741282</v>
      </c>
      <c r="E546" s="179">
        <v>1.742794</v>
      </c>
      <c r="F546" s="179">
        <f t="shared" si="25"/>
        <v>1.6730822399999998</v>
      </c>
      <c r="G546" s="180">
        <v>1</v>
      </c>
      <c r="H546" s="179">
        <f t="shared" si="24"/>
        <v>1.6730822399999998</v>
      </c>
      <c r="I546" s="180">
        <v>1.3</v>
      </c>
      <c r="J546" s="181">
        <f t="shared" si="26"/>
        <v>2.1750069119999997</v>
      </c>
      <c r="K546" s="192" t="s">
        <v>1321</v>
      </c>
      <c r="L546" s="193" t="s">
        <v>1323</v>
      </c>
    </row>
    <row r="547" spans="2:12">
      <c r="B547" s="184" t="s">
        <v>841</v>
      </c>
      <c r="C547" s="185" t="s">
        <v>1559</v>
      </c>
      <c r="D547" s="186">
        <v>3.3809726230999999</v>
      </c>
      <c r="E547" s="187">
        <v>1.9131279999999999</v>
      </c>
      <c r="F547" s="187">
        <f t="shared" si="25"/>
        <v>1.8366028799999998</v>
      </c>
      <c r="G547" s="188">
        <v>1</v>
      </c>
      <c r="H547" s="187">
        <f t="shared" si="24"/>
        <v>1.8366028799999998</v>
      </c>
      <c r="I547" s="188">
        <v>1.3</v>
      </c>
      <c r="J547" s="189">
        <f t="shared" si="26"/>
        <v>2.3875837440000001</v>
      </c>
      <c r="K547" s="190" t="s">
        <v>1321</v>
      </c>
      <c r="L547" s="191" t="s">
        <v>1323</v>
      </c>
    </row>
    <row r="548" spans="2:12">
      <c r="B548" s="184" t="s">
        <v>842</v>
      </c>
      <c r="C548" s="185" t="s">
        <v>1559</v>
      </c>
      <c r="D548" s="186">
        <v>5.1935372743999997</v>
      </c>
      <c r="E548" s="187">
        <v>2.3797839999999999</v>
      </c>
      <c r="F548" s="187">
        <f t="shared" si="25"/>
        <v>2.2845926399999996</v>
      </c>
      <c r="G548" s="188">
        <v>1</v>
      </c>
      <c r="H548" s="187">
        <f t="shared" si="24"/>
        <v>2.2845926399999996</v>
      </c>
      <c r="I548" s="188">
        <v>1.3</v>
      </c>
      <c r="J548" s="189">
        <f t="shared" si="26"/>
        <v>2.9699704319999998</v>
      </c>
      <c r="K548" s="190" t="s">
        <v>1321</v>
      </c>
      <c r="L548" s="191" t="s">
        <v>1323</v>
      </c>
    </row>
    <row r="549" spans="2:12">
      <c r="B549" s="184" t="s">
        <v>843</v>
      </c>
      <c r="C549" s="185" t="s">
        <v>1559</v>
      </c>
      <c r="D549" s="186">
        <v>12.480401093899999</v>
      </c>
      <c r="E549" s="187">
        <v>4.3467989999999999</v>
      </c>
      <c r="F549" s="187">
        <f t="shared" si="25"/>
        <v>4.1729270399999994</v>
      </c>
      <c r="G549" s="188">
        <v>1</v>
      </c>
      <c r="H549" s="187">
        <f t="shared" si="24"/>
        <v>4.1729270399999994</v>
      </c>
      <c r="I549" s="188">
        <v>1.3</v>
      </c>
      <c r="J549" s="189">
        <f t="shared" si="26"/>
        <v>5.4248051519999994</v>
      </c>
      <c r="K549" s="190" t="s">
        <v>1321</v>
      </c>
      <c r="L549" s="191" t="s">
        <v>1323</v>
      </c>
    </row>
    <row r="550" spans="2:12">
      <c r="B550" s="176" t="s">
        <v>844</v>
      </c>
      <c r="C550" s="177" t="s">
        <v>1560</v>
      </c>
      <c r="D550" s="178">
        <v>4.5003136763000002</v>
      </c>
      <c r="E550" s="179">
        <v>4.7038890000000002</v>
      </c>
      <c r="F550" s="179">
        <f t="shared" si="25"/>
        <v>4.51573344</v>
      </c>
      <c r="G550" s="180">
        <v>1</v>
      </c>
      <c r="H550" s="179">
        <f t="shared" si="24"/>
        <v>4.51573344</v>
      </c>
      <c r="I550" s="180">
        <v>1.3</v>
      </c>
      <c r="J550" s="181">
        <f t="shared" si="26"/>
        <v>5.8704534720000003</v>
      </c>
      <c r="K550" s="192" t="s">
        <v>1321</v>
      </c>
      <c r="L550" s="193" t="s">
        <v>1323</v>
      </c>
    </row>
    <row r="551" spans="2:12">
      <c r="B551" s="184" t="s">
        <v>845</v>
      </c>
      <c r="C551" s="185" t="s">
        <v>1560</v>
      </c>
      <c r="D551" s="186">
        <v>5.7012127894000004</v>
      </c>
      <c r="E551" s="187">
        <v>5.5421899999999997</v>
      </c>
      <c r="F551" s="187">
        <f t="shared" si="25"/>
        <v>5.3205023999999996</v>
      </c>
      <c r="G551" s="188">
        <v>1</v>
      </c>
      <c r="H551" s="187">
        <f t="shared" si="24"/>
        <v>5.3205023999999996</v>
      </c>
      <c r="I551" s="188">
        <v>1.3</v>
      </c>
      <c r="J551" s="189">
        <f t="shared" si="26"/>
        <v>6.9166531199999994</v>
      </c>
      <c r="K551" s="190" t="s">
        <v>1321</v>
      </c>
      <c r="L551" s="191" t="s">
        <v>1323</v>
      </c>
    </row>
    <row r="552" spans="2:12">
      <c r="B552" s="184" t="s">
        <v>846</v>
      </c>
      <c r="C552" s="185" t="s">
        <v>1560</v>
      </c>
      <c r="D552" s="186">
        <v>8.5659140568000005</v>
      </c>
      <c r="E552" s="187">
        <v>7.7548599999999999</v>
      </c>
      <c r="F552" s="187">
        <f t="shared" si="25"/>
        <v>7.4446655999999996</v>
      </c>
      <c r="G552" s="188">
        <v>1</v>
      </c>
      <c r="H552" s="187">
        <f t="shared" si="24"/>
        <v>7.4446655999999996</v>
      </c>
      <c r="I552" s="188">
        <v>1.3</v>
      </c>
      <c r="J552" s="189">
        <f t="shared" si="26"/>
        <v>9.6780652800000002</v>
      </c>
      <c r="K552" s="190" t="s">
        <v>1321</v>
      </c>
      <c r="L552" s="191" t="s">
        <v>1323</v>
      </c>
    </row>
    <row r="553" spans="2:12">
      <c r="B553" s="184" t="s">
        <v>847</v>
      </c>
      <c r="C553" s="185" t="s">
        <v>1560</v>
      </c>
      <c r="D553" s="186">
        <v>16.067961165</v>
      </c>
      <c r="E553" s="187">
        <v>10.574334</v>
      </c>
      <c r="F553" s="187">
        <f t="shared" si="25"/>
        <v>10.15136064</v>
      </c>
      <c r="G553" s="188">
        <v>1</v>
      </c>
      <c r="H553" s="187">
        <f t="shared" si="24"/>
        <v>10.15136064</v>
      </c>
      <c r="I553" s="188">
        <v>1.3</v>
      </c>
      <c r="J553" s="189">
        <f t="shared" si="26"/>
        <v>13.196768832</v>
      </c>
      <c r="K553" s="190" t="s">
        <v>1321</v>
      </c>
      <c r="L553" s="191" t="s">
        <v>1323</v>
      </c>
    </row>
    <row r="554" spans="2:12">
      <c r="B554" s="176" t="s">
        <v>848</v>
      </c>
      <c r="C554" s="177" t="s">
        <v>1561</v>
      </c>
      <c r="D554" s="178">
        <v>2.9972018900999999</v>
      </c>
      <c r="E554" s="179">
        <v>2.971924</v>
      </c>
      <c r="F554" s="179">
        <f t="shared" si="25"/>
        <v>2.8530470399999999</v>
      </c>
      <c r="G554" s="180">
        <v>1</v>
      </c>
      <c r="H554" s="179">
        <f t="shared" si="24"/>
        <v>2.8530470399999999</v>
      </c>
      <c r="I554" s="180">
        <v>1.3</v>
      </c>
      <c r="J554" s="181">
        <f t="shared" si="26"/>
        <v>3.7089611520000001</v>
      </c>
      <c r="K554" s="192" t="s">
        <v>1321</v>
      </c>
      <c r="L554" s="193" t="s">
        <v>1323</v>
      </c>
    </row>
    <row r="555" spans="2:12">
      <c r="B555" s="184" t="s">
        <v>849</v>
      </c>
      <c r="C555" s="185" t="s">
        <v>1561</v>
      </c>
      <c r="D555" s="186">
        <v>4.0469976552000002</v>
      </c>
      <c r="E555" s="187">
        <v>3.5297589999999999</v>
      </c>
      <c r="F555" s="187">
        <f t="shared" si="25"/>
        <v>3.3885686399999999</v>
      </c>
      <c r="G555" s="188">
        <v>1</v>
      </c>
      <c r="H555" s="187">
        <f t="shared" si="24"/>
        <v>3.3885686399999999</v>
      </c>
      <c r="I555" s="188">
        <v>1.3</v>
      </c>
      <c r="J555" s="189">
        <f t="shared" si="26"/>
        <v>4.4051392319999998</v>
      </c>
      <c r="K555" s="190" t="s">
        <v>1321</v>
      </c>
      <c r="L555" s="191" t="s">
        <v>1323</v>
      </c>
    </row>
    <row r="556" spans="2:12">
      <c r="B556" s="184" t="s">
        <v>850</v>
      </c>
      <c r="C556" s="185" t="s">
        <v>1561</v>
      </c>
      <c r="D556" s="186">
        <v>7.3536543716000002</v>
      </c>
      <c r="E556" s="187">
        <v>4.9643860000000002</v>
      </c>
      <c r="F556" s="187">
        <f t="shared" si="25"/>
        <v>4.7658105600000003</v>
      </c>
      <c r="G556" s="188">
        <v>1</v>
      </c>
      <c r="H556" s="187">
        <f t="shared" si="24"/>
        <v>4.7658105600000003</v>
      </c>
      <c r="I556" s="188">
        <v>1.3</v>
      </c>
      <c r="J556" s="189">
        <f t="shared" si="26"/>
        <v>6.1955537280000001</v>
      </c>
      <c r="K556" s="190" t="s">
        <v>1321</v>
      </c>
      <c r="L556" s="191" t="s">
        <v>1323</v>
      </c>
    </row>
    <row r="557" spans="2:12">
      <c r="B557" s="184" t="s">
        <v>851</v>
      </c>
      <c r="C557" s="185" t="s">
        <v>1561</v>
      </c>
      <c r="D557" s="186">
        <v>17.755615453699999</v>
      </c>
      <c r="E557" s="187">
        <v>8.1662490000000005</v>
      </c>
      <c r="F557" s="187">
        <f t="shared" si="25"/>
        <v>7.8395990400000004</v>
      </c>
      <c r="G557" s="188">
        <v>1</v>
      </c>
      <c r="H557" s="187">
        <f t="shared" si="24"/>
        <v>7.8395990400000004</v>
      </c>
      <c r="I557" s="188">
        <v>1.3</v>
      </c>
      <c r="J557" s="189">
        <f t="shared" si="26"/>
        <v>10.191478752</v>
      </c>
      <c r="K557" s="190" t="s">
        <v>1321</v>
      </c>
      <c r="L557" s="191" t="s">
        <v>1323</v>
      </c>
    </row>
    <row r="558" spans="2:12">
      <c r="B558" s="176" t="s">
        <v>852</v>
      </c>
      <c r="C558" s="177" t="s">
        <v>1562</v>
      </c>
      <c r="D558" s="178">
        <v>5.4039382649999999</v>
      </c>
      <c r="E558" s="179">
        <v>1.0653140000000001</v>
      </c>
      <c r="F558" s="179">
        <f t="shared" si="25"/>
        <v>1.0227014400000001</v>
      </c>
      <c r="G558" s="180">
        <v>1</v>
      </c>
      <c r="H558" s="179">
        <f t="shared" si="24"/>
        <v>1.0227014400000001</v>
      </c>
      <c r="I558" s="180">
        <v>1.3</v>
      </c>
      <c r="J558" s="181">
        <f t="shared" si="26"/>
        <v>1.3295118720000001</v>
      </c>
      <c r="K558" s="192" t="s">
        <v>1321</v>
      </c>
      <c r="L558" s="193" t="s">
        <v>1323</v>
      </c>
    </row>
    <row r="559" spans="2:12">
      <c r="B559" s="184" t="s">
        <v>853</v>
      </c>
      <c r="C559" s="185" t="s">
        <v>1562</v>
      </c>
      <c r="D559" s="186">
        <v>7.3740376958000002</v>
      </c>
      <c r="E559" s="187">
        <v>1.4042030000000001</v>
      </c>
      <c r="F559" s="187">
        <f t="shared" si="25"/>
        <v>1.3480348799999999</v>
      </c>
      <c r="G559" s="188">
        <v>1</v>
      </c>
      <c r="H559" s="187">
        <f t="shared" si="24"/>
        <v>1.3480348799999999</v>
      </c>
      <c r="I559" s="188">
        <v>1.3</v>
      </c>
      <c r="J559" s="189">
        <f t="shared" si="26"/>
        <v>1.7524453440000001</v>
      </c>
      <c r="K559" s="190" t="s">
        <v>1321</v>
      </c>
      <c r="L559" s="191" t="s">
        <v>1323</v>
      </c>
    </row>
    <row r="560" spans="2:12">
      <c r="B560" s="184" t="s">
        <v>854</v>
      </c>
      <c r="C560" s="185" t="s">
        <v>1562</v>
      </c>
      <c r="D560" s="186">
        <v>11.3724979273</v>
      </c>
      <c r="E560" s="187">
        <v>2.1842440000000001</v>
      </c>
      <c r="F560" s="187">
        <f t="shared" si="25"/>
        <v>2.09687424</v>
      </c>
      <c r="G560" s="188">
        <v>1</v>
      </c>
      <c r="H560" s="187">
        <f t="shared" si="24"/>
        <v>2.09687424</v>
      </c>
      <c r="I560" s="188">
        <v>1.3</v>
      </c>
      <c r="J560" s="189">
        <f t="shared" si="26"/>
        <v>2.7259365120000001</v>
      </c>
      <c r="K560" s="190" t="s">
        <v>1321</v>
      </c>
      <c r="L560" s="191" t="s">
        <v>1323</v>
      </c>
    </row>
    <row r="561" spans="2:12">
      <c r="B561" s="184" t="s">
        <v>855</v>
      </c>
      <c r="C561" s="185" t="s">
        <v>1562</v>
      </c>
      <c r="D561" s="186">
        <v>19.874131589699999</v>
      </c>
      <c r="E561" s="187">
        <v>4.2155060000000004</v>
      </c>
      <c r="F561" s="187">
        <f t="shared" si="25"/>
        <v>4.0468857600000003</v>
      </c>
      <c r="G561" s="188">
        <v>1</v>
      </c>
      <c r="H561" s="187">
        <f t="shared" si="24"/>
        <v>4.0468857600000003</v>
      </c>
      <c r="I561" s="188">
        <v>1.3</v>
      </c>
      <c r="J561" s="189">
        <f t="shared" si="26"/>
        <v>5.2609514880000008</v>
      </c>
      <c r="K561" s="190" t="s">
        <v>1321</v>
      </c>
      <c r="L561" s="191" t="s">
        <v>1323</v>
      </c>
    </row>
    <row r="562" spans="2:12">
      <c r="B562" s="176" t="s">
        <v>856</v>
      </c>
      <c r="C562" s="177" t="s">
        <v>1563</v>
      </c>
      <c r="D562" s="178">
        <v>4.1851114221000003</v>
      </c>
      <c r="E562" s="179">
        <v>1.3100430000000001</v>
      </c>
      <c r="F562" s="179">
        <f t="shared" si="25"/>
        <v>1.2576412800000001</v>
      </c>
      <c r="G562" s="180">
        <v>1</v>
      </c>
      <c r="H562" s="179">
        <f t="shared" si="24"/>
        <v>1.2576412800000001</v>
      </c>
      <c r="I562" s="180">
        <v>1.3</v>
      </c>
      <c r="J562" s="181">
        <f t="shared" si="26"/>
        <v>1.6349336640000001</v>
      </c>
      <c r="K562" s="192" t="s">
        <v>1321</v>
      </c>
      <c r="L562" s="193" t="s">
        <v>1323</v>
      </c>
    </row>
    <row r="563" spans="2:12">
      <c r="B563" s="184" t="s">
        <v>857</v>
      </c>
      <c r="C563" s="185" t="s">
        <v>1563</v>
      </c>
      <c r="D563" s="186">
        <v>4.9561697123000004</v>
      </c>
      <c r="E563" s="187">
        <v>1.5853729999999999</v>
      </c>
      <c r="F563" s="187">
        <f t="shared" si="25"/>
        <v>1.5219580799999999</v>
      </c>
      <c r="G563" s="188">
        <v>1</v>
      </c>
      <c r="H563" s="187">
        <f t="shared" si="24"/>
        <v>1.5219580799999999</v>
      </c>
      <c r="I563" s="188">
        <v>1.3</v>
      </c>
      <c r="J563" s="189">
        <f t="shared" si="26"/>
        <v>1.978545504</v>
      </c>
      <c r="K563" s="190" t="s">
        <v>1321</v>
      </c>
      <c r="L563" s="191" t="s">
        <v>1323</v>
      </c>
    </row>
    <row r="564" spans="2:12">
      <c r="B564" s="184" t="s">
        <v>858</v>
      </c>
      <c r="C564" s="185" t="s">
        <v>1563</v>
      </c>
      <c r="D564" s="186">
        <v>6.9718967530000002</v>
      </c>
      <c r="E564" s="187">
        <v>2.1517460000000002</v>
      </c>
      <c r="F564" s="187">
        <f t="shared" si="25"/>
        <v>2.0656761600000002</v>
      </c>
      <c r="G564" s="188">
        <v>1</v>
      </c>
      <c r="H564" s="187">
        <f t="shared" si="24"/>
        <v>2.0656761600000002</v>
      </c>
      <c r="I564" s="188">
        <v>1.3</v>
      </c>
      <c r="J564" s="189">
        <f t="shared" si="26"/>
        <v>2.6853790080000004</v>
      </c>
      <c r="K564" s="190" t="s">
        <v>1321</v>
      </c>
      <c r="L564" s="191" t="s">
        <v>1323</v>
      </c>
    </row>
    <row r="565" spans="2:12">
      <c r="B565" s="184" t="s">
        <v>859</v>
      </c>
      <c r="C565" s="185" t="s">
        <v>1563</v>
      </c>
      <c r="D565" s="186">
        <v>12.644699812400001</v>
      </c>
      <c r="E565" s="187">
        <v>3.6505570000000001</v>
      </c>
      <c r="F565" s="187">
        <f t="shared" si="25"/>
        <v>3.5045347200000001</v>
      </c>
      <c r="G565" s="188">
        <v>1</v>
      </c>
      <c r="H565" s="187">
        <f t="shared" si="24"/>
        <v>3.5045347200000001</v>
      </c>
      <c r="I565" s="188">
        <v>1.3</v>
      </c>
      <c r="J565" s="189">
        <f t="shared" si="26"/>
        <v>4.5558951360000002</v>
      </c>
      <c r="K565" s="190" t="s">
        <v>1321</v>
      </c>
      <c r="L565" s="191" t="s">
        <v>1323</v>
      </c>
    </row>
    <row r="566" spans="2:12">
      <c r="B566" s="176" t="s">
        <v>860</v>
      </c>
      <c r="C566" s="177" t="s">
        <v>1564</v>
      </c>
      <c r="D566" s="178">
        <v>2.7765448631999998</v>
      </c>
      <c r="E566" s="179">
        <v>1.148102</v>
      </c>
      <c r="F566" s="179">
        <f t="shared" si="25"/>
        <v>1.1021779199999999</v>
      </c>
      <c r="G566" s="180">
        <v>1</v>
      </c>
      <c r="H566" s="179">
        <f t="shared" si="24"/>
        <v>1.1021779199999999</v>
      </c>
      <c r="I566" s="180">
        <v>1.3</v>
      </c>
      <c r="J566" s="181">
        <f t="shared" si="26"/>
        <v>1.432831296</v>
      </c>
      <c r="K566" s="192" t="s">
        <v>1321</v>
      </c>
      <c r="L566" s="193" t="s">
        <v>1323</v>
      </c>
    </row>
    <row r="567" spans="2:12">
      <c r="B567" s="184" t="s">
        <v>861</v>
      </c>
      <c r="C567" s="185" t="s">
        <v>1564</v>
      </c>
      <c r="D567" s="186">
        <v>4.9044420071000001</v>
      </c>
      <c r="E567" s="187">
        <v>1.62307</v>
      </c>
      <c r="F567" s="187">
        <f t="shared" si="25"/>
        <v>1.5581472000000001</v>
      </c>
      <c r="G567" s="188">
        <v>1</v>
      </c>
      <c r="H567" s="187">
        <f t="shared" si="24"/>
        <v>1.5581472000000001</v>
      </c>
      <c r="I567" s="188">
        <v>1.3</v>
      </c>
      <c r="J567" s="189">
        <f t="shared" si="26"/>
        <v>2.02559136</v>
      </c>
      <c r="K567" s="190" t="s">
        <v>1321</v>
      </c>
      <c r="L567" s="191" t="s">
        <v>1323</v>
      </c>
    </row>
    <row r="568" spans="2:12">
      <c r="B568" s="184" t="s">
        <v>862</v>
      </c>
      <c r="C568" s="185" t="s">
        <v>1564</v>
      </c>
      <c r="D568" s="186">
        <v>8.6548168249999993</v>
      </c>
      <c r="E568" s="187">
        <v>2.328722</v>
      </c>
      <c r="F568" s="187">
        <f t="shared" si="25"/>
        <v>2.2355731199999997</v>
      </c>
      <c r="G568" s="188">
        <v>1</v>
      </c>
      <c r="H568" s="187">
        <f t="shared" si="24"/>
        <v>2.2355731199999997</v>
      </c>
      <c r="I568" s="188">
        <v>1.3</v>
      </c>
      <c r="J568" s="189">
        <f t="shared" si="26"/>
        <v>2.9062450559999999</v>
      </c>
      <c r="K568" s="190" t="s">
        <v>1321</v>
      </c>
      <c r="L568" s="191" t="s">
        <v>1323</v>
      </c>
    </row>
    <row r="569" spans="2:12">
      <c r="B569" s="184" t="s">
        <v>863</v>
      </c>
      <c r="C569" s="185" t="s">
        <v>1564</v>
      </c>
      <c r="D569" s="186">
        <v>18.868571428599999</v>
      </c>
      <c r="E569" s="187">
        <v>4.2407909999999998</v>
      </c>
      <c r="F569" s="187">
        <f t="shared" si="25"/>
        <v>4.0711593599999993</v>
      </c>
      <c r="G569" s="188">
        <v>1</v>
      </c>
      <c r="H569" s="187">
        <f t="shared" si="24"/>
        <v>4.0711593599999993</v>
      </c>
      <c r="I569" s="188">
        <v>1.3</v>
      </c>
      <c r="J569" s="189">
        <f t="shared" si="26"/>
        <v>5.2925071679999993</v>
      </c>
      <c r="K569" s="190" t="s">
        <v>1321</v>
      </c>
      <c r="L569" s="191" t="s">
        <v>1323</v>
      </c>
    </row>
    <row r="570" spans="2:12">
      <c r="B570" s="176" t="s">
        <v>864</v>
      </c>
      <c r="C570" s="177" t="s">
        <v>1565</v>
      </c>
      <c r="D570" s="178">
        <v>1.8079069669000001</v>
      </c>
      <c r="E570" s="179">
        <v>0.89250799999999997</v>
      </c>
      <c r="F570" s="179">
        <f t="shared" si="25"/>
        <v>0.85680767999999996</v>
      </c>
      <c r="G570" s="180">
        <v>1</v>
      </c>
      <c r="H570" s="179">
        <f t="shared" si="24"/>
        <v>0.85680767999999996</v>
      </c>
      <c r="I570" s="180">
        <v>1.3</v>
      </c>
      <c r="J570" s="181">
        <f t="shared" si="26"/>
        <v>1.113849984</v>
      </c>
      <c r="K570" s="192" t="s">
        <v>1321</v>
      </c>
      <c r="L570" s="193" t="s">
        <v>1323</v>
      </c>
    </row>
    <row r="571" spans="2:12">
      <c r="B571" s="184" t="s">
        <v>865</v>
      </c>
      <c r="C571" s="185" t="s">
        <v>1565</v>
      </c>
      <c r="D571" s="186">
        <v>3.0226800765999999</v>
      </c>
      <c r="E571" s="187">
        <v>1.188723</v>
      </c>
      <c r="F571" s="187">
        <f t="shared" si="25"/>
        <v>1.1411740799999999</v>
      </c>
      <c r="G571" s="188">
        <v>1</v>
      </c>
      <c r="H571" s="187">
        <f t="shared" si="24"/>
        <v>1.1411740799999999</v>
      </c>
      <c r="I571" s="188">
        <v>1.3</v>
      </c>
      <c r="J571" s="189">
        <f t="shared" si="26"/>
        <v>1.483526304</v>
      </c>
      <c r="K571" s="190" t="s">
        <v>1321</v>
      </c>
      <c r="L571" s="191" t="s">
        <v>1323</v>
      </c>
    </row>
    <row r="572" spans="2:12">
      <c r="B572" s="184" t="s">
        <v>866</v>
      </c>
      <c r="C572" s="185" t="s">
        <v>1565</v>
      </c>
      <c r="D572" s="186">
        <v>6.2416233649999997</v>
      </c>
      <c r="E572" s="187">
        <v>1.7910459999999999</v>
      </c>
      <c r="F572" s="187">
        <f t="shared" si="25"/>
        <v>1.7194041599999998</v>
      </c>
      <c r="G572" s="188">
        <v>1</v>
      </c>
      <c r="H572" s="187">
        <f t="shared" si="24"/>
        <v>1.7194041599999998</v>
      </c>
      <c r="I572" s="188">
        <v>1.3</v>
      </c>
      <c r="J572" s="189">
        <f t="shared" si="26"/>
        <v>2.2352254079999998</v>
      </c>
      <c r="K572" s="190" t="s">
        <v>1321</v>
      </c>
      <c r="L572" s="191" t="s">
        <v>1323</v>
      </c>
    </row>
    <row r="573" spans="2:12">
      <c r="B573" s="184" t="s">
        <v>867</v>
      </c>
      <c r="C573" s="185" t="s">
        <v>1565</v>
      </c>
      <c r="D573" s="186">
        <v>16.220216606499999</v>
      </c>
      <c r="E573" s="187">
        <v>4.1660560000000002</v>
      </c>
      <c r="F573" s="187">
        <f t="shared" si="25"/>
        <v>3.9994137599999999</v>
      </c>
      <c r="G573" s="188">
        <v>1</v>
      </c>
      <c r="H573" s="187">
        <f t="shared" si="24"/>
        <v>3.9994137599999999</v>
      </c>
      <c r="I573" s="188">
        <v>1.3</v>
      </c>
      <c r="J573" s="189">
        <f t="shared" si="26"/>
        <v>5.1992378879999999</v>
      </c>
      <c r="K573" s="190" t="s">
        <v>1321</v>
      </c>
      <c r="L573" s="191" t="s">
        <v>1323</v>
      </c>
    </row>
    <row r="574" spans="2:12">
      <c r="B574" s="176" t="s">
        <v>868</v>
      </c>
      <c r="C574" s="177" t="s">
        <v>1566</v>
      </c>
      <c r="D574" s="178">
        <v>5.3837563452000001</v>
      </c>
      <c r="E574" s="179">
        <v>1.2554190000000001</v>
      </c>
      <c r="F574" s="179">
        <f t="shared" si="25"/>
        <v>1.20520224</v>
      </c>
      <c r="G574" s="180">
        <v>1</v>
      </c>
      <c r="H574" s="179">
        <f t="shared" si="24"/>
        <v>1.20520224</v>
      </c>
      <c r="I574" s="180">
        <v>1.3</v>
      </c>
      <c r="J574" s="181">
        <f t="shared" si="26"/>
        <v>1.566762912</v>
      </c>
      <c r="K574" s="192" t="s">
        <v>1321</v>
      </c>
      <c r="L574" s="193" t="s">
        <v>1323</v>
      </c>
    </row>
    <row r="575" spans="2:12">
      <c r="B575" s="184" t="s">
        <v>869</v>
      </c>
      <c r="C575" s="185" t="s">
        <v>1566</v>
      </c>
      <c r="D575" s="186">
        <v>9.3994953743000007</v>
      </c>
      <c r="E575" s="187">
        <v>1.8446130000000001</v>
      </c>
      <c r="F575" s="187">
        <f t="shared" si="25"/>
        <v>1.77082848</v>
      </c>
      <c r="G575" s="188">
        <v>1</v>
      </c>
      <c r="H575" s="187">
        <f t="shared" si="24"/>
        <v>1.77082848</v>
      </c>
      <c r="I575" s="188">
        <v>1.3</v>
      </c>
      <c r="J575" s="189">
        <f t="shared" si="26"/>
        <v>2.3020770239999999</v>
      </c>
      <c r="K575" s="190" t="s">
        <v>1321</v>
      </c>
      <c r="L575" s="191" t="s">
        <v>1323</v>
      </c>
    </row>
    <row r="576" spans="2:12">
      <c r="B576" s="184" t="s">
        <v>870</v>
      </c>
      <c r="C576" s="185" t="s">
        <v>1566</v>
      </c>
      <c r="D576" s="186">
        <v>18.463325183399999</v>
      </c>
      <c r="E576" s="187">
        <v>3.1355029999999999</v>
      </c>
      <c r="F576" s="187">
        <f t="shared" si="25"/>
        <v>3.0100828799999997</v>
      </c>
      <c r="G576" s="188">
        <v>1</v>
      </c>
      <c r="H576" s="187">
        <f t="shared" si="24"/>
        <v>3.0100828799999997</v>
      </c>
      <c r="I576" s="188">
        <v>1.3</v>
      </c>
      <c r="J576" s="189">
        <f t="shared" si="26"/>
        <v>3.9131077439999999</v>
      </c>
      <c r="K576" s="190" t="s">
        <v>1321</v>
      </c>
      <c r="L576" s="191" t="s">
        <v>1323</v>
      </c>
    </row>
    <row r="577" spans="2:12">
      <c r="B577" s="184" t="s">
        <v>871</v>
      </c>
      <c r="C577" s="185" t="s">
        <v>1566</v>
      </c>
      <c r="D577" s="186">
        <v>32.843317972400001</v>
      </c>
      <c r="E577" s="187">
        <v>7.1147470000000004</v>
      </c>
      <c r="F577" s="187">
        <f t="shared" si="25"/>
        <v>6.83015712</v>
      </c>
      <c r="G577" s="188">
        <v>1</v>
      </c>
      <c r="H577" s="187">
        <f t="shared" si="24"/>
        <v>6.83015712</v>
      </c>
      <c r="I577" s="188">
        <v>1.3</v>
      </c>
      <c r="J577" s="189">
        <f t="shared" si="26"/>
        <v>8.8792042559999995</v>
      </c>
      <c r="K577" s="190" t="s">
        <v>1321</v>
      </c>
      <c r="L577" s="191" t="s">
        <v>1323</v>
      </c>
    </row>
    <row r="578" spans="2:12">
      <c r="B578" s="176" t="s">
        <v>872</v>
      </c>
      <c r="C578" s="177" t="s">
        <v>1567</v>
      </c>
      <c r="D578" s="178">
        <v>2.6951216493999999</v>
      </c>
      <c r="E578" s="179">
        <v>1.0851949999999999</v>
      </c>
      <c r="F578" s="179">
        <f t="shared" si="25"/>
        <v>1.0417871999999999</v>
      </c>
      <c r="G578" s="180">
        <v>1</v>
      </c>
      <c r="H578" s="179">
        <f t="shared" si="24"/>
        <v>1.0417871999999999</v>
      </c>
      <c r="I578" s="180">
        <v>1.3</v>
      </c>
      <c r="J578" s="181">
        <f t="shared" si="26"/>
        <v>1.35432336</v>
      </c>
      <c r="K578" s="192" t="s">
        <v>1321</v>
      </c>
      <c r="L578" s="193" t="s">
        <v>1323</v>
      </c>
    </row>
    <row r="579" spans="2:12">
      <c r="B579" s="184" t="s">
        <v>873</v>
      </c>
      <c r="C579" s="185" t="s">
        <v>1567</v>
      </c>
      <c r="D579" s="186">
        <v>4.4392711386999997</v>
      </c>
      <c r="E579" s="187">
        <v>1.521155</v>
      </c>
      <c r="F579" s="187">
        <f t="shared" si="25"/>
        <v>1.4603088</v>
      </c>
      <c r="G579" s="188">
        <v>1</v>
      </c>
      <c r="H579" s="187">
        <f t="shared" si="24"/>
        <v>1.4603088</v>
      </c>
      <c r="I579" s="188">
        <v>1.3</v>
      </c>
      <c r="J579" s="189">
        <f t="shared" si="26"/>
        <v>1.89840144</v>
      </c>
      <c r="K579" s="190" t="s">
        <v>1321</v>
      </c>
      <c r="L579" s="191" t="s">
        <v>1323</v>
      </c>
    </row>
    <row r="580" spans="2:12">
      <c r="B580" s="184" t="s">
        <v>874</v>
      </c>
      <c r="C580" s="185" t="s">
        <v>1567</v>
      </c>
      <c r="D580" s="186">
        <v>7.8531704032</v>
      </c>
      <c r="E580" s="187">
        <v>2.2742260000000001</v>
      </c>
      <c r="F580" s="187">
        <f t="shared" si="25"/>
        <v>2.18325696</v>
      </c>
      <c r="G580" s="188">
        <v>1</v>
      </c>
      <c r="H580" s="187">
        <f t="shared" si="24"/>
        <v>2.18325696</v>
      </c>
      <c r="I580" s="188">
        <v>1.3</v>
      </c>
      <c r="J580" s="189">
        <f t="shared" si="26"/>
        <v>2.8382340480000003</v>
      </c>
      <c r="K580" s="190" t="s">
        <v>1321</v>
      </c>
      <c r="L580" s="191" t="s">
        <v>1323</v>
      </c>
    </row>
    <row r="581" spans="2:12">
      <c r="B581" s="184" t="s">
        <v>875</v>
      </c>
      <c r="C581" s="185" t="s">
        <v>1567</v>
      </c>
      <c r="D581" s="186">
        <v>16.591928251100001</v>
      </c>
      <c r="E581" s="187">
        <v>4.3348620000000002</v>
      </c>
      <c r="F581" s="187">
        <f t="shared" si="25"/>
        <v>4.1614675200000004</v>
      </c>
      <c r="G581" s="188">
        <v>1</v>
      </c>
      <c r="H581" s="187">
        <f t="shared" si="24"/>
        <v>4.1614675200000004</v>
      </c>
      <c r="I581" s="188">
        <v>1.3</v>
      </c>
      <c r="J581" s="189">
        <f t="shared" si="26"/>
        <v>5.4099077760000007</v>
      </c>
      <c r="K581" s="190" t="s">
        <v>1321</v>
      </c>
      <c r="L581" s="191" t="s">
        <v>1323</v>
      </c>
    </row>
    <row r="582" spans="2:12">
      <c r="B582" s="176" t="s">
        <v>876</v>
      </c>
      <c r="C582" s="177" t="s">
        <v>1568</v>
      </c>
      <c r="D582" s="178">
        <v>2.5734138973</v>
      </c>
      <c r="E582" s="179">
        <v>0.92908000000000002</v>
      </c>
      <c r="F582" s="179">
        <f t="shared" si="25"/>
        <v>0.89191679999999995</v>
      </c>
      <c r="G582" s="180">
        <v>1</v>
      </c>
      <c r="H582" s="179">
        <f t="shared" si="24"/>
        <v>0.89191679999999995</v>
      </c>
      <c r="I582" s="180">
        <v>1.3</v>
      </c>
      <c r="J582" s="181">
        <f t="shared" si="26"/>
        <v>1.1594918400000001</v>
      </c>
      <c r="K582" s="192" t="s">
        <v>1321</v>
      </c>
      <c r="L582" s="193" t="s">
        <v>1323</v>
      </c>
    </row>
    <row r="583" spans="2:12">
      <c r="B583" s="184" t="s">
        <v>877</v>
      </c>
      <c r="C583" s="185" t="s">
        <v>1568</v>
      </c>
      <c r="D583" s="186">
        <v>5.0741414140999996</v>
      </c>
      <c r="E583" s="187">
        <v>1.131948</v>
      </c>
      <c r="F583" s="187">
        <f t="shared" si="25"/>
        <v>1.08667008</v>
      </c>
      <c r="G583" s="188">
        <v>1</v>
      </c>
      <c r="H583" s="187">
        <f t="shared" si="24"/>
        <v>1.08667008</v>
      </c>
      <c r="I583" s="188">
        <v>1.3</v>
      </c>
      <c r="J583" s="189">
        <f t="shared" si="26"/>
        <v>1.412671104</v>
      </c>
      <c r="K583" s="190" t="s">
        <v>1321</v>
      </c>
      <c r="L583" s="191" t="s">
        <v>1323</v>
      </c>
    </row>
    <row r="584" spans="2:12">
      <c r="B584" s="184" t="s">
        <v>878</v>
      </c>
      <c r="C584" s="185" t="s">
        <v>1568</v>
      </c>
      <c r="D584" s="186">
        <v>8.0966767371999993</v>
      </c>
      <c r="E584" s="187">
        <v>1.6005860000000001</v>
      </c>
      <c r="F584" s="187">
        <f t="shared" si="25"/>
        <v>1.5365625599999999</v>
      </c>
      <c r="G584" s="188">
        <v>1</v>
      </c>
      <c r="H584" s="187">
        <f t="shared" si="24"/>
        <v>1.5365625599999999</v>
      </c>
      <c r="I584" s="188">
        <v>1.3</v>
      </c>
      <c r="J584" s="189">
        <f t="shared" si="26"/>
        <v>1.997531328</v>
      </c>
      <c r="K584" s="190" t="s">
        <v>1321</v>
      </c>
      <c r="L584" s="191" t="s">
        <v>1323</v>
      </c>
    </row>
    <row r="585" spans="2:12">
      <c r="B585" s="184" t="s">
        <v>879</v>
      </c>
      <c r="C585" s="185" t="s">
        <v>1568</v>
      </c>
      <c r="D585" s="186">
        <v>15.786545925</v>
      </c>
      <c r="E585" s="187">
        <v>3.288494</v>
      </c>
      <c r="F585" s="187">
        <f t="shared" si="25"/>
        <v>3.1569542399999997</v>
      </c>
      <c r="G585" s="188">
        <v>1</v>
      </c>
      <c r="H585" s="187">
        <f t="shared" si="24"/>
        <v>3.1569542399999997</v>
      </c>
      <c r="I585" s="188">
        <v>1.3</v>
      </c>
      <c r="J585" s="189">
        <f t="shared" si="26"/>
        <v>4.1040405120000001</v>
      </c>
      <c r="K585" s="190" t="s">
        <v>1321</v>
      </c>
      <c r="L585" s="191" t="s">
        <v>1323</v>
      </c>
    </row>
    <row r="586" spans="2:12">
      <c r="B586" s="176" t="s">
        <v>880</v>
      </c>
      <c r="C586" s="177" t="s">
        <v>1569</v>
      </c>
      <c r="D586" s="178">
        <v>1.8497289887999999</v>
      </c>
      <c r="E586" s="179">
        <v>0.83869300000000002</v>
      </c>
      <c r="F586" s="179">
        <f t="shared" si="25"/>
        <v>0.80514527999999996</v>
      </c>
      <c r="G586" s="180">
        <v>1</v>
      </c>
      <c r="H586" s="179">
        <f t="shared" si="24"/>
        <v>0.80514527999999996</v>
      </c>
      <c r="I586" s="180">
        <v>1.3</v>
      </c>
      <c r="J586" s="181">
        <f t="shared" si="26"/>
        <v>1.0466888640000001</v>
      </c>
      <c r="K586" s="192" t="s">
        <v>1321</v>
      </c>
      <c r="L586" s="193" t="s">
        <v>1323</v>
      </c>
    </row>
    <row r="587" spans="2:12">
      <c r="B587" s="184" t="s">
        <v>881</v>
      </c>
      <c r="C587" s="185" t="s">
        <v>1569</v>
      </c>
      <c r="D587" s="186">
        <v>2.6734867859999998</v>
      </c>
      <c r="E587" s="187">
        <v>1.5911219999999999</v>
      </c>
      <c r="F587" s="187">
        <f t="shared" si="25"/>
        <v>1.5274771199999999</v>
      </c>
      <c r="G587" s="188">
        <v>1</v>
      </c>
      <c r="H587" s="187">
        <f t="shared" si="24"/>
        <v>1.5274771199999999</v>
      </c>
      <c r="I587" s="188">
        <v>1.3</v>
      </c>
      <c r="J587" s="189">
        <f t="shared" si="26"/>
        <v>1.985720256</v>
      </c>
      <c r="K587" s="190" t="s">
        <v>1321</v>
      </c>
      <c r="L587" s="191" t="s">
        <v>1323</v>
      </c>
    </row>
    <row r="588" spans="2:12">
      <c r="B588" s="184" t="s">
        <v>882</v>
      </c>
      <c r="C588" s="185" t="s">
        <v>1569</v>
      </c>
      <c r="D588" s="186">
        <v>6.4925975773999998</v>
      </c>
      <c r="E588" s="187">
        <v>2.254165</v>
      </c>
      <c r="F588" s="187">
        <f t="shared" si="25"/>
        <v>2.1639984000000001</v>
      </c>
      <c r="G588" s="188">
        <v>1</v>
      </c>
      <c r="H588" s="187">
        <f t="shared" si="24"/>
        <v>2.1639984000000001</v>
      </c>
      <c r="I588" s="188">
        <v>1.3</v>
      </c>
      <c r="J588" s="189">
        <f t="shared" si="26"/>
        <v>2.8131979200000004</v>
      </c>
      <c r="K588" s="190" t="s">
        <v>1321</v>
      </c>
      <c r="L588" s="191" t="s">
        <v>1323</v>
      </c>
    </row>
    <row r="589" spans="2:12">
      <c r="B589" s="184" t="s">
        <v>883</v>
      </c>
      <c r="C589" s="185" t="s">
        <v>1569</v>
      </c>
      <c r="D589" s="186">
        <v>14.727393617000001</v>
      </c>
      <c r="E589" s="187">
        <v>4.4541649999999997</v>
      </c>
      <c r="F589" s="187">
        <f t="shared" si="25"/>
        <v>4.2759983999999998</v>
      </c>
      <c r="G589" s="188">
        <v>1</v>
      </c>
      <c r="H589" s="187">
        <f t="shared" si="24"/>
        <v>4.2759983999999998</v>
      </c>
      <c r="I589" s="188">
        <v>1.3</v>
      </c>
      <c r="J589" s="189">
        <f t="shared" si="26"/>
        <v>5.5587979199999999</v>
      </c>
      <c r="K589" s="190" t="s">
        <v>1321</v>
      </c>
      <c r="L589" s="191" t="s">
        <v>1323</v>
      </c>
    </row>
    <row r="590" spans="2:12">
      <c r="B590" s="176" t="s">
        <v>884</v>
      </c>
      <c r="C590" s="177" t="s">
        <v>1570</v>
      </c>
      <c r="D590" s="178">
        <v>2.2860385925000002</v>
      </c>
      <c r="E590" s="179">
        <v>0.71948500000000004</v>
      </c>
      <c r="F590" s="179">
        <f t="shared" si="25"/>
        <v>0.69070560000000003</v>
      </c>
      <c r="G590" s="180">
        <v>1</v>
      </c>
      <c r="H590" s="179">
        <f t="shared" ref="H590:H653" si="27">+F590*G590</f>
        <v>0.69070560000000003</v>
      </c>
      <c r="I590" s="180">
        <v>1.3</v>
      </c>
      <c r="J590" s="181">
        <f t="shared" si="26"/>
        <v>0.89791728000000004</v>
      </c>
      <c r="K590" s="192" t="s">
        <v>1321</v>
      </c>
      <c r="L590" s="193" t="s">
        <v>1323</v>
      </c>
    </row>
    <row r="591" spans="2:12">
      <c r="B591" s="184" t="s">
        <v>885</v>
      </c>
      <c r="C591" s="185" t="s">
        <v>1570</v>
      </c>
      <c r="D591" s="186">
        <v>3.9550561798000001</v>
      </c>
      <c r="E591" s="187">
        <v>1.0563180000000001</v>
      </c>
      <c r="F591" s="187">
        <f t="shared" ref="F591:F654" si="28">E591*0.96</f>
        <v>1.0140652800000001</v>
      </c>
      <c r="G591" s="188">
        <v>1</v>
      </c>
      <c r="H591" s="187">
        <f t="shared" si="27"/>
        <v>1.0140652800000001</v>
      </c>
      <c r="I591" s="188">
        <v>1.3</v>
      </c>
      <c r="J591" s="189">
        <f t="shared" ref="J591:J654" si="29">H591*I591</f>
        <v>1.3182848640000002</v>
      </c>
      <c r="K591" s="190" t="s">
        <v>1321</v>
      </c>
      <c r="L591" s="191" t="s">
        <v>1323</v>
      </c>
    </row>
    <row r="592" spans="2:12">
      <c r="B592" s="184" t="s">
        <v>886</v>
      </c>
      <c r="C592" s="185" t="s">
        <v>1570</v>
      </c>
      <c r="D592" s="186">
        <v>7.2727272727000001</v>
      </c>
      <c r="E592" s="187">
        <v>1.7142569999999999</v>
      </c>
      <c r="F592" s="187">
        <f t="shared" si="28"/>
        <v>1.6456867199999998</v>
      </c>
      <c r="G592" s="188">
        <v>1</v>
      </c>
      <c r="H592" s="187">
        <f t="shared" si="27"/>
        <v>1.6456867199999998</v>
      </c>
      <c r="I592" s="188">
        <v>1.3</v>
      </c>
      <c r="J592" s="189">
        <f t="shared" si="29"/>
        <v>2.139392736</v>
      </c>
      <c r="K592" s="190" t="s">
        <v>1321</v>
      </c>
      <c r="L592" s="191" t="s">
        <v>1323</v>
      </c>
    </row>
    <row r="593" spans="2:12">
      <c r="B593" s="184" t="s">
        <v>887</v>
      </c>
      <c r="C593" s="185" t="s">
        <v>1570</v>
      </c>
      <c r="D593" s="186">
        <v>14.296703296700001</v>
      </c>
      <c r="E593" s="187">
        <v>3.456718</v>
      </c>
      <c r="F593" s="187">
        <f t="shared" si="28"/>
        <v>3.3184492799999998</v>
      </c>
      <c r="G593" s="188">
        <v>1</v>
      </c>
      <c r="H593" s="187">
        <f t="shared" si="27"/>
        <v>3.3184492799999998</v>
      </c>
      <c r="I593" s="188">
        <v>1.3</v>
      </c>
      <c r="J593" s="189">
        <f t="shared" si="29"/>
        <v>4.3139840639999996</v>
      </c>
      <c r="K593" s="190" t="s">
        <v>1321</v>
      </c>
      <c r="L593" s="191" t="s">
        <v>1323</v>
      </c>
    </row>
    <row r="594" spans="2:12">
      <c r="B594" s="176" t="s">
        <v>888</v>
      </c>
      <c r="C594" s="177" t="s">
        <v>1571</v>
      </c>
      <c r="D594" s="178">
        <v>2.9966275022</v>
      </c>
      <c r="E594" s="179">
        <v>0.82036100000000001</v>
      </c>
      <c r="F594" s="179">
        <f t="shared" si="28"/>
        <v>0.78754656000000001</v>
      </c>
      <c r="G594" s="180">
        <v>1</v>
      </c>
      <c r="H594" s="179">
        <f t="shared" si="27"/>
        <v>0.78754656000000001</v>
      </c>
      <c r="I594" s="180">
        <v>1.3</v>
      </c>
      <c r="J594" s="181">
        <f t="shared" si="29"/>
        <v>1.0238105280000001</v>
      </c>
      <c r="K594" s="192" t="s">
        <v>1321</v>
      </c>
      <c r="L594" s="193" t="s">
        <v>1323</v>
      </c>
    </row>
    <row r="595" spans="2:12">
      <c r="B595" s="184" t="s">
        <v>889</v>
      </c>
      <c r="C595" s="185" t="s">
        <v>1571</v>
      </c>
      <c r="D595" s="186">
        <v>5.4409974765999998</v>
      </c>
      <c r="E595" s="187">
        <v>1.176307</v>
      </c>
      <c r="F595" s="187">
        <f t="shared" si="28"/>
        <v>1.12925472</v>
      </c>
      <c r="G595" s="188">
        <v>1</v>
      </c>
      <c r="H595" s="187">
        <f t="shared" si="27"/>
        <v>1.12925472</v>
      </c>
      <c r="I595" s="188">
        <v>1.3</v>
      </c>
      <c r="J595" s="189">
        <f t="shared" si="29"/>
        <v>1.468031136</v>
      </c>
      <c r="K595" s="190" t="s">
        <v>1321</v>
      </c>
      <c r="L595" s="191" t="s">
        <v>1323</v>
      </c>
    </row>
    <row r="596" spans="2:12">
      <c r="B596" s="184" t="s">
        <v>890</v>
      </c>
      <c r="C596" s="185" t="s">
        <v>1571</v>
      </c>
      <c r="D596" s="186">
        <v>10.3006244425</v>
      </c>
      <c r="E596" s="187">
        <v>1.973759</v>
      </c>
      <c r="F596" s="187">
        <f t="shared" si="28"/>
        <v>1.8948086399999999</v>
      </c>
      <c r="G596" s="188">
        <v>1</v>
      </c>
      <c r="H596" s="187">
        <f t="shared" si="27"/>
        <v>1.8948086399999999</v>
      </c>
      <c r="I596" s="188">
        <v>1.3</v>
      </c>
      <c r="J596" s="189">
        <f t="shared" si="29"/>
        <v>2.4632512320000002</v>
      </c>
      <c r="K596" s="190" t="s">
        <v>1321</v>
      </c>
      <c r="L596" s="191" t="s">
        <v>1323</v>
      </c>
    </row>
    <row r="597" spans="2:12">
      <c r="B597" s="184" t="s">
        <v>891</v>
      </c>
      <c r="C597" s="185" t="s">
        <v>1571</v>
      </c>
      <c r="D597" s="186">
        <v>20.3760107817</v>
      </c>
      <c r="E597" s="187">
        <v>4.3377239999999997</v>
      </c>
      <c r="F597" s="187">
        <f t="shared" si="28"/>
        <v>4.1642150399999993</v>
      </c>
      <c r="G597" s="188">
        <v>1</v>
      </c>
      <c r="H597" s="187">
        <f t="shared" si="27"/>
        <v>4.1642150399999993</v>
      </c>
      <c r="I597" s="188">
        <v>1.3</v>
      </c>
      <c r="J597" s="189">
        <f t="shared" si="29"/>
        <v>5.4134795519999992</v>
      </c>
      <c r="K597" s="190" t="s">
        <v>1321</v>
      </c>
      <c r="L597" s="191" t="s">
        <v>1323</v>
      </c>
    </row>
    <row r="598" spans="2:12">
      <c r="B598" s="176" t="s">
        <v>892</v>
      </c>
      <c r="C598" s="177" t="s">
        <v>1572</v>
      </c>
      <c r="D598" s="178">
        <v>2.2864143291999999</v>
      </c>
      <c r="E598" s="179">
        <v>0.93134099999999997</v>
      </c>
      <c r="F598" s="179">
        <f t="shared" si="28"/>
        <v>0.89408736</v>
      </c>
      <c r="G598" s="180">
        <v>1</v>
      </c>
      <c r="H598" s="179">
        <f t="shared" si="27"/>
        <v>0.89408736</v>
      </c>
      <c r="I598" s="180">
        <v>1.3</v>
      </c>
      <c r="J598" s="181">
        <f t="shared" si="29"/>
        <v>1.1623135680000001</v>
      </c>
      <c r="K598" s="192" t="s">
        <v>1321</v>
      </c>
      <c r="L598" s="193" t="s">
        <v>1323</v>
      </c>
    </row>
    <row r="599" spans="2:12">
      <c r="B599" s="184" t="s">
        <v>893</v>
      </c>
      <c r="C599" s="185" t="s">
        <v>1572</v>
      </c>
      <c r="D599" s="186">
        <v>4.7370536769999996</v>
      </c>
      <c r="E599" s="187">
        <v>1.4084920000000001</v>
      </c>
      <c r="F599" s="187">
        <f t="shared" si="28"/>
        <v>1.3521523200000001</v>
      </c>
      <c r="G599" s="188">
        <v>1</v>
      </c>
      <c r="H599" s="187">
        <f t="shared" si="27"/>
        <v>1.3521523200000001</v>
      </c>
      <c r="I599" s="188">
        <v>1.3</v>
      </c>
      <c r="J599" s="189">
        <f t="shared" si="29"/>
        <v>1.7577980160000002</v>
      </c>
      <c r="K599" s="190" t="s">
        <v>1321</v>
      </c>
      <c r="L599" s="191" t="s">
        <v>1323</v>
      </c>
    </row>
    <row r="600" spans="2:12">
      <c r="B600" s="184" t="s">
        <v>894</v>
      </c>
      <c r="C600" s="185" t="s">
        <v>1572</v>
      </c>
      <c r="D600" s="186">
        <v>8.9960317459999999</v>
      </c>
      <c r="E600" s="187">
        <v>2.1497030000000001</v>
      </c>
      <c r="F600" s="187">
        <f t="shared" si="28"/>
        <v>2.06371488</v>
      </c>
      <c r="G600" s="188">
        <v>1</v>
      </c>
      <c r="H600" s="187">
        <f t="shared" si="27"/>
        <v>2.06371488</v>
      </c>
      <c r="I600" s="188">
        <v>1.3</v>
      </c>
      <c r="J600" s="189">
        <f t="shared" si="29"/>
        <v>2.6828293439999999</v>
      </c>
      <c r="K600" s="190" t="s">
        <v>1321</v>
      </c>
      <c r="L600" s="191" t="s">
        <v>1323</v>
      </c>
    </row>
    <row r="601" spans="2:12">
      <c r="B601" s="184" t="s">
        <v>895</v>
      </c>
      <c r="C601" s="185" t="s">
        <v>1572</v>
      </c>
      <c r="D601" s="186">
        <v>18.438311688300001</v>
      </c>
      <c r="E601" s="187">
        <v>4.0941520000000002</v>
      </c>
      <c r="F601" s="187">
        <f t="shared" si="28"/>
        <v>3.93038592</v>
      </c>
      <c r="G601" s="188">
        <v>1</v>
      </c>
      <c r="H601" s="187">
        <f t="shared" si="27"/>
        <v>3.93038592</v>
      </c>
      <c r="I601" s="188">
        <v>1.3</v>
      </c>
      <c r="J601" s="189">
        <f t="shared" si="29"/>
        <v>5.1095016959999997</v>
      </c>
      <c r="K601" s="190" t="s">
        <v>1321</v>
      </c>
      <c r="L601" s="191" t="s">
        <v>1323</v>
      </c>
    </row>
    <row r="602" spans="2:12">
      <c r="B602" s="176" t="s">
        <v>896</v>
      </c>
      <c r="C602" s="177" t="s">
        <v>1573</v>
      </c>
      <c r="D602" s="178">
        <v>1.7398309756000001</v>
      </c>
      <c r="E602" s="179">
        <v>1.679926</v>
      </c>
      <c r="F602" s="179">
        <f t="shared" si="28"/>
        <v>1.6127289599999999</v>
      </c>
      <c r="G602" s="180">
        <v>1</v>
      </c>
      <c r="H602" s="179">
        <f t="shared" si="27"/>
        <v>1.6127289599999999</v>
      </c>
      <c r="I602" s="180">
        <v>1.3</v>
      </c>
      <c r="J602" s="181">
        <f t="shared" si="29"/>
        <v>2.096547648</v>
      </c>
      <c r="K602" s="192" t="s">
        <v>1321</v>
      </c>
      <c r="L602" s="193" t="s">
        <v>1323</v>
      </c>
    </row>
    <row r="603" spans="2:12">
      <c r="B603" s="184" t="s">
        <v>897</v>
      </c>
      <c r="C603" s="185" t="s">
        <v>1573</v>
      </c>
      <c r="D603" s="186">
        <v>3.2212718661999999</v>
      </c>
      <c r="E603" s="187">
        <v>2.1291220000000002</v>
      </c>
      <c r="F603" s="187">
        <f t="shared" si="28"/>
        <v>2.04395712</v>
      </c>
      <c r="G603" s="188">
        <v>1</v>
      </c>
      <c r="H603" s="187">
        <f t="shared" si="27"/>
        <v>2.04395712</v>
      </c>
      <c r="I603" s="188">
        <v>1.3</v>
      </c>
      <c r="J603" s="189">
        <f t="shared" si="29"/>
        <v>2.657144256</v>
      </c>
      <c r="K603" s="190" t="s">
        <v>1321</v>
      </c>
      <c r="L603" s="191" t="s">
        <v>1323</v>
      </c>
    </row>
    <row r="604" spans="2:12">
      <c r="B604" s="184" t="s">
        <v>898</v>
      </c>
      <c r="C604" s="185" t="s">
        <v>1573</v>
      </c>
      <c r="D604" s="186">
        <v>8.6917908268000001</v>
      </c>
      <c r="E604" s="187">
        <v>3.5736219999999999</v>
      </c>
      <c r="F604" s="187">
        <f t="shared" si="28"/>
        <v>3.4306771199999999</v>
      </c>
      <c r="G604" s="188">
        <v>1</v>
      </c>
      <c r="H604" s="187">
        <f t="shared" si="27"/>
        <v>3.4306771199999999</v>
      </c>
      <c r="I604" s="188">
        <v>1.3</v>
      </c>
      <c r="J604" s="189">
        <f t="shared" si="29"/>
        <v>4.4598802559999999</v>
      </c>
      <c r="K604" s="190" t="s">
        <v>1321</v>
      </c>
      <c r="L604" s="191" t="s">
        <v>1323</v>
      </c>
    </row>
    <row r="605" spans="2:12">
      <c r="B605" s="184" t="s">
        <v>899</v>
      </c>
      <c r="C605" s="185" t="s">
        <v>1573</v>
      </c>
      <c r="D605" s="186">
        <v>17.397452229300001</v>
      </c>
      <c r="E605" s="187">
        <v>6.5430910000000004</v>
      </c>
      <c r="F605" s="187">
        <f t="shared" si="28"/>
        <v>6.28136736</v>
      </c>
      <c r="G605" s="188">
        <v>1</v>
      </c>
      <c r="H605" s="187">
        <f t="shared" si="27"/>
        <v>6.28136736</v>
      </c>
      <c r="I605" s="188">
        <v>1.3</v>
      </c>
      <c r="J605" s="189">
        <f t="shared" si="29"/>
        <v>8.1657775680000011</v>
      </c>
      <c r="K605" s="190" t="s">
        <v>1321</v>
      </c>
      <c r="L605" s="191" t="s">
        <v>1323</v>
      </c>
    </row>
    <row r="606" spans="2:12">
      <c r="B606" s="176" t="s">
        <v>900</v>
      </c>
      <c r="C606" s="177" t="s">
        <v>1574</v>
      </c>
      <c r="D606" s="178">
        <v>3.0683353198000001</v>
      </c>
      <c r="E606" s="179">
        <v>0.40518100000000001</v>
      </c>
      <c r="F606" s="179">
        <f t="shared" si="28"/>
        <v>0.38897376</v>
      </c>
      <c r="G606" s="180">
        <v>1</v>
      </c>
      <c r="H606" s="179">
        <f t="shared" si="27"/>
        <v>0.38897376</v>
      </c>
      <c r="I606" s="180">
        <v>1.3</v>
      </c>
      <c r="J606" s="181">
        <f t="shared" si="29"/>
        <v>0.50566588800000001</v>
      </c>
      <c r="K606" s="192" t="s">
        <v>1321</v>
      </c>
      <c r="L606" s="193" t="s">
        <v>1323</v>
      </c>
    </row>
    <row r="607" spans="2:12">
      <c r="B607" s="184" t="s">
        <v>901</v>
      </c>
      <c r="C607" s="185" t="s">
        <v>1574</v>
      </c>
      <c r="D607" s="186">
        <v>3.5013964426999999</v>
      </c>
      <c r="E607" s="187">
        <v>0.52121600000000001</v>
      </c>
      <c r="F607" s="187">
        <f t="shared" si="28"/>
        <v>0.50036736000000004</v>
      </c>
      <c r="G607" s="188">
        <v>1</v>
      </c>
      <c r="H607" s="187">
        <f t="shared" si="27"/>
        <v>0.50036736000000004</v>
      </c>
      <c r="I607" s="188">
        <v>1.3</v>
      </c>
      <c r="J607" s="189">
        <f t="shared" si="29"/>
        <v>0.65047756800000012</v>
      </c>
      <c r="K607" s="190" t="s">
        <v>1321</v>
      </c>
      <c r="L607" s="191" t="s">
        <v>1323</v>
      </c>
    </row>
    <row r="608" spans="2:12">
      <c r="B608" s="184" t="s">
        <v>902</v>
      </c>
      <c r="C608" s="185" t="s">
        <v>1574</v>
      </c>
      <c r="D608" s="186">
        <v>5.0743967828000001</v>
      </c>
      <c r="E608" s="187">
        <v>0.77407999999999999</v>
      </c>
      <c r="F608" s="187">
        <f t="shared" si="28"/>
        <v>0.74311679999999991</v>
      </c>
      <c r="G608" s="188">
        <v>1</v>
      </c>
      <c r="H608" s="187">
        <f t="shared" si="27"/>
        <v>0.74311679999999991</v>
      </c>
      <c r="I608" s="188">
        <v>1.3</v>
      </c>
      <c r="J608" s="189">
        <f t="shared" si="29"/>
        <v>0.96605183999999988</v>
      </c>
      <c r="K608" s="190" t="s">
        <v>1321</v>
      </c>
      <c r="L608" s="191" t="s">
        <v>1323</v>
      </c>
    </row>
    <row r="609" spans="2:12">
      <c r="B609" s="184" t="s">
        <v>903</v>
      </c>
      <c r="C609" s="185" t="s">
        <v>1574</v>
      </c>
      <c r="D609" s="186">
        <v>7.1703821656000004</v>
      </c>
      <c r="E609" s="187">
        <v>1.3544419999999999</v>
      </c>
      <c r="F609" s="187">
        <f t="shared" si="28"/>
        <v>1.3002643199999999</v>
      </c>
      <c r="G609" s="188">
        <v>1</v>
      </c>
      <c r="H609" s="187">
        <f t="shared" si="27"/>
        <v>1.3002643199999999</v>
      </c>
      <c r="I609" s="188">
        <v>1.3</v>
      </c>
      <c r="J609" s="189">
        <f t="shared" si="29"/>
        <v>1.690343616</v>
      </c>
      <c r="K609" s="190" t="s">
        <v>1321</v>
      </c>
      <c r="L609" s="191" t="s">
        <v>1323</v>
      </c>
    </row>
    <row r="610" spans="2:12">
      <c r="B610" s="176" t="s">
        <v>904</v>
      </c>
      <c r="C610" s="177" t="s">
        <v>1575</v>
      </c>
      <c r="D610" s="178">
        <v>3.0183150183</v>
      </c>
      <c r="E610" s="179">
        <v>0.46845300000000001</v>
      </c>
      <c r="F610" s="179">
        <f t="shared" si="28"/>
        <v>0.44971487999999998</v>
      </c>
      <c r="G610" s="180">
        <v>1</v>
      </c>
      <c r="H610" s="179">
        <f t="shared" si="27"/>
        <v>0.44971487999999998</v>
      </c>
      <c r="I610" s="180">
        <v>1.3</v>
      </c>
      <c r="J610" s="181">
        <f t="shared" si="29"/>
        <v>0.584629344</v>
      </c>
      <c r="K610" s="192" t="s">
        <v>1321</v>
      </c>
      <c r="L610" s="193" t="s">
        <v>1323</v>
      </c>
    </row>
    <row r="611" spans="2:12">
      <c r="B611" s="184" t="s">
        <v>905</v>
      </c>
      <c r="C611" s="185" t="s">
        <v>1575</v>
      </c>
      <c r="D611" s="186">
        <v>3.6494678155</v>
      </c>
      <c r="E611" s="187">
        <v>0.57320000000000004</v>
      </c>
      <c r="F611" s="187">
        <f t="shared" si="28"/>
        <v>0.55027199999999998</v>
      </c>
      <c r="G611" s="188">
        <v>1</v>
      </c>
      <c r="H611" s="187">
        <f t="shared" si="27"/>
        <v>0.55027199999999998</v>
      </c>
      <c r="I611" s="188">
        <v>1.3</v>
      </c>
      <c r="J611" s="189">
        <f t="shared" si="29"/>
        <v>0.71535360000000003</v>
      </c>
      <c r="K611" s="190" t="s">
        <v>1321</v>
      </c>
      <c r="L611" s="191" t="s">
        <v>1323</v>
      </c>
    </row>
    <row r="612" spans="2:12">
      <c r="B612" s="184" t="s">
        <v>906</v>
      </c>
      <c r="C612" s="185" t="s">
        <v>1575</v>
      </c>
      <c r="D612" s="186">
        <v>4.7963480529</v>
      </c>
      <c r="E612" s="187">
        <v>0.78340100000000001</v>
      </c>
      <c r="F612" s="187">
        <f t="shared" si="28"/>
        <v>0.75206496</v>
      </c>
      <c r="G612" s="188">
        <v>1</v>
      </c>
      <c r="H612" s="187">
        <f t="shared" si="27"/>
        <v>0.75206496</v>
      </c>
      <c r="I612" s="188">
        <v>1.3</v>
      </c>
      <c r="J612" s="189">
        <f t="shared" si="29"/>
        <v>0.97768444800000009</v>
      </c>
      <c r="K612" s="190" t="s">
        <v>1321</v>
      </c>
      <c r="L612" s="191" t="s">
        <v>1323</v>
      </c>
    </row>
    <row r="613" spans="2:12">
      <c r="B613" s="184" t="s">
        <v>907</v>
      </c>
      <c r="C613" s="185" t="s">
        <v>1575</v>
      </c>
      <c r="D613" s="186">
        <v>9.8123076922999992</v>
      </c>
      <c r="E613" s="187">
        <v>1.9345600000000001</v>
      </c>
      <c r="F613" s="187">
        <f t="shared" si="28"/>
        <v>1.8571776</v>
      </c>
      <c r="G613" s="188">
        <v>1</v>
      </c>
      <c r="H613" s="187">
        <f t="shared" si="27"/>
        <v>1.8571776</v>
      </c>
      <c r="I613" s="188">
        <v>1.3</v>
      </c>
      <c r="J613" s="189">
        <f t="shared" si="29"/>
        <v>2.4143308800000001</v>
      </c>
      <c r="K613" s="190" t="s">
        <v>1321</v>
      </c>
      <c r="L613" s="191" t="s">
        <v>1323</v>
      </c>
    </row>
    <row r="614" spans="2:12">
      <c r="B614" s="176" t="s">
        <v>908</v>
      </c>
      <c r="C614" s="177" t="s">
        <v>1576</v>
      </c>
      <c r="D614" s="178">
        <v>2.2307068742</v>
      </c>
      <c r="E614" s="179">
        <v>0.41984900000000003</v>
      </c>
      <c r="F614" s="179">
        <f t="shared" si="28"/>
        <v>0.40305504000000003</v>
      </c>
      <c r="G614" s="180">
        <v>1</v>
      </c>
      <c r="H614" s="179">
        <f t="shared" si="27"/>
        <v>0.40305504000000003</v>
      </c>
      <c r="I614" s="180">
        <v>1.3</v>
      </c>
      <c r="J614" s="181">
        <f t="shared" si="29"/>
        <v>0.52397155200000001</v>
      </c>
      <c r="K614" s="192" t="s">
        <v>1321</v>
      </c>
      <c r="L614" s="193" t="s">
        <v>1323</v>
      </c>
    </row>
    <row r="615" spans="2:12">
      <c r="B615" s="184" t="s">
        <v>909</v>
      </c>
      <c r="C615" s="185" t="s">
        <v>1576</v>
      </c>
      <c r="D615" s="186">
        <v>3.3596272156999998</v>
      </c>
      <c r="E615" s="187">
        <v>0.60147499999999998</v>
      </c>
      <c r="F615" s="187">
        <f t="shared" si="28"/>
        <v>0.57741599999999993</v>
      </c>
      <c r="G615" s="188">
        <v>1</v>
      </c>
      <c r="H615" s="187">
        <f t="shared" si="27"/>
        <v>0.57741599999999993</v>
      </c>
      <c r="I615" s="188">
        <v>1.3</v>
      </c>
      <c r="J615" s="189">
        <f t="shared" si="29"/>
        <v>0.75064079999999989</v>
      </c>
      <c r="K615" s="190" t="s">
        <v>1321</v>
      </c>
      <c r="L615" s="191" t="s">
        <v>1323</v>
      </c>
    </row>
    <row r="616" spans="2:12">
      <c r="B616" s="184" t="s">
        <v>910</v>
      </c>
      <c r="C616" s="185" t="s">
        <v>1576</v>
      </c>
      <c r="D616" s="186">
        <v>5.2289759972000001</v>
      </c>
      <c r="E616" s="187">
        <v>0.90296600000000005</v>
      </c>
      <c r="F616" s="187">
        <f t="shared" si="28"/>
        <v>0.86684736000000007</v>
      </c>
      <c r="G616" s="188">
        <v>1</v>
      </c>
      <c r="H616" s="187">
        <f t="shared" si="27"/>
        <v>0.86684736000000007</v>
      </c>
      <c r="I616" s="188">
        <v>1.3</v>
      </c>
      <c r="J616" s="189">
        <f t="shared" si="29"/>
        <v>1.1269015680000001</v>
      </c>
      <c r="K616" s="190" t="s">
        <v>1321</v>
      </c>
      <c r="L616" s="191" t="s">
        <v>1323</v>
      </c>
    </row>
    <row r="617" spans="2:12">
      <c r="B617" s="184" t="s">
        <v>911</v>
      </c>
      <c r="C617" s="185" t="s">
        <v>1576</v>
      </c>
      <c r="D617" s="186">
        <v>10.729927007300001</v>
      </c>
      <c r="E617" s="187">
        <v>1.9467080000000001</v>
      </c>
      <c r="F617" s="187">
        <f t="shared" si="28"/>
        <v>1.86883968</v>
      </c>
      <c r="G617" s="188">
        <v>1</v>
      </c>
      <c r="H617" s="187">
        <f t="shared" si="27"/>
        <v>1.86883968</v>
      </c>
      <c r="I617" s="188">
        <v>1.3</v>
      </c>
      <c r="J617" s="189">
        <f t="shared" si="29"/>
        <v>2.429491584</v>
      </c>
      <c r="K617" s="190" t="s">
        <v>1321</v>
      </c>
      <c r="L617" s="191" t="s">
        <v>1323</v>
      </c>
    </row>
    <row r="618" spans="2:12">
      <c r="B618" s="176" t="s">
        <v>912</v>
      </c>
      <c r="C618" s="177" t="s">
        <v>1577</v>
      </c>
      <c r="D618" s="178">
        <v>3.8115746972000002</v>
      </c>
      <c r="E618" s="179">
        <v>0.63121400000000005</v>
      </c>
      <c r="F618" s="179">
        <f t="shared" si="28"/>
        <v>0.60596544000000008</v>
      </c>
      <c r="G618" s="180">
        <v>1</v>
      </c>
      <c r="H618" s="179">
        <f t="shared" si="27"/>
        <v>0.60596544000000008</v>
      </c>
      <c r="I618" s="180">
        <v>1.3</v>
      </c>
      <c r="J618" s="181">
        <f t="shared" si="29"/>
        <v>0.78775507200000017</v>
      </c>
      <c r="K618" s="192" t="s">
        <v>1321</v>
      </c>
      <c r="L618" s="193" t="s">
        <v>1323</v>
      </c>
    </row>
    <row r="619" spans="2:12">
      <c r="B619" s="184" t="s">
        <v>913</v>
      </c>
      <c r="C619" s="185" t="s">
        <v>1577</v>
      </c>
      <c r="D619" s="186">
        <v>4.6213017751000001</v>
      </c>
      <c r="E619" s="187">
        <v>0.79182900000000001</v>
      </c>
      <c r="F619" s="187">
        <f t="shared" si="28"/>
        <v>0.76015584000000003</v>
      </c>
      <c r="G619" s="188">
        <v>1</v>
      </c>
      <c r="H619" s="187">
        <f t="shared" si="27"/>
        <v>0.76015584000000003</v>
      </c>
      <c r="I619" s="188">
        <v>1.3</v>
      </c>
      <c r="J619" s="189">
        <f t="shared" si="29"/>
        <v>0.98820259200000005</v>
      </c>
      <c r="K619" s="190" t="s">
        <v>1321</v>
      </c>
      <c r="L619" s="191" t="s">
        <v>1323</v>
      </c>
    </row>
    <row r="620" spans="2:12">
      <c r="B620" s="184" t="s">
        <v>914</v>
      </c>
      <c r="C620" s="185" t="s">
        <v>1577</v>
      </c>
      <c r="D620" s="186">
        <v>7.6790645252000003</v>
      </c>
      <c r="E620" s="187">
        <v>1.2981229999999999</v>
      </c>
      <c r="F620" s="187">
        <f t="shared" si="28"/>
        <v>1.2461980799999999</v>
      </c>
      <c r="G620" s="188">
        <v>1</v>
      </c>
      <c r="H620" s="187">
        <f t="shared" si="27"/>
        <v>1.2461980799999999</v>
      </c>
      <c r="I620" s="188">
        <v>1.3</v>
      </c>
      <c r="J620" s="189">
        <f t="shared" si="29"/>
        <v>1.6200575039999998</v>
      </c>
      <c r="K620" s="190" t="s">
        <v>1321</v>
      </c>
      <c r="L620" s="191" t="s">
        <v>1323</v>
      </c>
    </row>
    <row r="621" spans="2:12">
      <c r="B621" s="184" t="s">
        <v>915</v>
      </c>
      <c r="C621" s="185" t="s">
        <v>1577</v>
      </c>
      <c r="D621" s="186">
        <v>12.776008492600001</v>
      </c>
      <c r="E621" s="187">
        <v>2.2511239999999999</v>
      </c>
      <c r="F621" s="187">
        <f t="shared" si="28"/>
        <v>2.1610790399999997</v>
      </c>
      <c r="G621" s="188">
        <v>1</v>
      </c>
      <c r="H621" s="187">
        <f t="shared" si="27"/>
        <v>2.1610790399999997</v>
      </c>
      <c r="I621" s="188">
        <v>1.3</v>
      </c>
      <c r="J621" s="189">
        <f t="shared" si="29"/>
        <v>2.8094027519999996</v>
      </c>
      <c r="K621" s="190" t="s">
        <v>1321</v>
      </c>
      <c r="L621" s="191" t="s">
        <v>1323</v>
      </c>
    </row>
    <row r="622" spans="2:12">
      <c r="B622" s="176" t="s">
        <v>916</v>
      </c>
      <c r="C622" s="177" t="s">
        <v>1578</v>
      </c>
      <c r="D622" s="178">
        <v>5.0989898990000002</v>
      </c>
      <c r="E622" s="179">
        <v>0.61879600000000001</v>
      </c>
      <c r="F622" s="179">
        <f t="shared" si="28"/>
        <v>0.59404416000000004</v>
      </c>
      <c r="G622" s="180">
        <v>1</v>
      </c>
      <c r="H622" s="179">
        <f t="shared" si="27"/>
        <v>0.59404416000000004</v>
      </c>
      <c r="I622" s="180">
        <v>1.3</v>
      </c>
      <c r="J622" s="181">
        <f t="shared" si="29"/>
        <v>0.77225740800000009</v>
      </c>
      <c r="K622" s="192" t="s">
        <v>1321</v>
      </c>
      <c r="L622" s="193" t="s">
        <v>1323</v>
      </c>
    </row>
    <row r="623" spans="2:12">
      <c r="B623" s="184" t="s">
        <v>917</v>
      </c>
      <c r="C623" s="185" t="s">
        <v>1578</v>
      </c>
      <c r="D623" s="186">
        <v>6.2385024507000004</v>
      </c>
      <c r="E623" s="187">
        <v>0.82686800000000005</v>
      </c>
      <c r="F623" s="187">
        <f t="shared" si="28"/>
        <v>0.79379328000000005</v>
      </c>
      <c r="G623" s="188">
        <v>1</v>
      </c>
      <c r="H623" s="187">
        <f t="shared" si="27"/>
        <v>0.79379328000000005</v>
      </c>
      <c r="I623" s="188">
        <v>1.3</v>
      </c>
      <c r="J623" s="189">
        <f t="shared" si="29"/>
        <v>1.031931264</v>
      </c>
      <c r="K623" s="190" t="s">
        <v>1321</v>
      </c>
      <c r="L623" s="191" t="s">
        <v>1323</v>
      </c>
    </row>
    <row r="624" spans="2:12">
      <c r="B624" s="184" t="s">
        <v>918</v>
      </c>
      <c r="C624" s="185" t="s">
        <v>1578</v>
      </c>
      <c r="D624" s="186">
        <v>9.9624134519999998</v>
      </c>
      <c r="E624" s="187">
        <v>1.236828</v>
      </c>
      <c r="F624" s="187">
        <f t="shared" si="28"/>
        <v>1.18735488</v>
      </c>
      <c r="G624" s="188">
        <v>1</v>
      </c>
      <c r="H624" s="187">
        <f t="shared" si="27"/>
        <v>1.18735488</v>
      </c>
      <c r="I624" s="188">
        <v>1.3</v>
      </c>
      <c r="J624" s="189">
        <f t="shared" si="29"/>
        <v>1.543561344</v>
      </c>
      <c r="K624" s="190" t="s">
        <v>1321</v>
      </c>
      <c r="L624" s="191" t="s">
        <v>1323</v>
      </c>
    </row>
    <row r="625" spans="2:12">
      <c r="B625" s="184" t="s">
        <v>919</v>
      </c>
      <c r="C625" s="185" t="s">
        <v>1578</v>
      </c>
      <c r="D625" s="186">
        <v>17.2685069009</v>
      </c>
      <c r="E625" s="187">
        <v>2.062522</v>
      </c>
      <c r="F625" s="187">
        <f t="shared" si="28"/>
        <v>1.98002112</v>
      </c>
      <c r="G625" s="188">
        <v>1</v>
      </c>
      <c r="H625" s="187">
        <f t="shared" si="27"/>
        <v>1.98002112</v>
      </c>
      <c r="I625" s="188">
        <v>1.3</v>
      </c>
      <c r="J625" s="189">
        <f t="shared" si="29"/>
        <v>2.574027456</v>
      </c>
      <c r="K625" s="190" t="s">
        <v>1321</v>
      </c>
      <c r="L625" s="191" t="s">
        <v>1323</v>
      </c>
    </row>
    <row r="626" spans="2:12">
      <c r="B626" s="176" t="s">
        <v>920</v>
      </c>
      <c r="C626" s="177" t="s">
        <v>1579</v>
      </c>
      <c r="D626" s="178">
        <v>3.1241666666999999</v>
      </c>
      <c r="E626" s="179">
        <v>0.52451000000000003</v>
      </c>
      <c r="F626" s="179">
        <f t="shared" si="28"/>
        <v>0.50352960000000002</v>
      </c>
      <c r="G626" s="180">
        <v>1</v>
      </c>
      <c r="H626" s="179">
        <f t="shared" si="27"/>
        <v>0.50352960000000002</v>
      </c>
      <c r="I626" s="180">
        <v>1.3</v>
      </c>
      <c r="J626" s="181">
        <f t="shared" si="29"/>
        <v>0.65458848000000003</v>
      </c>
      <c r="K626" s="192" t="s">
        <v>1321</v>
      </c>
      <c r="L626" s="193" t="s">
        <v>1323</v>
      </c>
    </row>
    <row r="627" spans="2:12">
      <c r="B627" s="184" t="s">
        <v>921</v>
      </c>
      <c r="C627" s="185" t="s">
        <v>1579</v>
      </c>
      <c r="D627" s="186">
        <v>4.1777216535999999</v>
      </c>
      <c r="E627" s="187">
        <v>0.71797500000000003</v>
      </c>
      <c r="F627" s="187">
        <f t="shared" si="28"/>
        <v>0.68925599999999998</v>
      </c>
      <c r="G627" s="188">
        <v>1</v>
      </c>
      <c r="H627" s="187">
        <f t="shared" si="27"/>
        <v>0.68925599999999998</v>
      </c>
      <c r="I627" s="188">
        <v>1.3</v>
      </c>
      <c r="J627" s="189">
        <f t="shared" si="29"/>
        <v>0.89603279999999996</v>
      </c>
      <c r="K627" s="190" t="s">
        <v>1321</v>
      </c>
      <c r="L627" s="191" t="s">
        <v>1323</v>
      </c>
    </row>
    <row r="628" spans="2:12">
      <c r="B628" s="184" t="s">
        <v>922</v>
      </c>
      <c r="C628" s="185" t="s">
        <v>1579</v>
      </c>
      <c r="D628" s="186">
        <v>7.4244677255999996</v>
      </c>
      <c r="E628" s="187">
        <v>1.222955</v>
      </c>
      <c r="F628" s="187">
        <f t="shared" si="28"/>
        <v>1.1740367999999999</v>
      </c>
      <c r="G628" s="188">
        <v>1</v>
      </c>
      <c r="H628" s="187">
        <f t="shared" si="27"/>
        <v>1.1740367999999999</v>
      </c>
      <c r="I628" s="188">
        <v>1.3</v>
      </c>
      <c r="J628" s="189">
        <f t="shared" si="29"/>
        <v>1.5262478399999999</v>
      </c>
      <c r="K628" s="190" t="s">
        <v>1321</v>
      </c>
      <c r="L628" s="191" t="s">
        <v>1323</v>
      </c>
    </row>
    <row r="629" spans="2:12">
      <c r="B629" s="184" t="s">
        <v>923</v>
      </c>
      <c r="C629" s="185" t="s">
        <v>1579</v>
      </c>
      <c r="D629" s="186">
        <v>15.0688888889</v>
      </c>
      <c r="E629" s="187">
        <v>2.985328</v>
      </c>
      <c r="F629" s="187">
        <f t="shared" si="28"/>
        <v>2.8659148800000001</v>
      </c>
      <c r="G629" s="188">
        <v>1</v>
      </c>
      <c r="H629" s="187">
        <f t="shared" si="27"/>
        <v>2.8659148800000001</v>
      </c>
      <c r="I629" s="188">
        <v>1.3</v>
      </c>
      <c r="J629" s="189">
        <f t="shared" si="29"/>
        <v>3.7256893440000001</v>
      </c>
      <c r="K629" s="190" t="s">
        <v>1321</v>
      </c>
      <c r="L629" s="191" t="s">
        <v>1323</v>
      </c>
    </row>
    <row r="630" spans="2:12">
      <c r="B630" s="176" t="s">
        <v>924</v>
      </c>
      <c r="C630" s="177" t="s">
        <v>1580</v>
      </c>
      <c r="D630" s="178">
        <v>2.8833849900000001</v>
      </c>
      <c r="E630" s="179">
        <v>0.52010199999999995</v>
      </c>
      <c r="F630" s="179">
        <f t="shared" si="28"/>
        <v>0.49929791999999995</v>
      </c>
      <c r="G630" s="180">
        <v>1</v>
      </c>
      <c r="H630" s="179">
        <f t="shared" si="27"/>
        <v>0.49929791999999995</v>
      </c>
      <c r="I630" s="180">
        <v>1.3</v>
      </c>
      <c r="J630" s="181">
        <f t="shared" si="29"/>
        <v>0.64908729599999992</v>
      </c>
      <c r="K630" s="192" t="s">
        <v>1321</v>
      </c>
      <c r="L630" s="193" t="s">
        <v>1323</v>
      </c>
    </row>
    <row r="631" spans="2:12">
      <c r="B631" s="184" t="s">
        <v>925</v>
      </c>
      <c r="C631" s="185" t="s">
        <v>1580</v>
      </c>
      <c r="D631" s="186">
        <v>3.8770812928999998</v>
      </c>
      <c r="E631" s="187">
        <v>0.70371600000000001</v>
      </c>
      <c r="F631" s="187">
        <f t="shared" si="28"/>
        <v>0.67556735999999995</v>
      </c>
      <c r="G631" s="188">
        <v>1</v>
      </c>
      <c r="H631" s="187">
        <f t="shared" si="27"/>
        <v>0.67556735999999995</v>
      </c>
      <c r="I631" s="188">
        <v>1.3</v>
      </c>
      <c r="J631" s="189">
        <f t="shared" si="29"/>
        <v>0.87823756799999997</v>
      </c>
      <c r="K631" s="190" t="s">
        <v>1321</v>
      </c>
      <c r="L631" s="191" t="s">
        <v>1323</v>
      </c>
    </row>
    <row r="632" spans="2:12">
      <c r="B632" s="184" t="s">
        <v>926</v>
      </c>
      <c r="C632" s="185" t="s">
        <v>1580</v>
      </c>
      <c r="D632" s="186">
        <v>5.3358856559000003</v>
      </c>
      <c r="E632" s="187">
        <v>0.98942600000000003</v>
      </c>
      <c r="F632" s="187">
        <f t="shared" si="28"/>
        <v>0.94984895999999996</v>
      </c>
      <c r="G632" s="188">
        <v>1</v>
      </c>
      <c r="H632" s="187">
        <f t="shared" si="27"/>
        <v>0.94984895999999996</v>
      </c>
      <c r="I632" s="188">
        <v>1.3</v>
      </c>
      <c r="J632" s="189">
        <f t="shared" si="29"/>
        <v>1.234803648</v>
      </c>
      <c r="K632" s="190" t="s">
        <v>1321</v>
      </c>
      <c r="L632" s="191" t="s">
        <v>1323</v>
      </c>
    </row>
    <row r="633" spans="2:12">
      <c r="B633" s="184" t="s">
        <v>927</v>
      </c>
      <c r="C633" s="185" t="s">
        <v>1580</v>
      </c>
      <c r="D633" s="186">
        <v>11.8369188064</v>
      </c>
      <c r="E633" s="187">
        <v>2.3176410000000001</v>
      </c>
      <c r="F633" s="187">
        <f t="shared" si="28"/>
        <v>2.2249353599999999</v>
      </c>
      <c r="G633" s="188">
        <v>1</v>
      </c>
      <c r="H633" s="187">
        <f t="shared" si="27"/>
        <v>2.2249353599999999</v>
      </c>
      <c r="I633" s="188">
        <v>1.3</v>
      </c>
      <c r="J633" s="189">
        <f t="shared" si="29"/>
        <v>2.8924159679999999</v>
      </c>
      <c r="K633" s="190" t="s">
        <v>1321</v>
      </c>
      <c r="L633" s="191" t="s">
        <v>1323</v>
      </c>
    </row>
    <row r="634" spans="2:12">
      <c r="B634" s="176" t="s">
        <v>928</v>
      </c>
      <c r="C634" s="177" t="s">
        <v>1581</v>
      </c>
      <c r="D634" s="178">
        <v>2.2614840989</v>
      </c>
      <c r="E634" s="179">
        <v>0.43800299999999998</v>
      </c>
      <c r="F634" s="179">
        <f t="shared" si="28"/>
        <v>0.42048287999999995</v>
      </c>
      <c r="G634" s="180">
        <v>1</v>
      </c>
      <c r="H634" s="179">
        <f t="shared" si="27"/>
        <v>0.42048287999999995</v>
      </c>
      <c r="I634" s="180">
        <v>1.3</v>
      </c>
      <c r="J634" s="181">
        <f t="shared" si="29"/>
        <v>0.54662774399999992</v>
      </c>
      <c r="K634" s="192" t="s">
        <v>1321</v>
      </c>
      <c r="L634" s="193" t="s">
        <v>1323</v>
      </c>
    </row>
    <row r="635" spans="2:12">
      <c r="B635" s="184" t="s">
        <v>929</v>
      </c>
      <c r="C635" s="185" t="s">
        <v>1581</v>
      </c>
      <c r="D635" s="186">
        <v>4.8024130589</v>
      </c>
      <c r="E635" s="187">
        <v>0.64584900000000001</v>
      </c>
      <c r="F635" s="187">
        <f t="shared" si="28"/>
        <v>0.62001503999999996</v>
      </c>
      <c r="G635" s="188">
        <v>1</v>
      </c>
      <c r="H635" s="187">
        <f t="shared" si="27"/>
        <v>0.62001503999999996</v>
      </c>
      <c r="I635" s="188">
        <v>1.3</v>
      </c>
      <c r="J635" s="189">
        <f t="shared" si="29"/>
        <v>0.80601955199999997</v>
      </c>
      <c r="K635" s="190" t="s">
        <v>1321</v>
      </c>
      <c r="L635" s="191" t="s">
        <v>1323</v>
      </c>
    </row>
    <row r="636" spans="2:12">
      <c r="B636" s="184" t="s">
        <v>930</v>
      </c>
      <c r="C636" s="185" t="s">
        <v>1581</v>
      </c>
      <c r="D636" s="186">
        <v>8.0640182909</v>
      </c>
      <c r="E636" s="187">
        <v>1.0301659999999999</v>
      </c>
      <c r="F636" s="187">
        <f t="shared" si="28"/>
        <v>0.98895935999999984</v>
      </c>
      <c r="G636" s="188">
        <v>1</v>
      </c>
      <c r="H636" s="187">
        <f t="shared" si="27"/>
        <v>0.98895935999999984</v>
      </c>
      <c r="I636" s="188">
        <v>1.3</v>
      </c>
      <c r="J636" s="189">
        <f t="shared" si="29"/>
        <v>1.2856471679999999</v>
      </c>
      <c r="K636" s="190" t="s">
        <v>1321</v>
      </c>
      <c r="L636" s="191" t="s">
        <v>1323</v>
      </c>
    </row>
    <row r="637" spans="2:12">
      <c r="B637" s="184" t="s">
        <v>931</v>
      </c>
      <c r="C637" s="185" t="s">
        <v>1581</v>
      </c>
      <c r="D637" s="186">
        <v>13.867948717899999</v>
      </c>
      <c r="E637" s="187">
        <v>1.9260280000000001</v>
      </c>
      <c r="F637" s="187">
        <f t="shared" si="28"/>
        <v>1.84898688</v>
      </c>
      <c r="G637" s="188">
        <v>1</v>
      </c>
      <c r="H637" s="187">
        <f t="shared" si="27"/>
        <v>1.84898688</v>
      </c>
      <c r="I637" s="188">
        <v>1.3</v>
      </c>
      <c r="J637" s="189">
        <f t="shared" si="29"/>
        <v>2.4036829440000003</v>
      </c>
      <c r="K637" s="190" t="s">
        <v>1321</v>
      </c>
      <c r="L637" s="191" t="s">
        <v>1323</v>
      </c>
    </row>
    <row r="638" spans="2:12">
      <c r="B638" s="176" t="s">
        <v>932</v>
      </c>
      <c r="C638" s="177" t="s">
        <v>1582</v>
      </c>
      <c r="D638" s="178">
        <v>2.5210421976999999</v>
      </c>
      <c r="E638" s="179">
        <v>0.407335</v>
      </c>
      <c r="F638" s="179">
        <f t="shared" si="28"/>
        <v>0.39104159999999999</v>
      </c>
      <c r="G638" s="180">
        <v>1</v>
      </c>
      <c r="H638" s="179">
        <f t="shared" si="27"/>
        <v>0.39104159999999999</v>
      </c>
      <c r="I638" s="180">
        <v>1.3</v>
      </c>
      <c r="J638" s="181">
        <f t="shared" si="29"/>
        <v>0.50835408000000004</v>
      </c>
      <c r="K638" s="192" t="s">
        <v>1321</v>
      </c>
      <c r="L638" s="193" t="s">
        <v>1323</v>
      </c>
    </row>
    <row r="639" spans="2:12">
      <c r="B639" s="184" t="s">
        <v>933</v>
      </c>
      <c r="C639" s="185" t="s">
        <v>1582</v>
      </c>
      <c r="D639" s="186">
        <v>3.5197440538000002</v>
      </c>
      <c r="E639" s="187">
        <v>0.56679299999999999</v>
      </c>
      <c r="F639" s="187">
        <f t="shared" si="28"/>
        <v>0.54412127999999993</v>
      </c>
      <c r="G639" s="188">
        <v>1</v>
      </c>
      <c r="H639" s="187">
        <f t="shared" si="27"/>
        <v>0.54412127999999993</v>
      </c>
      <c r="I639" s="188">
        <v>1.3</v>
      </c>
      <c r="J639" s="189">
        <f t="shared" si="29"/>
        <v>0.70735766399999989</v>
      </c>
      <c r="K639" s="190" t="s">
        <v>1321</v>
      </c>
      <c r="L639" s="191" t="s">
        <v>1323</v>
      </c>
    </row>
    <row r="640" spans="2:12">
      <c r="B640" s="184" t="s">
        <v>934</v>
      </c>
      <c r="C640" s="185" t="s">
        <v>1582</v>
      </c>
      <c r="D640" s="186">
        <v>5.4378401004999999</v>
      </c>
      <c r="E640" s="187">
        <v>0.89298999999999995</v>
      </c>
      <c r="F640" s="187">
        <f t="shared" si="28"/>
        <v>0.85727039999999988</v>
      </c>
      <c r="G640" s="188">
        <v>1</v>
      </c>
      <c r="H640" s="187">
        <f t="shared" si="27"/>
        <v>0.85727039999999988</v>
      </c>
      <c r="I640" s="188">
        <v>1.3</v>
      </c>
      <c r="J640" s="189">
        <f t="shared" si="29"/>
        <v>1.1144515199999998</v>
      </c>
      <c r="K640" s="190" t="s">
        <v>1321</v>
      </c>
      <c r="L640" s="191" t="s">
        <v>1323</v>
      </c>
    </row>
    <row r="641" spans="2:12">
      <c r="B641" s="184" t="s">
        <v>935</v>
      </c>
      <c r="C641" s="185" t="s">
        <v>1582</v>
      </c>
      <c r="D641" s="186">
        <v>11.1113122172</v>
      </c>
      <c r="E641" s="187">
        <v>1.9108339999999999</v>
      </c>
      <c r="F641" s="187">
        <f t="shared" si="28"/>
        <v>1.8344006399999999</v>
      </c>
      <c r="G641" s="188">
        <v>1</v>
      </c>
      <c r="H641" s="187">
        <f t="shared" si="27"/>
        <v>1.8344006399999999</v>
      </c>
      <c r="I641" s="188">
        <v>1.3</v>
      </c>
      <c r="J641" s="189">
        <f t="shared" si="29"/>
        <v>2.3847208320000002</v>
      </c>
      <c r="K641" s="190" t="s">
        <v>1321</v>
      </c>
      <c r="L641" s="191" t="s">
        <v>1323</v>
      </c>
    </row>
    <row r="642" spans="2:12">
      <c r="B642" s="176" t="s">
        <v>936</v>
      </c>
      <c r="C642" s="177" t="s">
        <v>1583</v>
      </c>
      <c r="D642" s="178">
        <v>4.0675675676000003</v>
      </c>
      <c r="E642" s="179">
        <v>1.1096330000000001</v>
      </c>
      <c r="F642" s="179">
        <f t="shared" si="28"/>
        <v>1.0652476800000001</v>
      </c>
      <c r="G642" s="180">
        <v>1</v>
      </c>
      <c r="H642" s="179">
        <f t="shared" si="27"/>
        <v>1.0652476800000001</v>
      </c>
      <c r="I642" s="180">
        <v>1.3</v>
      </c>
      <c r="J642" s="181">
        <f t="shared" si="29"/>
        <v>1.3848219840000002</v>
      </c>
      <c r="K642" s="192" t="s">
        <v>1321</v>
      </c>
      <c r="L642" s="193" t="s">
        <v>1323</v>
      </c>
    </row>
    <row r="643" spans="2:12">
      <c r="B643" s="184" t="s">
        <v>937</v>
      </c>
      <c r="C643" s="185" t="s">
        <v>1583</v>
      </c>
      <c r="D643" s="186">
        <v>7.5817077070999996</v>
      </c>
      <c r="E643" s="187">
        <v>1.4458679999999999</v>
      </c>
      <c r="F643" s="187">
        <f t="shared" si="28"/>
        <v>1.3880332799999999</v>
      </c>
      <c r="G643" s="188">
        <v>1</v>
      </c>
      <c r="H643" s="187">
        <f t="shared" si="27"/>
        <v>1.3880332799999999</v>
      </c>
      <c r="I643" s="188">
        <v>1.3</v>
      </c>
      <c r="J643" s="189">
        <f t="shared" si="29"/>
        <v>1.8044432639999999</v>
      </c>
      <c r="K643" s="190" t="s">
        <v>1321</v>
      </c>
      <c r="L643" s="191" t="s">
        <v>1323</v>
      </c>
    </row>
    <row r="644" spans="2:12">
      <c r="B644" s="184" t="s">
        <v>938</v>
      </c>
      <c r="C644" s="185" t="s">
        <v>1583</v>
      </c>
      <c r="D644" s="186">
        <v>13.927568042100001</v>
      </c>
      <c r="E644" s="187">
        <v>2.141464</v>
      </c>
      <c r="F644" s="187">
        <f t="shared" si="28"/>
        <v>2.0558054399999999</v>
      </c>
      <c r="G644" s="188">
        <v>1</v>
      </c>
      <c r="H644" s="187">
        <f t="shared" si="27"/>
        <v>2.0558054399999999</v>
      </c>
      <c r="I644" s="188">
        <v>1.3</v>
      </c>
      <c r="J644" s="189">
        <f t="shared" si="29"/>
        <v>2.672547072</v>
      </c>
      <c r="K644" s="190" t="s">
        <v>1321</v>
      </c>
      <c r="L644" s="191" t="s">
        <v>1323</v>
      </c>
    </row>
    <row r="645" spans="2:12">
      <c r="B645" s="184" t="s">
        <v>939</v>
      </c>
      <c r="C645" s="185" t="s">
        <v>1583</v>
      </c>
      <c r="D645" s="186">
        <v>28.569565217400001</v>
      </c>
      <c r="E645" s="187">
        <v>4.5411469999999996</v>
      </c>
      <c r="F645" s="187">
        <f t="shared" si="28"/>
        <v>4.3595011199999991</v>
      </c>
      <c r="G645" s="188">
        <v>1</v>
      </c>
      <c r="H645" s="187">
        <f t="shared" si="27"/>
        <v>4.3595011199999991</v>
      </c>
      <c r="I645" s="188">
        <v>1.3</v>
      </c>
      <c r="J645" s="189">
        <f t="shared" si="29"/>
        <v>5.6673514559999987</v>
      </c>
      <c r="K645" s="190" t="s">
        <v>1321</v>
      </c>
      <c r="L645" s="191" t="s">
        <v>1323</v>
      </c>
    </row>
    <row r="646" spans="2:12">
      <c r="B646" s="176" t="s">
        <v>940</v>
      </c>
      <c r="C646" s="177" t="s">
        <v>1584</v>
      </c>
      <c r="D646" s="178">
        <v>1.7935654062999999</v>
      </c>
      <c r="E646" s="179">
        <v>1.00901</v>
      </c>
      <c r="F646" s="179">
        <f t="shared" si="28"/>
        <v>0.96864959999999989</v>
      </c>
      <c r="G646" s="180">
        <v>1</v>
      </c>
      <c r="H646" s="179">
        <f t="shared" si="27"/>
        <v>0.96864959999999989</v>
      </c>
      <c r="I646" s="180">
        <v>1.3</v>
      </c>
      <c r="J646" s="181">
        <f t="shared" si="29"/>
        <v>1.25924448</v>
      </c>
      <c r="K646" s="192" t="s">
        <v>1321</v>
      </c>
      <c r="L646" s="193" t="s">
        <v>1323</v>
      </c>
    </row>
    <row r="647" spans="2:12">
      <c r="B647" s="184" t="s">
        <v>941</v>
      </c>
      <c r="C647" s="185" t="s">
        <v>1584</v>
      </c>
      <c r="D647" s="186">
        <v>2.3261357263</v>
      </c>
      <c r="E647" s="187">
        <v>1.3553360000000001</v>
      </c>
      <c r="F647" s="187">
        <f t="shared" si="28"/>
        <v>1.30112256</v>
      </c>
      <c r="G647" s="188">
        <v>1</v>
      </c>
      <c r="H647" s="187">
        <f t="shared" si="27"/>
        <v>1.30112256</v>
      </c>
      <c r="I647" s="188">
        <v>1.3</v>
      </c>
      <c r="J647" s="189">
        <f t="shared" si="29"/>
        <v>1.6914593280000001</v>
      </c>
      <c r="K647" s="190" t="s">
        <v>1321</v>
      </c>
      <c r="L647" s="191" t="s">
        <v>1323</v>
      </c>
    </row>
    <row r="648" spans="2:12">
      <c r="B648" s="184" t="s">
        <v>942</v>
      </c>
      <c r="C648" s="185" t="s">
        <v>1584</v>
      </c>
      <c r="D648" s="186">
        <v>5.9729729730000001</v>
      </c>
      <c r="E648" s="187">
        <v>1.7861629999999999</v>
      </c>
      <c r="F648" s="187">
        <f t="shared" si="28"/>
        <v>1.7147164799999999</v>
      </c>
      <c r="G648" s="188">
        <v>1</v>
      </c>
      <c r="H648" s="187">
        <f t="shared" si="27"/>
        <v>1.7147164799999999</v>
      </c>
      <c r="I648" s="188">
        <v>1.3</v>
      </c>
      <c r="J648" s="189">
        <f t="shared" si="29"/>
        <v>2.2291314239999998</v>
      </c>
      <c r="K648" s="190" t="s">
        <v>1321</v>
      </c>
      <c r="L648" s="191" t="s">
        <v>1323</v>
      </c>
    </row>
    <row r="649" spans="2:12">
      <c r="B649" s="184" t="s">
        <v>943</v>
      </c>
      <c r="C649" s="185" t="s">
        <v>1584</v>
      </c>
      <c r="D649" s="186">
        <v>13.8035714286</v>
      </c>
      <c r="E649" s="187">
        <v>3.8256549999999998</v>
      </c>
      <c r="F649" s="187">
        <f t="shared" si="28"/>
        <v>3.6726287999999996</v>
      </c>
      <c r="G649" s="188">
        <v>1</v>
      </c>
      <c r="H649" s="187">
        <f t="shared" si="27"/>
        <v>3.6726287999999996</v>
      </c>
      <c r="I649" s="188">
        <v>1.3</v>
      </c>
      <c r="J649" s="189">
        <f t="shared" si="29"/>
        <v>4.7744174399999997</v>
      </c>
      <c r="K649" s="190" t="s">
        <v>1321</v>
      </c>
      <c r="L649" s="191" t="s">
        <v>1323</v>
      </c>
    </row>
    <row r="650" spans="2:12">
      <c r="B650" s="176" t="s">
        <v>944</v>
      </c>
      <c r="C650" s="177" t="s">
        <v>1585</v>
      </c>
      <c r="D650" s="178">
        <v>2.0904218130999999</v>
      </c>
      <c r="E650" s="179">
        <v>0.87966800000000001</v>
      </c>
      <c r="F650" s="179">
        <f t="shared" si="28"/>
        <v>0.84448128</v>
      </c>
      <c r="G650" s="180">
        <v>1</v>
      </c>
      <c r="H650" s="179">
        <f t="shared" si="27"/>
        <v>0.84448128</v>
      </c>
      <c r="I650" s="180">
        <v>1.3</v>
      </c>
      <c r="J650" s="181">
        <f t="shared" si="29"/>
        <v>1.0978256640000001</v>
      </c>
      <c r="K650" s="192" t="s">
        <v>1321</v>
      </c>
      <c r="L650" s="193" t="s">
        <v>1323</v>
      </c>
    </row>
    <row r="651" spans="2:12">
      <c r="B651" s="184" t="s">
        <v>945</v>
      </c>
      <c r="C651" s="185" t="s">
        <v>1585</v>
      </c>
      <c r="D651" s="186">
        <v>3.1360655737999998</v>
      </c>
      <c r="E651" s="187">
        <v>1.489976</v>
      </c>
      <c r="F651" s="187">
        <f t="shared" si="28"/>
        <v>1.4303769599999998</v>
      </c>
      <c r="G651" s="188">
        <v>1</v>
      </c>
      <c r="H651" s="187">
        <f t="shared" si="27"/>
        <v>1.4303769599999998</v>
      </c>
      <c r="I651" s="188">
        <v>1.3</v>
      </c>
      <c r="J651" s="189">
        <f t="shared" si="29"/>
        <v>1.8594900479999998</v>
      </c>
      <c r="K651" s="190" t="s">
        <v>1321</v>
      </c>
      <c r="L651" s="191" t="s">
        <v>1323</v>
      </c>
    </row>
    <row r="652" spans="2:12">
      <c r="B652" s="184" t="s">
        <v>946</v>
      </c>
      <c r="C652" s="185" t="s">
        <v>1585</v>
      </c>
      <c r="D652" s="186">
        <v>5.3166441136999998</v>
      </c>
      <c r="E652" s="187">
        <v>1.903872</v>
      </c>
      <c r="F652" s="187">
        <f t="shared" si="28"/>
        <v>1.82771712</v>
      </c>
      <c r="G652" s="188">
        <v>1</v>
      </c>
      <c r="H652" s="187">
        <f t="shared" si="27"/>
        <v>1.82771712</v>
      </c>
      <c r="I652" s="188">
        <v>1.3</v>
      </c>
      <c r="J652" s="189">
        <f t="shared" si="29"/>
        <v>2.3760322560000002</v>
      </c>
      <c r="K652" s="190" t="s">
        <v>1321</v>
      </c>
      <c r="L652" s="191" t="s">
        <v>1323</v>
      </c>
    </row>
    <row r="653" spans="2:12">
      <c r="B653" s="184" t="s">
        <v>947</v>
      </c>
      <c r="C653" s="185" t="s">
        <v>1585</v>
      </c>
      <c r="D653" s="186">
        <v>17.057142857100001</v>
      </c>
      <c r="E653" s="187">
        <v>3.5419939999999999</v>
      </c>
      <c r="F653" s="187">
        <f t="shared" si="28"/>
        <v>3.4003142399999997</v>
      </c>
      <c r="G653" s="188">
        <v>1</v>
      </c>
      <c r="H653" s="187">
        <f t="shared" si="27"/>
        <v>3.4003142399999997</v>
      </c>
      <c r="I653" s="188">
        <v>1.3</v>
      </c>
      <c r="J653" s="189">
        <f t="shared" si="29"/>
        <v>4.4204085119999998</v>
      </c>
      <c r="K653" s="190" t="s">
        <v>1321</v>
      </c>
      <c r="L653" s="191" t="s">
        <v>1323</v>
      </c>
    </row>
    <row r="654" spans="2:12">
      <c r="B654" s="176" t="s">
        <v>948</v>
      </c>
      <c r="C654" s="177" t="s">
        <v>1586</v>
      </c>
      <c r="D654" s="178">
        <v>2.8875088089999998</v>
      </c>
      <c r="E654" s="179">
        <v>0.76441800000000004</v>
      </c>
      <c r="F654" s="179">
        <f t="shared" si="28"/>
        <v>0.73384128000000004</v>
      </c>
      <c r="G654" s="180">
        <v>1</v>
      </c>
      <c r="H654" s="179">
        <f t="shared" ref="H654:H717" si="30">+F654*G654</f>
        <v>0.73384128000000004</v>
      </c>
      <c r="I654" s="180">
        <v>1.3</v>
      </c>
      <c r="J654" s="181">
        <f t="shared" si="29"/>
        <v>0.95399366400000007</v>
      </c>
      <c r="K654" s="192" t="s">
        <v>1321</v>
      </c>
      <c r="L654" s="193" t="s">
        <v>1323</v>
      </c>
    </row>
    <row r="655" spans="2:12">
      <c r="B655" s="184" t="s">
        <v>949</v>
      </c>
      <c r="C655" s="185" t="s">
        <v>1586</v>
      </c>
      <c r="D655" s="186">
        <v>5.0804060914000004</v>
      </c>
      <c r="E655" s="187">
        <v>1.087683</v>
      </c>
      <c r="F655" s="187">
        <f t="shared" ref="F655:F718" si="31">E655*0.96</f>
        <v>1.0441756799999999</v>
      </c>
      <c r="G655" s="188">
        <v>1</v>
      </c>
      <c r="H655" s="187">
        <f t="shared" si="30"/>
        <v>1.0441756799999999</v>
      </c>
      <c r="I655" s="188">
        <v>1.3</v>
      </c>
      <c r="J655" s="189">
        <f t="shared" ref="J655:J718" si="32">H655*I655</f>
        <v>1.3574283839999999</v>
      </c>
      <c r="K655" s="190" t="s">
        <v>1321</v>
      </c>
      <c r="L655" s="191" t="s">
        <v>1323</v>
      </c>
    </row>
    <row r="656" spans="2:12">
      <c r="B656" s="184" t="s">
        <v>950</v>
      </c>
      <c r="C656" s="185" t="s">
        <v>1586</v>
      </c>
      <c r="D656" s="186">
        <v>9.4300328827000008</v>
      </c>
      <c r="E656" s="187">
        <v>1.6985920000000001</v>
      </c>
      <c r="F656" s="187">
        <f t="shared" si="31"/>
        <v>1.6306483199999999</v>
      </c>
      <c r="G656" s="188">
        <v>1</v>
      </c>
      <c r="H656" s="187">
        <f t="shared" si="30"/>
        <v>1.6306483199999999</v>
      </c>
      <c r="I656" s="188">
        <v>1.3</v>
      </c>
      <c r="J656" s="189">
        <f t="shared" si="32"/>
        <v>2.1198428159999998</v>
      </c>
      <c r="K656" s="190" t="s">
        <v>1321</v>
      </c>
      <c r="L656" s="191" t="s">
        <v>1323</v>
      </c>
    </row>
    <row r="657" spans="2:12">
      <c r="B657" s="184" t="s">
        <v>951</v>
      </c>
      <c r="C657" s="185" t="s">
        <v>1586</v>
      </c>
      <c r="D657" s="186">
        <v>19.191283293000001</v>
      </c>
      <c r="E657" s="187">
        <v>3.0642100000000001</v>
      </c>
      <c r="F657" s="187">
        <f t="shared" si="31"/>
        <v>2.9416416000000001</v>
      </c>
      <c r="G657" s="188">
        <v>1</v>
      </c>
      <c r="H657" s="187">
        <f t="shared" si="30"/>
        <v>2.9416416000000001</v>
      </c>
      <c r="I657" s="188">
        <v>1.3</v>
      </c>
      <c r="J657" s="189">
        <f t="shared" si="32"/>
        <v>3.8241340800000003</v>
      </c>
      <c r="K657" s="190" t="s">
        <v>1321</v>
      </c>
      <c r="L657" s="191" t="s">
        <v>1323</v>
      </c>
    </row>
    <row r="658" spans="2:12">
      <c r="B658" s="176" t="s">
        <v>952</v>
      </c>
      <c r="C658" s="177" t="s">
        <v>1587</v>
      </c>
      <c r="D658" s="178">
        <v>4.1630252100999998</v>
      </c>
      <c r="E658" s="179">
        <v>0.52886100000000003</v>
      </c>
      <c r="F658" s="179">
        <f t="shared" si="31"/>
        <v>0.50770656000000003</v>
      </c>
      <c r="G658" s="180">
        <v>1</v>
      </c>
      <c r="H658" s="179">
        <f t="shared" si="30"/>
        <v>0.50770656000000003</v>
      </c>
      <c r="I658" s="180">
        <v>1.3</v>
      </c>
      <c r="J658" s="181">
        <f t="shared" si="32"/>
        <v>0.66001852800000005</v>
      </c>
      <c r="K658" s="192" t="s">
        <v>1321</v>
      </c>
      <c r="L658" s="193" t="s">
        <v>1323</v>
      </c>
    </row>
    <row r="659" spans="2:12">
      <c r="B659" s="184" t="s">
        <v>953</v>
      </c>
      <c r="C659" s="185" t="s">
        <v>1587</v>
      </c>
      <c r="D659" s="186">
        <v>4.9768620944000004</v>
      </c>
      <c r="E659" s="187">
        <v>0.65448300000000004</v>
      </c>
      <c r="F659" s="187">
        <f t="shared" si="31"/>
        <v>0.62830368000000003</v>
      </c>
      <c r="G659" s="188">
        <v>1</v>
      </c>
      <c r="H659" s="187">
        <f t="shared" si="30"/>
        <v>0.62830368000000003</v>
      </c>
      <c r="I659" s="188">
        <v>1.3</v>
      </c>
      <c r="J659" s="189">
        <f t="shared" si="32"/>
        <v>0.81679478400000005</v>
      </c>
      <c r="K659" s="190" t="s">
        <v>1321</v>
      </c>
      <c r="L659" s="191" t="s">
        <v>1323</v>
      </c>
    </row>
    <row r="660" spans="2:12">
      <c r="B660" s="184" t="s">
        <v>954</v>
      </c>
      <c r="C660" s="185" t="s">
        <v>1587</v>
      </c>
      <c r="D660" s="186">
        <v>7.8384798099999999</v>
      </c>
      <c r="E660" s="187">
        <v>0.94239499999999998</v>
      </c>
      <c r="F660" s="187">
        <f t="shared" si="31"/>
        <v>0.90469919999999993</v>
      </c>
      <c r="G660" s="188">
        <v>1</v>
      </c>
      <c r="H660" s="187">
        <f t="shared" si="30"/>
        <v>0.90469919999999993</v>
      </c>
      <c r="I660" s="188">
        <v>1.3</v>
      </c>
      <c r="J660" s="189">
        <f t="shared" si="32"/>
        <v>1.1761089599999999</v>
      </c>
      <c r="K660" s="190" t="s">
        <v>1321</v>
      </c>
      <c r="L660" s="191" t="s">
        <v>1323</v>
      </c>
    </row>
    <row r="661" spans="2:12">
      <c r="B661" s="184" t="s">
        <v>955</v>
      </c>
      <c r="C661" s="185" t="s">
        <v>1587</v>
      </c>
      <c r="D661" s="186">
        <v>16.615783410100001</v>
      </c>
      <c r="E661" s="187">
        <v>1.7198549999999999</v>
      </c>
      <c r="F661" s="187">
        <f t="shared" si="31"/>
        <v>1.6510607999999998</v>
      </c>
      <c r="G661" s="188">
        <v>1</v>
      </c>
      <c r="H661" s="187">
        <f t="shared" si="30"/>
        <v>1.6510607999999998</v>
      </c>
      <c r="I661" s="188">
        <v>1.3</v>
      </c>
      <c r="J661" s="189">
        <f t="shared" si="32"/>
        <v>2.1463790399999998</v>
      </c>
      <c r="K661" s="190" t="s">
        <v>1321</v>
      </c>
      <c r="L661" s="191" t="s">
        <v>1323</v>
      </c>
    </row>
    <row r="662" spans="2:12">
      <c r="B662" s="176" t="s">
        <v>956</v>
      </c>
      <c r="C662" s="177" t="s">
        <v>1588</v>
      </c>
      <c r="D662" s="178">
        <v>2.9959723820000002</v>
      </c>
      <c r="E662" s="179">
        <v>0.38828299999999999</v>
      </c>
      <c r="F662" s="179">
        <f t="shared" si="31"/>
        <v>0.37275167999999997</v>
      </c>
      <c r="G662" s="180">
        <v>1</v>
      </c>
      <c r="H662" s="179">
        <f t="shared" si="30"/>
        <v>0.37275167999999997</v>
      </c>
      <c r="I662" s="180">
        <v>1.3</v>
      </c>
      <c r="J662" s="181">
        <f t="shared" si="32"/>
        <v>0.48457718399999999</v>
      </c>
      <c r="K662" s="192" t="s">
        <v>1321</v>
      </c>
      <c r="L662" s="193" t="s">
        <v>1323</v>
      </c>
    </row>
    <row r="663" spans="2:12">
      <c r="B663" s="184" t="s">
        <v>957</v>
      </c>
      <c r="C663" s="185" t="s">
        <v>1588</v>
      </c>
      <c r="D663" s="186">
        <v>4.2846176557</v>
      </c>
      <c r="E663" s="187">
        <v>0.57473300000000005</v>
      </c>
      <c r="F663" s="187">
        <f t="shared" si="31"/>
        <v>0.55174368000000007</v>
      </c>
      <c r="G663" s="188">
        <v>1</v>
      </c>
      <c r="H663" s="187">
        <f t="shared" si="30"/>
        <v>0.55174368000000007</v>
      </c>
      <c r="I663" s="188">
        <v>1.3</v>
      </c>
      <c r="J663" s="189">
        <f t="shared" si="32"/>
        <v>0.7172667840000001</v>
      </c>
      <c r="K663" s="190" t="s">
        <v>1321</v>
      </c>
      <c r="L663" s="191" t="s">
        <v>1323</v>
      </c>
    </row>
    <row r="664" spans="2:12">
      <c r="B664" s="184" t="s">
        <v>958</v>
      </c>
      <c r="C664" s="185" t="s">
        <v>1588</v>
      </c>
      <c r="D664" s="186">
        <v>6.7057761733000003</v>
      </c>
      <c r="E664" s="187">
        <v>0.97335099999999997</v>
      </c>
      <c r="F664" s="187">
        <f t="shared" si="31"/>
        <v>0.93441695999999996</v>
      </c>
      <c r="G664" s="188">
        <v>1</v>
      </c>
      <c r="H664" s="187">
        <f t="shared" si="30"/>
        <v>0.93441695999999996</v>
      </c>
      <c r="I664" s="188">
        <v>1.3</v>
      </c>
      <c r="J664" s="189">
        <f t="shared" si="32"/>
        <v>1.214742048</v>
      </c>
      <c r="K664" s="190" t="s">
        <v>1321</v>
      </c>
      <c r="L664" s="191" t="s">
        <v>1323</v>
      </c>
    </row>
    <row r="665" spans="2:12">
      <c r="B665" s="184" t="s">
        <v>959</v>
      </c>
      <c r="C665" s="185" t="s">
        <v>1588</v>
      </c>
      <c r="D665" s="186">
        <v>14.0555555556</v>
      </c>
      <c r="E665" s="187">
        <v>2.7511519999999998</v>
      </c>
      <c r="F665" s="187">
        <f t="shared" si="31"/>
        <v>2.6411059199999998</v>
      </c>
      <c r="G665" s="188">
        <v>1</v>
      </c>
      <c r="H665" s="187">
        <f t="shared" si="30"/>
        <v>2.6411059199999998</v>
      </c>
      <c r="I665" s="188">
        <v>1.3</v>
      </c>
      <c r="J665" s="189">
        <f t="shared" si="32"/>
        <v>3.4334376959999999</v>
      </c>
      <c r="K665" s="190" t="s">
        <v>1321</v>
      </c>
      <c r="L665" s="191" t="s">
        <v>1323</v>
      </c>
    </row>
    <row r="666" spans="2:12">
      <c r="B666" s="176" t="s">
        <v>960</v>
      </c>
      <c r="C666" s="177" t="s">
        <v>1589</v>
      </c>
      <c r="D666" s="178">
        <v>3.8085106383</v>
      </c>
      <c r="E666" s="179">
        <v>0.35206100000000001</v>
      </c>
      <c r="F666" s="179">
        <f t="shared" si="31"/>
        <v>0.33797855999999998</v>
      </c>
      <c r="G666" s="180">
        <v>1</v>
      </c>
      <c r="H666" s="179">
        <f t="shared" si="30"/>
        <v>0.33797855999999998</v>
      </c>
      <c r="I666" s="180">
        <v>1.3</v>
      </c>
      <c r="J666" s="181">
        <f t="shared" si="32"/>
        <v>0.43937212799999997</v>
      </c>
      <c r="K666" s="192" t="s">
        <v>1321</v>
      </c>
      <c r="L666" s="193" t="s">
        <v>1323</v>
      </c>
    </row>
    <row r="667" spans="2:12">
      <c r="B667" s="184" t="s">
        <v>961</v>
      </c>
      <c r="C667" s="185" t="s">
        <v>1589</v>
      </c>
      <c r="D667" s="186">
        <v>4.3189734188999997</v>
      </c>
      <c r="E667" s="187">
        <v>0.56115899999999996</v>
      </c>
      <c r="F667" s="187">
        <f t="shared" si="31"/>
        <v>0.53871263999999996</v>
      </c>
      <c r="G667" s="188">
        <v>1</v>
      </c>
      <c r="H667" s="187">
        <f t="shared" si="30"/>
        <v>0.53871263999999996</v>
      </c>
      <c r="I667" s="188">
        <v>1.3</v>
      </c>
      <c r="J667" s="189">
        <f t="shared" si="32"/>
        <v>0.700326432</v>
      </c>
      <c r="K667" s="190" t="s">
        <v>1321</v>
      </c>
      <c r="L667" s="191" t="s">
        <v>1323</v>
      </c>
    </row>
    <row r="668" spans="2:12">
      <c r="B668" s="184" t="s">
        <v>962</v>
      </c>
      <c r="C668" s="185" t="s">
        <v>1589</v>
      </c>
      <c r="D668" s="186">
        <v>6.4459134615</v>
      </c>
      <c r="E668" s="187">
        <v>0.96338699999999999</v>
      </c>
      <c r="F668" s="187">
        <f t="shared" si="31"/>
        <v>0.92485151999999993</v>
      </c>
      <c r="G668" s="188">
        <v>1</v>
      </c>
      <c r="H668" s="187">
        <f t="shared" si="30"/>
        <v>0.92485151999999993</v>
      </c>
      <c r="I668" s="188">
        <v>1.3</v>
      </c>
      <c r="J668" s="189">
        <f t="shared" si="32"/>
        <v>1.202306976</v>
      </c>
      <c r="K668" s="190" t="s">
        <v>1321</v>
      </c>
      <c r="L668" s="191" t="s">
        <v>1323</v>
      </c>
    </row>
    <row r="669" spans="2:12">
      <c r="B669" s="184" t="s">
        <v>963</v>
      </c>
      <c r="C669" s="185" t="s">
        <v>1589</v>
      </c>
      <c r="D669" s="186">
        <v>10.0340136054</v>
      </c>
      <c r="E669" s="187">
        <v>1.572851</v>
      </c>
      <c r="F669" s="187">
        <f t="shared" si="31"/>
        <v>1.5099369599999999</v>
      </c>
      <c r="G669" s="188">
        <v>1</v>
      </c>
      <c r="H669" s="187">
        <f t="shared" si="30"/>
        <v>1.5099369599999999</v>
      </c>
      <c r="I669" s="188">
        <v>1.3</v>
      </c>
      <c r="J669" s="189">
        <f t="shared" si="32"/>
        <v>1.9629180479999999</v>
      </c>
      <c r="K669" s="190" t="s">
        <v>1321</v>
      </c>
      <c r="L669" s="191" t="s">
        <v>1323</v>
      </c>
    </row>
    <row r="670" spans="2:12">
      <c r="B670" s="176" t="s">
        <v>964</v>
      </c>
      <c r="C670" s="177" t="s">
        <v>1590</v>
      </c>
      <c r="D670" s="178">
        <v>2.9401885616999999</v>
      </c>
      <c r="E670" s="179">
        <v>0.41476200000000002</v>
      </c>
      <c r="F670" s="179">
        <f t="shared" si="31"/>
        <v>0.39817152</v>
      </c>
      <c r="G670" s="180">
        <v>1</v>
      </c>
      <c r="H670" s="179">
        <f t="shared" si="30"/>
        <v>0.39817152</v>
      </c>
      <c r="I670" s="180">
        <v>1.3</v>
      </c>
      <c r="J670" s="181">
        <f t="shared" si="32"/>
        <v>0.51762297600000007</v>
      </c>
      <c r="K670" s="192" t="s">
        <v>1321</v>
      </c>
      <c r="L670" s="193" t="s">
        <v>1323</v>
      </c>
    </row>
    <row r="671" spans="2:12">
      <c r="B671" s="184" t="s">
        <v>965</v>
      </c>
      <c r="C671" s="185" t="s">
        <v>1590</v>
      </c>
      <c r="D671" s="186">
        <v>4.1211054016000004</v>
      </c>
      <c r="E671" s="187">
        <v>0.59048</v>
      </c>
      <c r="F671" s="187">
        <f t="shared" si="31"/>
        <v>0.56686079999999994</v>
      </c>
      <c r="G671" s="188">
        <v>1</v>
      </c>
      <c r="H671" s="187">
        <f t="shared" si="30"/>
        <v>0.56686079999999994</v>
      </c>
      <c r="I671" s="188">
        <v>1.3</v>
      </c>
      <c r="J671" s="189">
        <f t="shared" si="32"/>
        <v>0.73691903999999997</v>
      </c>
      <c r="K671" s="190" t="s">
        <v>1321</v>
      </c>
      <c r="L671" s="191" t="s">
        <v>1323</v>
      </c>
    </row>
    <row r="672" spans="2:12">
      <c r="B672" s="184" t="s">
        <v>966</v>
      </c>
      <c r="C672" s="185" t="s">
        <v>1590</v>
      </c>
      <c r="D672" s="186">
        <v>6.1663000439999998</v>
      </c>
      <c r="E672" s="187">
        <v>0.91468099999999997</v>
      </c>
      <c r="F672" s="187">
        <f t="shared" si="31"/>
        <v>0.87809375999999995</v>
      </c>
      <c r="G672" s="188">
        <v>1</v>
      </c>
      <c r="H672" s="187">
        <f t="shared" si="30"/>
        <v>0.87809375999999995</v>
      </c>
      <c r="I672" s="188">
        <v>1.3</v>
      </c>
      <c r="J672" s="189">
        <f t="shared" si="32"/>
        <v>1.141521888</v>
      </c>
      <c r="K672" s="190" t="s">
        <v>1321</v>
      </c>
      <c r="L672" s="191" t="s">
        <v>1323</v>
      </c>
    </row>
    <row r="673" spans="2:12">
      <c r="B673" s="184" t="s">
        <v>967</v>
      </c>
      <c r="C673" s="185" t="s">
        <v>1590</v>
      </c>
      <c r="D673" s="186">
        <v>11.9830752611</v>
      </c>
      <c r="E673" s="187">
        <v>1.9559960000000001</v>
      </c>
      <c r="F673" s="187">
        <f t="shared" si="31"/>
        <v>1.8777561599999999</v>
      </c>
      <c r="G673" s="188">
        <v>1</v>
      </c>
      <c r="H673" s="187">
        <f t="shared" si="30"/>
        <v>1.8777561599999999</v>
      </c>
      <c r="I673" s="188">
        <v>1.3</v>
      </c>
      <c r="J673" s="189">
        <f t="shared" si="32"/>
        <v>2.4410830080000001</v>
      </c>
      <c r="K673" s="190" t="s">
        <v>1321</v>
      </c>
      <c r="L673" s="191" t="s">
        <v>1323</v>
      </c>
    </row>
    <row r="674" spans="2:12">
      <c r="B674" s="176" t="s">
        <v>968</v>
      </c>
      <c r="C674" s="177" t="s">
        <v>1591</v>
      </c>
      <c r="D674" s="178">
        <v>1.9283544304</v>
      </c>
      <c r="E674" s="179">
        <v>0.47514299999999998</v>
      </c>
      <c r="F674" s="179">
        <f t="shared" si="31"/>
        <v>0.45613727999999998</v>
      </c>
      <c r="G674" s="180">
        <v>1</v>
      </c>
      <c r="H674" s="179">
        <f t="shared" si="30"/>
        <v>0.45613727999999998</v>
      </c>
      <c r="I674" s="180">
        <v>1.3</v>
      </c>
      <c r="J674" s="181">
        <f t="shared" si="32"/>
        <v>0.59297846399999998</v>
      </c>
      <c r="K674" s="192" t="s">
        <v>1321</v>
      </c>
      <c r="L674" s="193" t="s">
        <v>1323</v>
      </c>
    </row>
    <row r="675" spans="2:12">
      <c r="B675" s="184" t="s">
        <v>969</v>
      </c>
      <c r="C675" s="185" t="s">
        <v>1591</v>
      </c>
      <c r="D675" s="186">
        <v>3.0063699041</v>
      </c>
      <c r="E675" s="187">
        <v>0.62197199999999997</v>
      </c>
      <c r="F675" s="187">
        <f t="shared" si="31"/>
        <v>0.59709311999999992</v>
      </c>
      <c r="G675" s="188">
        <v>1</v>
      </c>
      <c r="H675" s="187">
        <f t="shared" si="30"/>
        <v>0.59709311999999992</v>
      </c>
      <c r="I675" s="188">
        <v>1.3</v>
      </c>
      <c r="J675" s="189">
        <f t="shared" si="32"/>
        <v>0.77622105599999991</v>
      </c>
      <c r="K675" s="190" t="s">
        <v>1321</v>
      </c>
      <c r="L675" s="191" t="s">
        <v>1323</v>
      </c>
    </row>
    <row r="676" spans="2:12">
      <c r="B676" s="184" t="s">
        <v>970</v>
      </c>
      <c r="C676" s="185" t="s">
        <v>1591</v>
      </c>
      <c r="D676" s="186">
        <v>4.9260154738999997</v>
      </c>
      <c r="E676" s="187">
        <v>0.893177</v>
      </c>
      <c r="F676" s="187">
        <f t="shared" si="31"/>
        <v>0.85744991999999998</v>
      </c>
      <c r="G676" s="188">
        <v>1</v>
      </c>
      <c r="H676" s="187">
        <f t="shared" si="30"/>
        <v>0.85744991999999998</v>
      </c>
      <c r="I676" s="188">
        <v>1.3</v>
      </c>
      <c r="J676" s="189">
        <f t="shared" si="32"/>
        <v>1.114684896</v>
      </c>
      <c r="K676" s="190" t="s">
        <v>1321</v>
      </c>
      <c r="L676" s="191" t="s">
        <v>1323</v>
      </c>
    </row>
    <row r="677" spans="2:12">
      <c r="B677" s="184" t="s">
        <v>971</v>
      </c>
      <c r="C677" s="185" t="s">
        <v>1591</v>
      </c>
      <c r="D677" s="186">
        <v>11.3443708609</v>
      </c>
      <c r="E677" s="187">
        <v>2.016775</v>
      </c>
      <c r="F677" s="187">
        <f t="shared" si="31"/>
        <v>1.9361039999999998</v>
      </c>
      <c r="G677" s="188">
        <v>1</v>
      </c>
      <c r="H677" s="187">
        <f t="shared" si="30"/>
        <v>1.9361039999999998</v>
      </c>
      <c r="I677" s="188">
        <v>1.3</v>
      </c>
      <c r="J677" s="189">
        <f t="shared" si="32"/>
        <v>2.5169351999999998</v>
      </c>
      <c r="K677" s="190" t="s">
        <v>1321</v>
      </c>
      <c r="L677" s="191" t="s">
        <v>1323</v>
      </c>
    </row>
    <row r="678" spans="2:12">
      <c r="B678" s="176" t="s">
        <v>972</v>
      </c>
      <c r="C678" s="177" t="s">
        <v>1592</v>
      </c>
      <c r="D678" s="178">
        <v>2.4839557551000002</v>
      </c>
      <c r="E678" s="179">
        <v>0.349549</v>
      </c>
      <c r="F678" s="179">
        <f t="shared" si="31"/>
        <v>0.33556703999999998</v>
      </c>
      <c r="G678" s="180">
        <v>1</v>
      </c>
      <c r="H678" s="179">
        <f t="shared" si="30"/>
        <v>0.33556703999999998</v>
      </c>
      <c r="I678" s="180">
        <v>1.3</v>
      </c>
      <c r="J678" s="181">
        <f t="shared" si="32"/>
        <v>0.43623715200000002</v>
      </c>
      <c r="K678" s="192" t="s">
        <v>1321</v>
      </c>
      <c r="L678" s="193" t="s">
        <v>1323</v>
      </c>
    </row>
    <row r="679" spans="2:12">
      <c r="B679" s="184" t="s">
        <v>973</v>
      </c>
      <c r="C679" s="185" t="s">
        <v>1592</v>
      </c>
      <c r="D679" s="186">
        <v>3.5311449986999999</v>
      </c>
      <c r="E679" s="187">
        <v>0.51027299999999998</v>
      </c>
      <c r="F679" s="187">
        <f t="shared" si="31"/>
        <v>0.48986207999999998</v>
      </c>
      <c r="G679" s="188">
        <v>1</v>
      </c>
      <c r="H679" s="187">
        <f t="shared" si="30"/>
        <v>0.48986207999999998</v>
      </c>
      <c r="I679" s="188">
        <v>1.3</v>
      </c>
      <c r="J679" s="189">
        <f t="shared" si="32"/>
        <v>0.63682070400000002</v>
      </c>
      <c r="K679" s="190" t="s">
        <v>1321</v>
      </c>
      <c r="L679" s="191" t="s">
        <v>1323</v>
      </c>
    </row>
    <row r="680" spans="2:12">
      <c r="B680" s="184" t="s">
        <v>974</v>
      </c>
      <c r="C680" s="185" t="s">
        <v>1592</v>
      </c>
      <c r="D680" s="186">
        <v>5.6486666666999996</v>
      </c>
      <c r="E680" s="187">
        <v>0.797319</v>
      </c>
      <c r="F680" s="187">
        <f t="shared" si="31"/>
        <v>0.76542623999999992</v>
      </c>
      <c r="G680" s="188">
        <v>1</v>
      </c>
      <c r="H680" s="187">
        <f t="shared" si="30"/>
        <v>0.76542623999999992</v>
      </c>
      <c r="I680" s="188">
        <v>1.3</v>
      </c>
      <c r="J680" s="189">
        <f t="shared" si="32"/>
        <v>0.99505411199999994</v>
      </c>
      <c r="K680" s="190" t="s">
        <v>1321</v>
      </c>
      <c r="L680" s="191" t="s">
        <v>1323</v>
      </c>
    </row>
    <row r="681" spans="2:12">
      <c r="B681" s="184" t="s">
        <v>975</v>
      </c>
      <c r="C681" s="185" t="s">
        <v>1592</v>
      </c>
      <c r="D681" s="186">
        <v>12.9461538462</v>
      </c>
      <c r="E681" s="187">
        <v>1.9127069999999999</v>
      </c>
      <c r="F681" s="187">
        <f t="shared" si="31"/>
        <v>1.8361987199999998</v>
      </c>
      <c r="G681" s="188">
        <v>1</v>
      </c>
      <c r="H681" s="187">
        <f t="shared" si="30"/>
        <v>1.8361987199999998</v>
      </c>
      <c r="I681" s="188">
        <v>1.3</v>
      </c>
      <c r="J681" s="189">
        <f t="shared" si="32"/>
        <v>2.3870583359999999</v>
      </c>
      <c r="K681" s="190" t="s">
        <v>1321</v>
      </c>
      <c r="L681" s="191" t="s">
        <v>1323</v>
      </c>
    </row>
    <row r="682" spans="2:12">
      <c r="B682" s="176" t="s">
        <v>976</v>
      </c>
      <c r="C682" s="177" t="s">
        <v>1593</v>
      </c>
      <c r="D682" s="178">
        <v>3.0340026774000002</v>
      </c>
      <c r="E682" s="179">
        <v>1.3696699999999999</v>
      </c>
      <c r="F682" s="179">
        <f t="shared" si="31"/>
        <v>1.3148831999999999</v>
      </c>
      <c r="G682" s="180">
        <v>1</v>
      </c>
      <c r="H682" s="179">
        <f t="shared" si="30"/>
        <v>1.3148831999999999</v>
      </c>
      <c r="I682" s="180">
        <v>1.3</v>
      </c>
      <c r="J682" s="181">
        <f t="shared" si="32"/>
        <v>1.70934816</v>
      </c>
      <c r="K682" s="192" t="s">
        <v>1321</v>
      </c>
      <c r="L682" s="193" t="s">
        <v>1323</v>
      </c>
    </row>
    <row r="683" spans="2:12">
      <c r="B683" s="184" t="s">
        <v>977</v>
      </c>
      <c r="C683" s="185" t="s">
        <v>1593</v>
      </c>
      <c r="D683" s="186">
        <v>4.2669767441999999</v>
      </c>
      <c r="E683" s="187">
        <v>1.834643</v>
      </c>
      <c r="F683" s="187">
        <f t="shared" si="31"/>
        <v>1.7612572799999999</v>
      </c>
      <c r="G683" s="188">
        <v>1</v>
      </c>
      <c r="H683" s="187">
        <f t="shared" si="30"/>
        <v>1.7612572799999999</v>
      </c>
      <c r="I683" s="188">
        <v>1.3</v>
      </c>
      <c r="J683" s="189">
        <f t="shared" si="32"/>
        <v>2.2896344640000001</v>
      </c>
      <c r="K683" s="190" t="s">
        <v>1321</v>
      </c>
      <c r="L683" s="191" t="s">
        <v>1323</v>
      </c>
    </row>
    <row r="684" spans="2:12">
      <c r="B684" s="184" t="s">
        <v>978</v>
      </c>
      <c r="C684" s="185" t="s">
        <v>1593</v>
      </c>
      <c r="D684" s="186">
        <v>8.4426048564999991</v>
      </c>
      <c r="E684" s="187">
        <v>2.9057740000000001</v>
      </c>
      <c r="F684" s="187">
        <f t="shared" si="31"/>
        <v>2.7895430399999999</v>
      </c>
      <c r="G684" s="188">
        <v>1</v>
      </c>
      <c r="H684" s="187">
        <f t="shared" si="30"/>
        <v>2.7895430399999999</v>
      </c>
      <c r="I684" s="188">
        <v>1.3</v>
      </c>
      <c r="J684" s="189">
        <f t="shared" si="32"/>
        <v>3.6264059519999998</v>
      </c>
      <c r="K684" s="190" t="s">
        <v>1321</v>
      </c>
      <c r="L684" s="191" t="s">
        <v>1323</v>
      </c>
    </row>
    <row r="685" spans="2:12">
      <c r="B685" s="184" t="s">
        <v>979</v>
      </c>
      <c r="C685" s="185" t="s">
        <v>1593</v>
      </c>
      <c r="D685" s="186">
        <v>24.5174418605</v>
      </c>
      <c r="E685" s="187">
        <v>7.1912839999999996</v>
      </c>
      <c r="F685" s="187">
        <f t="shared" si="31"/>
        <v>6.9036326399999997</v>
      </c>
      <c r="G685" s="188">
        <v>1</v>
      </c>
      <c r="H685" s="187">
        <f t="shared" si="30"/>
        <v>6.9036326399999997</v>
      </c>
      <c r="I685" s="188">
        <v>1.3</v>
      </c>
      <c r="J685" s="189">
        <f t="shared" si="32"/>
        <v>8.9747224320000001</v>
      </c>
      <c r="K685" s="190" t="s">
        <v>1321</v>
      </c>
      <c r="L685" s="191" t="s">
        <v>1323</v>
      </c>
    </row>
    <row r="686" spans="2:12">
      <c r="B686" s="176" t="s">
        <v>980</v>
      </c>
      <c r="C686" s="177" t="s">
        <v>1594</v>
      </c>
      <c r="D686" s="178">
        <v>1.8305815287</v>
      </c>
      <c r="E686" s="179">
        <v>1.281242</v>
      </c>
      <c r="F686" s="179">
        <f t="shared" si="31"/>
        <v>1.22999232</v>
      </c>
      <c r="G686" s="180">
        <v>1</v>
      </c>
      <c r="H686" s="179">
        <f t="shared" si="30"/>
        <v>1.22999232</v>
      </c>
      <c r="I686" s="180">
        <v>1.3</v>
      </c>
      <c r="J686" s="181">
        <f t="shared" si="32"/>
        <v>1.5989900160000001</v>
      </c>
      <c r="K686" s="192" t="s">
        <v>1321</v>
      </c>
      <c r="L686" s="193" t="s">
        <v>1323</v>
      </c>
    </row>
    <row r="687" spans="2:12">
      <c r="B687" s="184" t="s">
        <v>981</v>
      </c>
      <c r="C687" s="185" t="s">
        <v>1594</v>
      </c>
      <c r="D687" s="186">
        <v>2.2231245166</v>
      </c>
      <c r="E687" s="187">
        <v>1.4410609999999999</v>
      </c>
      <c r="F687" s="187">
        <f t="shared" si="31"/>
        <v>1.38341856</v>
      </c>
      <c r="G687" s="188">
        <v>1</v>
      </c>
      <c r="H687" s="187">
        <f t="shared" si="30"/>
        <v>1.38341856</v>
      </c>
      <c r="I687" s="188">
        <v>1.3</v>
      </c>
      <c r="J687" s="189">
        <f t="shared" si="32"/>
        <v>1.7984441280000001</v>
      </c>
      <c r="K687" s="190" t="s">
        <v>1321</v>
      </c>
      <c r="L687" s="191" t="s">
        <v>1323</v>
      </c>
    </row>
    <row r="688" spans="2:12">
      <c r="B688" s="184" t="s">
        <v>982</v>
      </c>
      <c r="C688" s="185" t="s">
        <v>1594</v>
      </c>
      <c r="D688" s="186">
        <v>4.9665809769000004</v>
      </c>
      <c r="E688" s="187">
        <v>2.153038</v>
      </c>
      <c r="F688" s="187">
        <f t="shared" si="31"/>
        <v>2.0669164799999997</v>
      </c>
      <c r="G688" s="188">
        <v>1</v>
      </c>
      <c r="H688" s="187">
        <f t="shared" si="30"/>
        <v>2.0669164799999997</v>
      </c>
      <c r="I688" s="188">
        <v>1.3</v>
      </c>
      <c r="J688" s="189">
        <f t="shared" si="32"/>
        <v>2.6869914239999999</v>
      </c>
      <c r="K688" s="190" t="s">
        <v>1321</v>
      </c>
      <c r="L688" s="191" t="s">
        <v>1323</v>
      </c>
    </row>
    <row r="689" spans="2:12">
      <c r="B689" s="184" t="s">
        <v>983</v>
      </c>
      <c r="C689" s="185" t="s">
        <v>1594</v>
      </c>
      <c r="D689" s="186">
        <v>18.666666666699999</v>
      </c>
      <c r="E689" s="187">
        <v>6.1150909999999996</v>
      </c>
      <c r="F689" s="187">
        <f t="shared" si="31"/>
        <v>5.8704873599999994</v>
      </c>
      <c r="G689" s="188">
        <v>1</v>
      </c>
      <c r="H689" s="187">
        <f t="shared" si="30"/>
        <v>5.8704873599999994</v>
      </c>
      <c r="I689" s="188">
        <v>1.3</v>
      </c>
      <c r="J689" s="189">
        <f t="shared" si="32"/>
        <v>7.6316335679999998</v>
      </c>
      <c r="K689" s="190" t="s">
        <v>1321</v>
      </c>
      <c r="L689" s="191" t="s">
        <v>1323</v>
      </c>
    </row>
    <row r="690" spans="2:12">
      <c r="B690" s="176" t="s">
        <v>984</v>
      </c>
      <c r="C690" s="177" t="s">
        <v>1595</v>
      </c>
      <c r="D690" s="178">
        <v>1.3011780865</v>
      </c>
      <c r="E690" s="179">
        <v>0.73637200000000003</v>
      </c>
      <c r="F690" s="179">
        <f t="shared" si="31"/>
        <v>0.70691711999999995</v>
      </c>
      <c r="G690" s="180">
        <v>1</v>
      </c>
      <c r="H690" s="179">
        <f t="shared" si="30"/>
        <v>0.70691711999999995</v>
      </c>
      <c r="I690" s="180">
        <v>1.3</v>
      </c>
      <c r="J690" s="181">
        <f t="shared" si="32"/>
        <v>0.91899225600000001</v>
      </c>
      <c r="K690" s="192" t="s">
        <v>1321</v>
      </c>
      <c r="L690" s="193" t="s">
        <v>1323</v>
      </c>
    </row>
    <row r="691" spans="2:12">
      <c r="B691" s="184" t="s">
        <v>985</v>
      </c>
      <c r="C691" s="185" t="s">
        <v>1595</v>
      </c>
      <c r="D691" s="186">
        <v>2.1637390213000001</v>
      </c>
      <c r="E691" s="187">
        <v>0.94788700000000004</v>
      </c>
      <c r="F691" s="187">
        <f t="shared" si="31"/>
        <v>0.90997152000000003</v>
      </c>
      <c r="G691" s="188">
        <v>1</v>
      </c>
      <c r="H691" s="187">
        <f t="shared" si="30"/>
        <v>0.90997152000000003</v>
      </c>
      <c r="I691" s="188">
        <v>1.3</v>
      </c>
      <c r="J691" s="189">
        <f t="shared" si="32"/>
        <v>1.182962976</v>
      </c>
      <c r="K691" s="190" t="s">
        <v>1321</v>
      </c>
      <c r="L691" s="191" t="s">
        <v>1323</v>
      </c>
    </row>
    <row r="692" spans="2:12">
      <c r="B692" s="184" t="s">
        <v>986</v>
      </c>
      <c r="C692" s="185" t="s">
        <v>1595</v>
      </c>
      <c r="D692" s="186">
        <v>6.5876180483000004</v>
      </c>
      <c r="E692" s="187">
        <v>1.8989659999999999</v>
      </c>
      <c r="F692" s="187">
        <f t="shared" si="31"/>
        <v>1.8230073599999999</v>
      </c>
      <c r="G692" s="188">
        <v>1</v>
      </c>
      <c r="H692" s="187">
        <f t="shared" si="30"/>
        <v>1.8230073599999999</v>
      </c>
      <c r="I692" s="188">
        <v>1.3</v>
      </c>
      <c r="J692" s="189">
        <f t="shared" si="32"/>
        <v>2.3699095679999997</v>
      </c>
      <c r="K692" s="190" t="s">
        <v>1321</v>
      </c>
      <c r="L692" s="191" t="s">
        <v>1323</v>
      </c>
    </row>
    <row r="693" spans="2:12">
      <c r="B693" s="184" t="s">
        <v>987</v>
      </c>
      <c r="C693" s="185" t="s">
        <v>1595</v>
      </c>
      <c r="D693" s="186">
        <v>16.3758389262</v>
      </c>
      <c r="E693" s="187">
        <v>4.2518739999999999</v>
      </c>
      <c r="F693" s="187">
        <f t="shared" si="31"/>
        <v>4.0817990399999999</v>
      </c>
      <c r="G693" s="188">
        <v>1</v>
      </c>
      <c r="H693" s="187">
        <f t="shared" si="30"/>
        <v>4.0817990399999999</v>
      </c>
      <c r="I693" s="188">
        <v>1.3</v>
      </c>
      <c r="J693" s="189">
        <f t="shared" si="32"/>
        <v>5.3063387520000003</v>
      </c>
      <c r="K693" s="190" t="s">
        <v>1321</v>
      </c>
      <c r="L693" s="191" t="s">
        <v>1323</v>
      </c>
    </row>
    <row r="694" spans="2:12">
      <c r="B694" s="176" t="s">
        <v>988</v>
      </c>
      <c r="C694" s="177" t="s">
        <v>1596</v>
      </c>
      <c r="D694" s="178">
        <v>4.1897654584000001</v>
      </c>
      <c r="E694" s="179">
        <v>1.112255</v>
      </c>
      <c r="F694" s="179">
        <f t="shared" si="31"/>
        <v>1.0677648</v>
      </c>
      <c r="G694" s="180">
        <v>1</v>
      </c>
      <c r="H694" s="179">
        <f t="shared" si="30"/>
        <v>1.0677648</v>
      </c>
      <c r="I694" s="180">
        <v>1.3</v>
      </c>
      <c r="J694" s="181">
        <f t="shared" si="32"/>
        <v>1.38809424</v>
      </c>
      <c r="K694" s="192" t="s">
        <v>1321</v>
      </c>
      <c r="L694" s="193" t="s">
        <v>1323</v>
      </c>
    </row>
    <row r="695" spans="2:12">
      <c r="B695" s="184" t="s">
        <v>989</v>
      </c>
      <c r="C695" s="185" t="s">
        <v>1596</v>
      </c>
      <c r="D695" s="186">
        <v>5.7072072071999997</v>
      </c>
      <c r="E695" s="187">
        <v>1.4209700000000001</v>
      </c>
      <c r="F695" s="187">
        <f t="shared" si="31"/>
        <v>1.3641312000000001</v>
      </c>
      <c r="G695" s="188">
        <v>1</v>
      </c>
      <c r="H695" s="187">
        <f t="shared" si="30"/>
        <v>1.3641312000000001</v>
      </c>
      <c r="I695" s="188">
        <v>1.3</v>
      </c>
      <c r="J695" s="189">
        <f t="shared" si="32"/>
        <v>1.7733705600000003</v>
      </c>
      <c r="K695" s="190" t="s">
        <v>1321</v>
      </c>
      <c r="L695" s="191" t="s">
        <v>1323</v>
      </c>
    </row>
    <row r="696" spans="2:12">
      <c r="B696" s="184" t="s">
        <v>990</v>
      </c>
      <c r="C696" s="185" t="s">
        <v>1596</v>
      </c>
      <c r="D696" s="186">
        <v>9.6568686262999996</v>
      </c>
      <c r="E696" s="187">
        <v>2.142064</v>
      </c>
      <c r="F696" s="187">
        <f t="shared" si="31"/>
        <v>2.05638144</v>
      </c>
      <c r="G696" s="188">
        <v>1</v>
      </c>
      <c r="H696" s="187">
        <f t="shared" si="30"/>
        <v>2.05638144</v>
      </c>
      <c r="I696" s="188">
        <v>1.3</v>
      </c>
      <c r="J696" s="189">
        <f t="shared" si="32"/>
        <v>2.6732958720000002</v>
      </c>
      <c r="K696" s="190" t="s">
        <v>1321</v>
      </c>
      <c r="L696" s="191" t="s">
        <v>1323</v>
      </c>
    </row>
    <row r="697" spans="2:12">
      <c r="B697" s="184" t="s">
        <v>991</v>
      </c>
      <c r="C697" s="185" t="s">
        <v>1596</v>
      </c>
      <c r="D697" s="186">
        <v>21.307339449499999</v>
      </c>
      <c r="E697" s="187">
        <v>4.8795830000000002</v>
      </c>
      <c r="F697" s="187">
        <f t="shared" si="31"/>
        <v>4.6843996800000003</v>
      </c>
      <c r="G697" s="188">
        <v>1</v>
      </c>
      <c r="H697" s="187">
        <f t="shared" si="30"/>
        <v>4.6843996800000003</v>
      </c>
      <c r="I697" s="188">
        <v>1.3</v>
      </c>
      <c r="J697" s="189">
        <f t="shared" si="32"/>
        <v>6.0897195840000009</v>
      </c>
      <c r="K697" s="190" t="s">
        <v>1321</v>
      </c>
      <c r="L697" s="191" t="s">
        <v>1323</v>
      </c>
    </row>
    <row r="698" spans="2:12">
      <c r="B698" s="176" t="s">
        <v>992</v>
      </c>
      <c r="C698" s="177" t="s">
        <v>1597</v>
      </c>
      <c r="D698" s="178">
        <v>2.6066961124999999</v>
      </c>
      <c r="E698" s="179">
        <v>0.38963300000000001</v>
      </c>
      <c r="F698" s="179">
        <f t="shared" si="31"/>
        <v>0.37404767999999999</v>
      </c>
      <c r="G698" s="180">
        <v>1</v>
      </c>
      <c r="H698" s="179">
        <f t="shared" si="30"/>
        <v>0.37404767999999999</v>
      </c>
      <c r="I698" s="180">
        <v>1.3</v>
      </c>
      <c r="J698" s="181">
        <f t="shared" si="32"/>
        <v>0.48626198399999998</v>
      </c>
      <c r="K698" s="192" t="s">
        <v>1321</v>
      </c>
      <c r="L698" s="193" t="s">
        <v>1323</v>
      </c>
    </row>
    <row r="699" spans="2:12">
      <c r="B699" s="184" t="s">
        <v>993</v>
      </c>
      <c r="C699" s="185" t="s">
        <v>1597</v>
      </c>
      <c r="D699" s="186">
        <v>2.7531135955999999</v>
      </c>
      <c r="E699" s="187">
        <v>0.53012099999999995</v>
      </c>
      <c r="F699" s="187">
        <f t="shared" si="31"/>
        <v>0.50891615999999995</v>
      </c>
      <c r="G699" s="188">
        <v>1</v>
      </c>
      <c r="H699" s="187">
        <f t="shared" si="30"/>
        <v>0.50891615999999995</v>
      </c>
      <c r="I699" s="188">
        <v>1.3</v>
      </c>
      <c r="J699" s="189">
        <f t="shared" si="32"/>
        <v>0.66159100799999992</v>
      </c>
      <c r="K699" s="190" t="s">
        <v>1321</v>
      </c>
      <c r="L699" s="191" t="s">
        <v>1323</v>
      </c>
    </row>
    <row r="700" spans="2:12">
      <c r="B700" s="184" t="s">
        <v>994</v>
      </c>
      <c r="C700" s="185" t="s">
        <v>1597</v>
      </c>
      <c r="D700" s="186">
        <v>4.2725685938</v>
      </c>
      <c r="E700" s="187">
        <v>0.78610100000000005</v>
      </c>
      <c r="F700" s="187">
        <f t="shared" si="31"/>
        <v>0.75465696000000004</v>
      </c>
      <c r="G700" s="188">
        <v>1</v>
      </c>
      <c r="H700" s="187">
        <f t="shared" si="30"/>
        <v>0.75465696000000004</v>
      </c>
      <c r="I700" s="188">
        <v>1.3</v>
      </c>
      <c r="J700" s="189">
        <f t="shared" si="32"/>
        <v>0.98105404800000007</v>
      </c>
      <c r="K700" s="190" t="s">
        <v>1321</v>
      </c>
      <c r="L700" s="191" t="s">
        <v>1323</v>
      </c>
    </row>
    <row r="701" spans="2:12">
      <c r="B701" s="184" t="s">
        <v>995</v>
      </c>
      <c r="C701" s="185" t="s">
        <v>1597</v>
      </c>
      <c r="D701" s="186">
        <v>9.3470040721000007</v>
      </c>
      <c r="E701" s="187">
        <v>1.9670989999999999</v>
      </c>
      <c r="F701" s="187">
        <f t="shared" si="31"/>
        <v>1.8884150399999999</v>
      </c>
      <c r="G701" s="188">
        <v>1</v>
      </c>
      <c r="H701" s="187">
        <f t="shared" si="30"/>
        <v>1.8884150399999999</v>
      </c>
      <c r="I701" s="188">
        <v>1.3</v>
      </c>
      <c r="J701" s="189">
        <f t="shared" si="32"/>
        <v>2.4549395519999999</v>
      </c>
      <c r="K701" s="190" t="s">
        <v>1321</v>
      </c>
      <c r="L701" s="191" t="s">
        <v>1323</v>
      </c>
    </row>
    <row r="702" spans="2:12">
      <c r="B702" s="176" t="s">
        <v>996</v>
      </c>
      <c r="C702" s="177" t="s">
        <v>1598</v>
      </c>
      <c r="D702" s="178">
        <v>3.5143745144</v>
      </c>
      <c r="E702" s="179">
        <v>0.32104899999999997</v>
      </c>
      <c r="F702" s="179">
        <f t="shared" si="31"/>
        <v>0.30820703999999999</v>
      </c>
      <c r="G702" s="180">
        <v>1</v>
      </c>
      <c r="H702" s="179">
        <f t="shared" si="30"/>
        <v>0.30820703999999999</v>
      </c>
      <c r="I702" s="180">
        <v>1.3</v>
      </c>
      <c r="J702" s="181">
        <f t="shared" si="32"/>
        <v>0.40066915199999997</v>
      </c>
      <c r="K702" s="192" t="s">
        <v>1321</v>
      </c>
      <c r="L702" s="193" t="s">
        <v>1323</v>
      </c>
    </row>
    <row r="703" spans="2:12">
      <c r="B703" s="184" t="s">
        <v>997</v>
      </c>
      <c r="C703" s="185" t="s">
        <v>1598</v>
      </c>
      <c r="D703" s="186">
        <v>4.8271113831000001</v>
      </c>
      <c r="E703" s="187">
        <v>0.52264600000000005</v>
      </c>
      <c r="F703" s="187">
        <f t="shared" si="31"/>
        <v>0.50174015999999999</v>
      </c>
      <c r="G703" s="188">
        <v>1</v>
      </c>
      <c r="H703" s="187">
        <f t="shared" si="30"/>
        <v>0.50174015999999999</v>
      </c>
      <c r="I703" s="188">
        <v>1.3</v>
      </c>
      <c r="J703" s="189">
        <f t="shared" si="32"/>
        <v>0.65226220800000001</v>
      </c>
      <c r="K703" s="190" t="s">
        <v>1321</v>
      </c>
      <c r="L703" s="191" t="s">
        <v>1323</v>
      </c>
    </row>
    <row r="704" spans="2:12">
      <c r="B704" s="184" t="s">
        <v>998</v>
      </c>
      <c r="C704" s="185" t="s">
        <v>1598</v>
      </c>
      <c r="D704" s="186">
        <v>6.7569280660000004</v>
      </c>
      <c r="E704" s="187">
        <v>0.81891099999999994</v>
      </c>
      <c r="F704" s="187">
        <f t="shared" si="31"/>
        <v>0.78615455999999995</v>
      </c>
      <c r="G704" s="188">
        <v>1</v>
      </c>
      <c r="H704" s="187">
        <f t="shared" si="30"/>
        <v>0.78615455999999995</v>
      </c>
      <c r="I704" s="188">
        <v>1.3</v>
      </c>
      <c r="J704" s="189">
        <f t="shared" si="32"/>
        <v>1.022000928</v>
      </c>
      <c r="K704" s="190" t="s">
        <v>1321</v>
      </c>
      <c r="L704" s="191" t="s">
        <v>1323</v>
      </c>
    </row>
    <row r="705" spans="2:12">
      <c r="B705" s="184" t="s">
        <v>999</v>
      </c>
      <c r="C705" s="185" t="s">
        <v>1598</v>
      </c>
      <c r="D705" s="186">
        <v>13.751552795</v>
      </c>
      <c r="E705" s="187">
        <v>1.7445379999999999</v>
      </c>
      <c r="F705" s="187">
        <f t="shared" si="31"/>
        <v>1.6747564799999999</v>
      </c>
      <c r="G705" s="188">
        <v>1</v>
      </c>
      <c r="H705" s="187">
        <f t="shared" si="30"/>
        <v>1.6747564799999999</v>
      </c>
      <c r="I705" s="188">
        <v>1.3</v>
      </c>
      <c r="J705" s="189">
        <f t="shared" si="32"/>
        <v>2.1771834239999999</v>
      </c>
      <c r="K705" s="190" t="s">
        <v>1321</v>
      </c>
      <c r="L705" s="191" t="s">
        <v>1323</v>
      </c>
    </row>
    <row r="706" spans="2:12">
      <c r="B706" s="176" t="s">
        <v>1000</v>
      </c>
      <c r="C706" s="177" t="s">
        <v>1599</v>
      </c>
      <c r="D706" s="178">
        <v>1.9919682339</v>
      </c>
      <c r="E706" s="179">
        <v>0.28471999999999997</v>
      </c>
      <c r="F706" s="179">
        <f t="shared" si="31"/>
        <v>0.27333119999999994</v>
      </c>
      <c r="G706" s="180">
        <v>1</v>
      </c>
      <c r="H706" s="179">
        <f t="shared" si="30"/>
        <v>0.27333119999999994</v>
      </c>
      <c r="I706" s="180">
        <v>1.3</v>
      </c>
      <c r="J706" s="181">
        <f t="shared" si="32"/>
        <v>0.35533055999999996</v>
      </c>
      <c r="K706" s="192" t="s">
        <v>1321</v>
      </c>
      <c r="L706" s="193" t="s">
        <v>1323</v>
      </c>
    </row>
    <row r="707" spans="2:12">
      <c r="B707" s="184" t="s">
        <v>1001</v>
      </c>
      <c r="C707" s="185" t="s">
        <v>1599</v>
      </c>
      <c r="D707" s="186">
        <v>2.9133531448999999</v>
      </c>
      <c r="E707" s="187">
        <v>0.46249899999999999</v>
      </c>
      <c r="F707" s="187">
        <f t="shared" si="31"/>
        <v>0.44399903999999996</v>
      </c>
      <c r="G707" s="188">
        <v>1</v>
      </c>
      <c r="H707" s="187">
        <f t="shared" si="30"/>
        <v>0.44399903999999996</v>
      </c>
      <c r="I707" s="188">
        <v>1.3</v>
      </c>
      <c r="J707" s="189">
        <f t="shared" si="32"/>
        <v>0.57719875199999993</v>
      </c>
      <c r="K707" s="190" t="s">
        <v>1321</v>
      </c>
      <c r="L707" s="191" t="s">
        <v>1323</v>
      </c>
    </row>
    <row r="708" spans="2:12">
      <c r="B708" s="184" t="s">
        <v>1002</v>
      </c>
      <c r="C708" s="185" t="s">
        <v>1599</v>
      </c>
      <c r="D708" s="186">
        <v>4.4450764818000001</v>
      </c>
      <c r="E708" s="187">
        <v>0.68277500000000002</v>
      </c>
      <c r="F708" s="187">
        <f t="shared" si="31"/>
        <v>0.65546400000000005</v>
      </c>
      <c r="G708" s="188">
        <v>1</v>
      </c>
      <c r="H708" s="187">
        <f t="shared" si="30"/>
        <v>0.65546400000000005</v>
      </c>
      <c r="I708" s="188">
        <v>1.3</v>
      </c>
      <c r="J708" s="189">
        <f t="shared" si="32"/>
        <v>0.85210320000000006</v>
      </c>
      <c r="K708" s="190" t="s">
        <v>1321</v>
      </c>
      <c r="L708" s="191" t="s">
        <v>1323</v>
      </c>
    </row>
    <row r="709" spans="2:12">
      <c r="B709" s="184" t="s">
        <v>1003</v>
      </c>
      <c r="C709" s="185" t="s">
        <v>1599</v>
      </c>
      <c r="D709" s="186">
        <v>9.1442374051000002</v>
      </c>
      <c r="E709" s="187">
        <v>1.4443649999999999</v>
      </c>
      <c r="F709" s="187">
        <f t="shared" si="31"/>
        <v>1.3865903999999998</v>
      </c>
      <c r="G709" s="188">
        <v>1</v>
      </c>
      <c r="H709" s="187">
        <f t="shared" si="30"/>
        <v>1.3865903999999998</v>
      </c>
      <c r="I709" s="188">
        <v>1.3</v>
      </c>
      <c r="J709" s="189">
        <f t="shared" si="32"/>
        <v>1.8025675199999998</v>
      </c>
      <c r="K709" s="190" t="s">
        <v>1321</v>
      </c>
      <c r="L709" s="191" t="s">
        <v>1323</v>
      </c>
    </row>
    <row r="710" spans="2:12">
      <c r="B710" s="176" t="s">
        <v>1004</v>
      </c>
      <c r="C710" s="177" t="s">
        <v>1600</v>
      </c>
      <c r="D710" s="178">
        <v>2.7202572347</v>
      </c>
      <c r="E710" s="179">
        <v>0.44205499999999998</v>
      </c>
      <c r="F710" s="179">
        <f t="shared" si="31"/>
        <v>0.42437279999999994</v>
      </c>
      <c r="G710" s="180">
        <v>1</v>
      </c>
      <c r="H710" s="179">
        <f t="shared" si="30"/>
        <v>0.42437279999999994</v>
      </c>
      <c r="I710" s="180">
        <v>1.3</v>
      </c>
      <c r="J710" s="181">
        <f t="shared" si="32"/>
        <v>0.55168463999999995</v>
      </c>
      <c r="K710" s="192" t="s">
        <v>1321</v>
      </c>
      <c r="L710" s="193" t="s">
        <v>1323</v>
      </c>
    </row>
    <row r="711" spans="2:12">
      <c r="B711" s="184" t="s">
        <v>1005</v>
      </c>
      <c r="C711" s="185" t="s">
        <v>1600</v>
      </c>
      <c r="D711" s="186">
        <v>3.6304926763999998</v>
      </c>
      <c r="E711" s="187">
        <v>0.58455699999999999</v>
      </c>
      <c r="F711" s="187">
        <f t="shared" si="31"/>
        <v>0.56117472000000002</v>
      </c>
      <c r="G711" s="188">
        <v>1</v>
      </c>
      <c r="H711" s="187">
        <f t="shared" si="30"/>
        <v>0.56117472000000002</v>
      </c>
      <c r="I711" s="188">
        <v>1.3</v>
      </c>
      <c r="J711" s="189">
        <f t="shared" si="32"/>
        <v>0.72952713600000008</v>
      </c>
      <c r="K711" s="190" t="s">
        <v>1321</v>
      </c>
      <c r="L711" s="191" t="s">
        <v>1323</v>
      </c>
    </row>
    <row r="712" spans="2:12">
      <c r="B712" s="184" t="s">
        <v>1006</v>
      </c>
      <c r="C712" s="185" t="s">
        <v>1600</v>
      </c>
      <c r="D712" s="186">
        <v>5.7255489021999999</v>
      </c>
      <c r="E712" s="187">
        <v>0.95392500000000002</v>
      </c>
      <c r="F712" s="187">
        <f t="shared" si="31"/>
        <v>0.91576800000000003</v>
      </c>
      <c r="G712" s="188">
        <v>1</v>
      </c>
      <c r="H712" s="187">
        <f t="shared" si="30"/>
        <v>0.91576800000000003</v>
      </c>
      <c r="I712" s="188">
        <v>1.3</v>
      </c>
      <c r="J712" s="189">
        <f t="shared" si="32"/>
        <v>1.1904984000000001</v>
      </c>
      <c r="K712" s="190" t="s">
        <v>1321</v>
      </c>
      <c r="L712" s="191" t="s">
        <v>1323</v>
      </c>
    </row>
    <row r="713" spans="2:12">
      <c r="B713" s="184" t="s">
        <v>1007</v>
      </c>
      <c r="C713" s="185" t="s">
        <v>1600</v>
      </c>
      <c r="D713" s="186">
        <v>15.0392156863</v>
      </c>
      <c r="E713" s="187">
        <v>2.7383609999999998</v>
      </c>
      <c r="F713" s="187">
        <f t="shared" si="31"/>
        <v>2.6288265599999998</v>
      </c>
      <c r="G713" s="188">
        <v>1</v>
      </c>
      <c r="H713" s="187">
        <f t="shared" si="30"/>
        <v>2.6288265599999998</v>
      </c>
      <c r="I713" s="188">
        <v>1.3</v>
      </c>
      <c r="J713" s="189">
        <f t="shared" si="32"/>
        <v>3.4174745280000001</v>
      </c>
      <c r="K713" s="190" t="s">
        <v>1321</v>
      </c>
      <c r="L713" s="191" t="s">
        <v>1323</v>
      </c>
    </row>
    <row r="714" spans="2:12">
      <c r="B714" s="176" t="s">
        <v>1008</v>
      </c>
      <c r="C714" s="177" t="s">
        <v>1601</v>
      </c>
      <c r="D714" s="178">
        <v>2.5885896963000001</v>
      </c>
      <c r="E714" s="179">
        <v>0.43411300000000003</v>
      </c>
      <c r="F714" s="179">
        <f t="shared" si="31"/>
        <v>0.41674848000000003</v>
      </c>
      <c r="G714" s="180">
        <v>1</v>
      </c>
      <c r="H714" s="179">
        <f t="shared" si="30"/>
        <v>0.41674848000000003</v>
      </c>
      <c r="I714" s="180">
        <v>1.3</v>
      </c>
      <c r="J714" s="181">
        <f t="shared" si="32"/>
        <v>0.54177302400000005</v>
      </c>
      <c r="K714" s="192" t="s">
        <v>1321</v>
      </c>
      <c r="L714" s="193" t="s">
        <v>1323</v>
      </c>
    </row>
    <row r="715" spans="2:12">
      <c r="B715" s="184" t="s">
        <v>1009</v>
      </c>
      <c r="C715" s="185" t="s">
        <v>1601</v>
      </c>
      <c r="D715" s="186">
        <v>3.9726284826999998</v>
      </c>
      <c r="E715" s="187">
        <v>0.65139400000000003</v>
      </c>
      <c r="F715" s="187">
        <f t="shared" si="31"/>
        <v>0.62533824000000005</v>
      </c>
      <c r="G715" s="188">
        <v>1</v>
      </c>
      <c r="H715" s="187">
        <f t="shared" si="30"/>
        <v>0.62533824000000005</v>
      </c>
      <c r="I715" s="188">
        <v>1.3</v>
      </c>
      <c r="J715" s="189">
        <f t="shared" si="32"/>
        <v>0.81293971200000004</v>
      </c>
      <c r="K715" s="190" t="s">
        <v>1321</v>
      </c>
      <c r="L715" s="191" t="s">
        <v>1323</v>
      </c>
    </row>
    <row r="716" spans="2:12">
      <c r="B716" s="184" t="s">
        <v>1010</v>
      </c>
      <c r="C716" s="185" t="s">
        <v>1601</v>
      </c>
      <c r="D716" s="186">
        <v>6.0481743227000004</v>
      </c>
      <c r="E716" s="187">
        <v>0.97672499999999995</v>
      </c>
      <c r="F716" s="187">
        <f t="shared" si="31"/>
        <v>0.93765599999999993</v>
      </c>
      <c r="G716" s="188">
        <v>1</v>
      </c>
      <c r="H716" s="187">
        <f t="shared" si="30"/>
        <v>0.93765599999999993</v>
      </c>
      <c r="I716" s="188">
        <v>1.3</v>
      </c>
      <c r="J716" s="189">
        <f t="shared" si="32"/>
        <v>1.2189528000000001</v>
      </c>
      <c r="K716" s="190" t="s">
        <v>1321</v>
      </c>
      <c r="L716" s="191" t="s">
        <v>1323</v>
      </c>
    </row>
    <row r="717" spans="2:12">
      <c r="B717" s="184" t="s">
        <v>1011</v>
      </c>
      <c r="C717" s="185" t="s">
        <v>1601</v>
      </c>
      <c r="D717" s="186">
        <v>11.474678111599999</v>
      </c>
      <c r="E717" s="187">
        <v>2.151983</v>
      </c>
      <c r="F717" s="187">
        <f t="shared" si="31"/>
        <v>2.0659036799999999</v>
      </c>
      <c r="G717" s="188">
        <v>1</v>
      </c>
      <c r="H717" s="187">
        <f t="shared" si="30"/>
        <v>2.0659036799999999</v>
      </c>
      <c r="I717" s="188">
        <v>1.3</v>
      </c>
      <c r="J717" s="189">
        <f t="shared" si="32"/>
        <v>2.6856747840000001</v>
      </c>
      <c r="K717" s="190" t="s">
        <v>1321</v>
      </c>
      <c r="L717" s="191" t="s">
        <v>1323</v>
      </c>
    </row>
    <row r="718" spans="2:12">
      <c r="B718" s="176" t="s">
        <v>1012</v>
      </c>
      <c r="C718" s="177" t="s">
        <v>1602</v>
      </c>
      <c r="D718" s="178">
        <v>2.4113261421000001</v>
      </c>
      <c r="E718" s="179">
        <v>0.40165200000000001</v>
      </c>
      <c r="F718" s="179">
        <f t="shared" si="31"/>
        <v>0.38558591999999997</v>
      </c>
      <c r="G718" s="180">
        <v>1</v>
      </c>
      <c r="H718" s="179">
        <f t="shared" ref="H718:H781" si="33">+F718*G718</f>
        <v>0.38558591999999997</v>
      </c>
      <c r="I718" s="180">
        <v>1.3</v>
      </c>
      <c r="J718" s="181">
        <f t="shared" si="32"/>
        <v>0.50126169600000003</v>
      </c>
      <c r="K718" s="192" t="s">
        <v>1321</v>
      </c>
      <c r="L718" s="193" t="s">
        <v>1323</v>
      </c>
    </row>
    <row r="719" spans="2:12">
      <c r="B719" s="184" t="s">
        <v>1013</v>
      </c>
      <c r="C719" s="185" t="s">
        <v>1602</v>
      </c>
      <c r="D719" s="186">
        <v>3.0221949612999999</v>
      </c>
      <c r="E719" s="187">
        <v>0.51311200000000001</v>
      </c>
      <c r="F719" s="187">
        <f t="shared" ref="F719:F782" si="34">E719*0.96</f>
        <v>0.49258752</v>
      </c>
      <c r="G719" s="188">
        <v>1</v>
      </c>
      <c r="H719" s="187">
        <f t="shared" si="33"/>
        <v>0.49258752</v>
      </c>
      <c r="I719" s="188">
        <v>1.3</v>
      </c>
      <c r="J719" s="189">
        <f t="shared" ref="J719:J782" si="35">H719*I719</f>
        <v>0.64036377600000005</v>
      </c>
      <c r="K719" s="190" t="s">
        <v>1321</v>
      </c>
      <c r="L719" s="191" t="s">
        <v>1323</v>
      </c>
    </row>
    <row r="720" spans="2:12">
      <c r="B720" s="184" t="s">
        <v>1014</v>
      </c>
      <c r="C720" s="185" t="s">
        <v>1602</v>
      </c>
      <c r="D720" s="186">
        <v>4.6033769696000002</v>
      </c>
      <c r="E720" s="187">
        <v>0.76660799999999996</v>
      </c>
      <c r="F720" s="187">
        <f t="shared" si="34"/>
        <v>0.73594367999999988</v>
      </c>
      <c r="G720" s="188">
        <v>1</v>
      </c>
      <c r="H720" s="187">
        <f t="shared" si="33"/>
        <v>0.73594367999999988</v>
      </c>
      <c r="I720" s="188">
        <v>1.3</v>
      </c>
      <c r="J720" s="189">
        <f t="shared" si="35"/>
        <v>0.95672678399999989</v>
      </c>
      <c r="K720" s="190" t="s">
        <v>1321</v>
      </c>
      <c r="L720" s="191" t="s">
        <v>1323</v>
      </c>
    </row>
    <row r="721" spans="2:12">
      <c r="B721" s="184" t="s">
        <v>1015</v>
      </c>
      <c r="C721" s="185" t="s">
        <v>1602</v>
      </c>
      <c r="D721" s="186">
        <v>9.4564408041999997</v>
      </c>
      <c r="E721" s="187">
        <v>1.676687</v>
      </c>
      <c r="F721" s="187">
        <f t="shared" si="34"/>
        <v>1.6096195200000001</v>
      </c>
      <c r="G721" s="188">
        <v>1</v>
      </c>
      <c r="H721" s="187">
        <f t="shared" si="33"/>
        <v>1.6096195200000001</v>
      </c>
      <c r="I721" s="188">
        <v>1.3</v>
      </c>
      <c r="J721" s="189">
        <f t="shared" si="35"/>
        <v>2.0925053760000001</v>
      </c>
      <c r="K721" s="190" t="s">
        <v>1321</v>
      </c>
      <c r="L721" s="191" t="s">
        <v>1323</v>
      </c>
    </row>
    <row r="722" spans="2:12">
      <c r="B722" s="176" t="s">
        <v>1016</v>
      </c>
      <c r="C722" s="177" t="s">
        <v>1603</v>
      </c>
      <c r="D722" s="178">
        <v>4.5785813629999996</v>
      </c>
      <c r="E722" s="179">
        <v>4.4666550000000003</v>
      </c>
      <c r="F722" s="179">
        <f t="shared" si="34"/>
        <v>4.2879887999999999</v>
      </c>
      <c r="G722" s="180">
        <v>1</v>
      </c>
      <c r="H722" s="179">
        <f t="shared" si="33"/>
        <v>4.2879887999999999</v>
      </c>
      <c r="I722" s="180">
        <v>1.3</v>
      </c>
      <c r="J722" s="181">
        <f t="shared" si="35"/>
        <v>5.5743854400000004</v>
      </c>
      <c r="K722" s="192" t="s">
        <v>1321</v>
      </c>
      <c r="L722" s="193" t="s">
        <v>1323</v>
      </c>
    </row>
    <row r="723" spans="2:12">
      <c r="B723" s="184" t="s">
        <v>1017</v>
      </c>
      <c r="C723" s="185" t="s">
        <v>1603</v>
      </c>
      <c r="D723" s="186">
        <v>5.6132339236000002</v>
      </c>
      <c r="E723" s="187">
        <v>5.0077150000000001</v>
      </c>
      <c r="F723" s="187">
        <f t="shared" si="34"/>
        <v>4.8074063999999996</v>
      </c>
      <c r="G723" s="188">
        <v>1</v>
      </c>
      <c r="H723" s="187">
        <f t="shared" si="33"/>
        <v>4.8074063999999996</v>
      </c>
      <c r="I723" s="188">
        <v>1.3</v>
      </c>
      <c r="J723" s="189">
        <f t="shared" si="35"/>
        <v>6.2496283199999993</v>
      </c>
      <c r="K723" s="190" t="s">
        <v>1321</v>
      </c>
      <c r="L723" s="191" t="s">
        <v>1323</v>
      </c>
    </row>
    <row r="724" spans="2:12">
      <c r="B724" s="184" t="s">
        <v>1018</v>
      </c>
      <c r="C724" s="185" t="s">
        <v>1603</v>
      </c>
      <c r="D724" s="186">
        <v>8.6393442622999999</v>
      </c>
      <c r="E724" s="187">
        <v>6.0561220000000002</v>
      </c>
      <c r="F724" s="187">
        <f t="shared" si="34"/>
        <v>5.8138771199999999</v>
      </c>
      <c r="G724" s="188">
        <v>1</v>
      </c>
      <c r="H724" s="187">
        <f t="shared" si="33"/>
        <v>5.8138771199999999</v>
      </c>
      <c r="I724" s="188">
        <v>1.3</v>
      </c>
      <c r="J724" s="189">
        <f t="shared" si="35"/>
        <v>7.558040256</v>
      </c>
      <c r="K724" s="190" t="s">
        <v>1321</v>
      </c>
      <c r="L724" s="191" t="s">
        <v>1323</v>
      </c>
    </row>
    <row r="725" spans="2:12">
      <c r="B725" s="184" t="s">
        <v>1019</v>
      </c>
      <c r="C725" s="185" t="s">
        <v>1603</v>
      </c>
      <c r="D725" s="186">
        <v>20.8785046729</v>
      </c>
      <c r="E725" s="187">
        <v>9.9170920000000002</v>
      </c>
      <c r="F725" s="187">
        <f t="shared" si="34"/>
        <v>9.5204083199999996</v>
      </c>
      <c r="G725" s="188">
        <v>1</v>
      </c>
      <c r="H725" s="187">
        <f t="shared" si="33"/>
        <v>9.5204083199999996</v>
      </c>
      <c r="I725" s="188">
        <v>1.3</v>
      </c>
      <c r="J725" s="189">
        <f t="shared" si="35"/>
        <v>12.376530816000001</v>
      </c>
      <c r="K725" s="190" t="s">
        <v>1321</v>
      </c>
      <c r="L725" s="191" t="s">
        <v>1323</v>
      </c>
    </row>
    <row r="726" spans="2:12">
      <c r="B726" s="176" t="s">
        <v>1020</v>
      </c>
      <c r="C726" s="177" t="s">
        <v>1604</v>
      </c>
      <c r="D726" s="178">
        <v>4.7378318583999999</v>
      </c>
      <c r="E726" s="179">
        <v>1.438585</v>
      </c>
      <c r="F726" s="179">
        <f t="shared" si="34"/>
        <v>1.3810415999999999</v>
      </c>
      <c r="G726" s="180">
        <v>1</v>
      </c>
      <c r="H726" s="179">
        <f t="shared" si="33"/>
        <v>1.3810415999999999</v>
      </c>
      <c r="I726" s="180">
        <v>1.3</v>
      </c>
      <c r="J726" s="181">
        <f t="shared" si="35"/>
        <v>1.7953540799999999</v>
      </c>
      <c r="K726" s="192" t="s">
        <v>1321</v>
      </c>
      <c r="L726" s="193" t="s">
        <v>1323</v>
      </c>
    </row>
    <row r="727" spans="2:12">
      <c r="B727" s="184" t="s">
        <v>1021</v>
      </c>
      <c r="C727" s="185" t="s">
        <v>1604</v>
      </c>
      <c r="D727" s="186">
        <v>7.2603878116000002</v>
      </c>
      <c r="E727" s="187">
        <v>2.1566149999999999</v>
      </c>
      <c r="F727" s="187">
        <f t="shared" si="34"/>
        <v>2.0703503999999997</v>
      </c>
      <c r="G727" s="188">
        <v>1</v>
      </c>
      <c r="H727" s="187">
        <f t="shared" si="33"/>
        <v>2.0703503999999997</v>
      </c>
      <c r="I727" s="188">
        <v>1.3</v>
      </c>
      <c r="J727" s="189">
        <f t="shared" si="35"/>
        <v>2.6914555199999999</v>
      </c>
      <c r="K727" s="190" t="s">
        <v>1321</v>
      </c>
      <c r="L727" s="191" t="s">
        <v>1323</v>
      </c>
    </row>
    <row r="728" spans="2:12">
      <c r="B728" s="184" t="s">
        <v>1022</v>
      </c>
      <c r="C728" s="185" t="s">
        <v>1604</v>
      </c>
      <c r="D728" s="186">
        <v>9.9427098252999997</v>
      </c>
      <c r="E728" s="187">
        <v>2.9548549999999998</v>
      </c>
      <c r="F728" s="187">
        <f t="shared" si="34"/>
        <v>2.8366607999999998</v>
      </c>
      <c r="G728" s="188">
        <v>1</v>
      </c>
      <c r="H728" s="187">
        <f t="shared" si="33"/>
        <v>2.8366607999999998</v>
      </c>
      <c r="I728" s="188">
        <v>1.3</v>
      </c>
      <c r="J728" s="189">
        <f t="shared" si="35"/>
        <v>3.6876590399999998</v>
      </c>
      <c r="K728" s="190" t="s">
        <v>1321</v>
      </c>
      <c r="L728" s="191" t="s">
        <v>1323</v>
      </c>
    </row>
    <row r="729" spans="2:12">
      <c r="B729" s="184" t="s">
        <v>1023</v>
      </c>
      <c r="C729" s="185" t="s">
        <v>1604</v>
      </c>
      <c r="D729" s="186">
        <v>21.962432915899999</v>
      </c>
      <c r="E729" s="187">
        <v>6.1840890000000002</v>
      </c>
      <c r="F729" s="187">
        <f t="shared" si="34"/>
        <v>5.93672544</v>
      </c>
      <c r="G729" s="188">
        <v>1</v>
      </c>
      <c r="H729" s="187">
        <f t="shared" si="33"/>
        <v>5.93672544</v>
      </c>
      <c r="I729" s="188">
        <v>1.3</v>
      </c>
      <c r="J729" s="189">
        <f t="shared" si="35"/>
        <v>7.7177430720000002</v>
      </c>
      <c r="K729" s="190" t="s">
        <v>1321</v>
      </c>
      <c r="L729" s="191" t="s">
        <v>1323</v>
      </c>
    </row>
    <row r="730" spans="2:12">
      <c r="B730" s="176" t="s">
        <v>1024</v>
      </c>
      <c r="C730" s="177" t="s">
        <v>1605</v>
      </c>
      <c r="D730" s="178">
        <v>3.2472660996</v>
      </c>
      <c r="E730" s="179">
        <v>1.3138339999999999</v>
      </c>
      <c r="F730" s="179">
        <f t="shared" si="34"/>
        <v>1.2612806399999998</v>
      </c>
      <c r="G730" s="180">
        <v>1</v>
      </c>
      <c r="H730" s="179">
        <f t="shared" si="33"/>
        <v>1.2612806399999998</v>
      </c>
      <c r="I730" s="180">
        <v>1.3</v>
      </c>
      <c r="J730" s="181">
        <f t="shared" si="35"/>
        <v>1.6396648319999998</v>
      </c>
      <c r="K730" s="192" t="s">
        <v>1321</v>
      </c>
      <c r="L730" s="193" t="s">
        <v>1323</v>
      </c>
    </row>
    <row r="731" spans="2:12">
      <c r="B731" s="184" t="s">
        <v>1025</v>
      </c>
      <c r="C731" s="185" t="s">
        <v>1605</v>
      </c>
      <c r="D731" s="186">
        <v>4.2162885547000002</v>
      </c>
      <c r="E731" s="187">
        <v>1.5536540000000001</v>
      </c>
      <c r="F731" s="187">
        <f t="shared" si="34"/>
        <v>1.4915078400000001</v>
      </c>
      <c r="G731" s="188">
        <v>1</v>
      </c>
      <c r="H731" s="187">
        <f t="shared" si="33"/>
        <v>1.4915078400000001</v>
      </c>
      <c r="I731" s="188">
        <v>1.3</v>
      </c>
      <c r="J731" s="189">
        <f t="shared" si="35"/>
        <v>1.9389601920000001</v>
      </c>
      <c r="K731" s="190" t="s">
        <v>1321</v>
      </c>
      <c r="L731" s="191" t="s">
        <v>1323</v>
      </c>
    </row>
    <row r="732" spans="2:12">
      <c r="B732" s="184" t="s">
        <v>1026</v>
      </c>
      <c r="C732" s="185" t="s">
        <v>1605</v>
      </c>
      <c r="D732" s="186">
        <v>7.9488335101000001</v>
      </c>
      <c r="E732" s="187">
        <v>2.345526</v>
      </c>
      <c r="F732" s="187">
        <f t="shared" si="34"/>
        <v>2.2517049600000001</v>
      </c>
      <c r="G732" s="188">
        <v>1</v>
      </c>
      <c r="H732" s="187">
        <f t="shared" si="33"/>
        <v>2.2517049600000001</v>
      </c>
      <c r="I732" s="188">
        <v>1.3</v>
      </c>
      <c r="J732" s="189">
        <f t="shared" si="35"/>
        <v>2.9272164480000002</v>
      </c>
      <c r="K732" s="190" t="s">
        <v>1321</v>
      </c>
      <c r="L732" s="191" t="s">
        <v>1323</v>
      </c>
    </row>
    <row r="733" spans="2:12">
      <c r="B733" s="184" t="s">
        <v>1027</v>
      </c>
      <c r="C733" s="185" t="s">
        <v>1605</v>
      </c>
      <c r="D733" s="186">
        <v>16.711340206199999</v>
      </c>
      <c r="E733" s="187">
        <v>4.9225159999999999</v>
      </c>
      <c r="F733" s="187">
        <f t="shared" si="34"/>
        <v>4.7256153599999999</v>
      </c>
      <c r="G733" s="188">
        <v>1</v>
      </c>
      <c r="H733" s="187">
        <f t="shared" si="33"/>
        <v>4.7256153599999999</v>
      </c>
      <c r="I733" s="188">
        <v>1.3</v>
      </c>
      <c r="J733" s="189">
        <f t="shared" si="35"/>
        <v>6.143299968</v>
      </c>
      <c r="K733" s="190" t="s">
        <v>1321</v>
      </c>
      <c r="L733" s="191" t="s">
        <v>1323</v>
      </c>
    </row>
    <row r="734" spans="2:12">
      <c r="B734" s="176" t="s">
        <v>1028</v>
      </c>
      <c r="C734" s="177" t="s">
        <v>1606</v>
      </c>
      <c r="D734" s="178">
        <v>2.5332604491000001</v>
      </c>
      <c r="E734" s="179">
        <v>1.08826</v>
      </c>
      <c r="F734" s="179">
        <f t="shared" si="34"/>
        <v>1.0447295999999999</v>
      </c>
      <c r="G734" s="180">
        <v>1</v>
      </c>
      <c r="H734" s="179">
        <f t="shared" si="33"/>
        <v>1.0447295999999999</v>
      </c>
      <c r="I734" s="180">
        <v>1.3</v>
      </c>
      <c r="J734" s="181">
        <f t="shared" si="35"/>
        <v>1.3581484799999999</v>
      </c>
      <c r="K734" s="192" t="s">
        <v>1321</v>
      </c>
      <c r="L734" s="193" t="s">
        <v>1323</v>
      </c>
    </row>
    <row r="735" spans="2:12">
      <c r="B735" s="184" t="s">
        <v>1029</v>
      </c>
      <c r="C735" s="185" t="s">
        <v>1606</v>
      </c>
      <c r="D735" s="186">
        <v>3.5569801847</v>
      </c>
      <c r="E735" s="187">
        <v>1.2833190000000001</v>
      </c>
      <c r="F735" s="187">
        <f t="shared" si="34"/>
        <v>1.2319862400000001</v>
      </c>
      <c r="G735" s="188">
        <v>1</v>
      </c>
      <c r="H735" s="187">
        <f t="shared" si="33"/>
        <v>1.2319862400000001</v>
      </c>
      <c r="I735" s="188">
        <v>1.3</v>
      </c>
      <c r="J735" s="189">
        <f t="shared" si="35"/>
        <v>1.6015821120000002</v>
      </c>
      <c r="K735" s="190" t="s">
        <v>1321</v>
      </c>
      <c r="L735" s="191" t="s">
        <v>1323</v>
      </c>
    </row>
    <row r="736" spans="2:12">
      <c r="B736" s="184" t="s">
        <v>1030</v>
      </c>
      <c r="C736" s="185" t="s">
        <v>1606</v>
      </c>
      <c r="D736" s="186">
        <v>8.0199134199</v>
      </c>
      <c r="E736" s="187">
        <v>1.8813880000000001</v>
      </c>
      <c r="F736" s="187">
        <f t="shared" si="34"/>
        <v>1.80613248</v>
      </c>
      <c r="G736" s="188">
        <v>1</v>
      </c>
      <c r="H736" s="187">
        <f t="shared" si="33"/>
        <v>1.80613248</v>
      </c>
      <c r="I736" s="188">
        <v>1.3</v>
      </c>
      <c r="J736" s="189">
        <f t="shared" si="35"/>
        <v>2.3479722240000003</v>
      </c>
      <c r="K736" s="190" t="s">
        <v>1321</v>
      </c>
      <c r="L736" s="191" t="s">
        <v>1323</v>
      </c>
    </row>
    <row r="737" spans="2:12">
      <c r="B737" s="184" t="s">
        <v>1031</v>
      </c>
      <c r="C737" s="185" t="s">
        <v>1606</v>
      </c>
      <c r="D737" s="186">
        <v>17.5198019802</v>
      </c>
      <c r="E737" s="187">
        <v>4.0741810000000003</v>
      </c>
      <c r="F737" s="187">
        <f t="shared" si="34"/>
        <v>3.9112137600000003</v>
      </c>
      <c r="G737" s="188">
        <v>1</v>
      </c>
      <c r="H737" s="187">
        <f t="shared" si="33"/>
        <v>3.9112137600000003</v>
      </c>
      <c r="I737" s="188">
        <v>1.3</v>
      </c>
      <c r="J737" s="189">
        <f t="shared" si="35"/>
        <v>5.084577888000001</v>
      </c>
      <c r="K737" s="190" t="s">
        <v>1321</v>
      </c>
      <c r="L737" s="191" t="s">
        <v>1323</v>
      </c>
    </row>
    <row r="738" spans="2:12">
      <c r="B738" s="176" t="s">
        <v>1032</v>
      </c>
      <c r="C738" s="177" t="s">
        <v>1607</v>
      </c>
      <c r="D738" s="178">
        <v>2.6356447689000002</v>
      </c>
      <c r="E738" s="179">
        <v>0.94094500000000003</v>
      </c>
      <c r="F738" s="179">
        <f t="shared" si="34"/>
        <v>0.90330719999999998</v>
      </c>
      <c r="G738" s="180">
        <v>1</v>
      </c>
      <c r="H738" s="179">
        <f t="shared" si="33"/>
        <v>0.90330719999999998</v>
      </c>
      <c r="I738" s="180">
        <v>1.3</v>
      </c>
      <c r="J738" s="181">
        <f t="shared" si="35"/>
        <v>1.17429936</v>
      </c>
      <c r="K738" s="192" t="s">
        <v>1321</v>
      </c>
      <c r="L738" s="193" t="s">
        <v>1323</v>
      </c>
    </row>
    <row r="739" spans="2:12">
      <c r="B739" s="184" t="s">
        <v>1033</v>
      </c>
      <c r="C739" s="185" t="s">
        <v>1607</v>
      </c>
      <c r="D739" s="186">
        <v>4.4693454064999996</v>
      </c>
      <c r="E739" s="187">
        <v>1.2603759999999999</v>
      </c>
      <c r="F739" s="187">
        <f t="shared" si="34"/>
        <v>1.2099609599999999</v>
      </c>
      <c r="G739" s="188">
        <v>1</v>
      </c>
      <c r="H739" s="187">
        <f t="shared" si="33"/>
        <v>1.2099609599999999</v>
      </c>
      <c r="I739" s="188">
        <v>1.3</v>
      </c>
      <c r="J739" s="189">
        <f t="shared" si="35"/>
        <v>1.5729492479999998</v>
      </c>
      <c r="K739" s="190" t="s">
        <v>1321</v>
      </c>
      <c r="L739" s="191" t="s">
        <v>1323</v>
      </c>
    </row>
    <row r="740" spans="2:12">
      <c r="B740" s="184" t="s">
        <v>1034</v>
      </c>
      <c r="C740" s="185" t="s">
        <v>1607</v>
      </c>
      <c r="D740" s="186">
        <v>9.3342781939999995</v>
      </c>
      <c r="E740" s="187">
        <v>2.0685739999999999</v>
      </c>
      <c r="F740" s="187">
        <f t="shared" si="34"/>
        <v>1.9858310399999999</v>
      </c>
      <c r="G740" s="188">
        <v>1</v>
      </c>
      <c r="H740" s="187">
        <f t="shared" si="33"/>
        <v>1.9858310399999999</v>
      </c>
      <c r="I740" s="188">
        <v>1.3</v>
      </c>
      <c r="J740" s="189">
        <f t="shared" si="35"/>
        <v>2.581580352</v>
      </c>
      <c r="K740" s="190" t="s">
        <v>1321</v>
      </c>
      <c r="L740" s="191" t="s">
        <v>1323</v>
      </c>
    </row>
    <row r="741" spans="2:12">
      <c r="B741" s="184" t="s">
        <v>1035</v>
      </c>
      <c r="C741" s="185" t="s">
        <v>1607</v>
      </c>
      <c r="D741" s="186">
        <v>16.167272727299999</v>
      </c>
      <c r="E741" s="187">
        <v>3.8829289999999999</v>
      </c>
      <c r="F741" s="187">
        <f t="shared" si="34"/>
        <v>3.7276118399999998</v>
      </c>
      <c r="G741" s="188">
        <v>1</v>
      </c>
      <c r="H741" s="187">
        <f t="shared" si="33"/>
        <v>3.7276118399999998</v>
      </c>
      <c r="I741" s="188">
        <v>1.3</v>
      </c>
      <c r="J741" s="189">
        <f t="shared" si="35"/>
        <v>4.8458953920000001</v>
      </c>
      <c r="K741" s="190" t="s">
        <v>1321</v>
      </c>
      <c r="L741" s="191" t="s">
        <v>1323</v>
      </c>
    </row>
    <row r="742" spans="2:12">
      <c r="B742" s="176" t="s">
        <v>1036</v>
      </c>
      <c r="C742" s="177" t="s">
        <v>1608</v>
      </c>
      <c r="D742" s="178">
        <v>1.8953256092999999</v>
      </c>
      <c r="E742" s="179">
        <v>0.85516499999999995</v>
      </c>
      <c r="F742" s="179">
        <f t="shared" si="34"/>
        <v>0.82095839999999998</v>
      </c>
      <c r="G742" s="180">
        <v>1</v>
      </c>
      <c r="H742" s="179">
        <f t="shared" si="33"/>
        <v>0.82095839999999998</v>
      </c>
      <c r="I742" s="180">
        <v>1.3</v>
      </c>
      <c r="J742" s="181">
        <f t="shared" si="35"/>
        <v>1.06724592</v>
      </c>
      <c r="K742" s="192" t="s">
        <v>1321</v>
      </c>
      <c r="L742" s="193" t="s">
        <v>1323</v>
      </c>
    </row>
    <row r="743" spans="2:12">
      <c r="B743" s="184" t="s">
        <v>1037</v>
      </c>
      <c r="C743" s="185" t="s">
        <v>1608</v>
      </c>
      <c r="D743" s="186">
        <v>3.1872635561</v>
      </c>
      <c r="E743" s="187">
        <v>1.1609400000000001</v>
      </c>
      <c r="F743" s="187">
        <f t="shared" si="34"/>
        <v>1.1145024000000001</v>
      </c>
      <c r="G743" s="188">
        <v>1</v>
      </c>
      <c r="H743" s="187">
        <f t="shared" si="33"/>
        <v>1.1145024000000001</v>
      </c>
      <c r="I743" s="188">
        <v>1.3</v>
      </c>
      <c r="J743" s="189">
        <f t="shared" si="35"/>
        <v>1.4488531200000001</v>
      </c>
      <c r="K743" s="190" t="s">
        <v>1321</v>
      </c>
      <c r="L743" s="191" t="s">
        <v>1323</v>
      </c>
    </row>
    <row r="744" spans="2:12">
      <c r="B744" s="184" t="s">
        <v>1038</v>
      </c>
      <c r="C744" s="185" t="s">
        <v>1608</v>
      </c>
      <c r="D744" s="186">
        <v>7.81</v>
      </c>
      <c r="E744" s="187">
        <v>1.596382</v>
      </c>
      <c r="F744" s="187">
        <f t="shared" si="34"/>
        <v>1.5325267199999999</v>
      </c>
      <c r="G744" s="188">
        <v>1</v>
      </c>
      <c r="H744" s="187">
        <f t="shared" si="33"/>
        <v>1.5325267199999999</v>
      </c>
      <c r="I744" s="188">
        <v>1.3</v>
      </c>
      <c r="J744" s="189">
        <f t="shared" si="35"/>
        <v>1.992284736</v>
      </c>
      <c r="K744" s="190" t="s">
        <v>1321</v>
      </c>
      <c r="L744" s="191" t="s">
        <v>1323</v>
      </c>
    </row>
    <row r="745" spans="2:12">
      <c r="B745" s="184" t="s">
        <v>1039</v>
      </c>
      <c r="C745" s="185" t="s">
        <v>1608</v>
      </c>
      <c r="D745" s="186">
        <v>15.446236559100001</v>
      </c>
      <c r="E745" s="187">
        <v>3.1569289999999999</v>
      </c>
      <c r="F745" s="187">
        <f t="shared" si="34"/>
        <v>3.03065184</v>
      </c>
      <c r="G745" s="188">
        <v>1</v>
      </c>
      <c r="H745" s="187">
        <f t="shared" si="33"/>
        <v>3.03065184</v>
      </c>
      <c r="I745" s="188">
        <v>1.3</v>
      </c>
      <c r="J745" s="189">
        <f t="shared" si="35"/>
        <v>3.9398473920000003</v>
      </c>
      <c r="K745" s="190" t="s">
        <v>1321</v>
      </c>
      <c r="L745" s="191" t="s">
        <v>1323</v>
      </c>
    </row>
    <row r="746" spans="2:12">
      <c r="B746" s="176" t="s">
        <v>1040</v>
      </c>
      <c r="C746" s="177" t="s">
        <v>1609</v>
      </c>
      <c r="D746" s="178">
        <v>1.8845118322000001</v>
      </c>
      <c r="E746" s="179">
        <v>0.67571099999999995</v>
      </c>
      <c r="F746" s="179">
        <f t="shared" si="34"/>
        <v>0.64868255999999991</v>
      </c>
      <c r="G746" s="180">
        <v>1</v>
      </c>
      <c r="H746" s="179">
        <f t="shared" si="33"/>
        <v>0.64868255999999991</v>
      </c>
      <c r="I746" s="180">
        <v>1.3</v>
      </c>
      <c r="J746" s="181">
        <f t="shared" si="35"/>
        <v>0.84328732799999995</v>
      </c>
      <c r="K746" s="192" t="s">
        <v>1321</v>
      </c>
      <c r="L746" s="193" t="s">
        <v>1323</v>
      </c>
    </row>
    <row r="747" spans="2:12">
      <c r="B747" s="184" t="s">
        <v>1041</v>
      </c>
      <c r="C747" s="185" t="s">
        <v>1609</v>
      </c>
      <c r="D747" s="186">
        <v>2.6130471738000001</v>
      </c>
      <c r="E747" s="187">
        <v>0.86891499999999999</v>
      </c>
      <c r="F747" s="187">
        <f t="shared" si="34"/>
        <v>0.83415839999999997</v>
      </c>
      <c r="G747" s="188">
        <v>1</v>
      </c>
      <c r="H747" s="187">
        <f t="shared" si="33"/>
        <v>0.83415839999999997</v>
      </c>
      <c r="I747" s="188">
        <v>1.3</v>
      </c>
      <c r="J747" s="189">
        <f t="shared" si="35"/>
        <v>1.08440592</v>
      </c>
      <c r="K747" s="190" t="s">
        <v>1321</v>
      </c>
      <c r="L747" s="191" t="s">
        <v>1323</v>
      </c>
    </row>
    <row r="748" spans="2:12">
      <c r="B748" s="184" t="s">
        <v>1042</v>
      </c>
      <c r="C748" s="185" t="s">
        <v>1609</v>
      </c>
      <c r="D748" s="186">
        <v>6.1204588910000002</v>
      </c>
      <c r="E748" s="187">
        <v>1.4201319999999999</v>
      </c>
      <c r="F748" s="187">
        <f t="shared" si="34"/>
        <v>1.3633267199999999</v>
      </c>
      <c r="G748" s="188">
        <v>1</v>
      </c>
      <c r="H748" s="187">
        <f t="shared" si="33"/>
        <v>1.3633267199999999</v>
      </c>
      <c r="I748" s="188">
        <v>1.3</v>
      </c>
      <c r="J748" s="189">
        <f t="shared" si="35"/>
        <v>1.7723247359999998</v>
      </c>
      <c r="K748" s="190" t="s">
        <v>1321</v>
      </c>
      <c r="L748" s="191" t="s">
        <v>1323</v>
      </c>
    </row>
    <row r="749" spans="2:12">
      <c r="B749" s="184" t="s">
        <v>1043</v>
      </c>
      <c r="C749" s="185" t="s">
        <v>1609</v>
      </c>
      <c r="D749" s="186">
        <v>13.6276771005</v>
      </c>
      <c r="E749" s="187">
        <v>3.0172620000000001</v>
      </c>
      <c r="F749" s="187">
        <f t="shared" si="34"/>
        <v>2.8965715200000002</v>
      </c>
      <c r="G749" s="188">
        <v>1</v>
      </c>
      <c r="H749" s="187">
        <f t="shared" si="33"/>
        <v>2.8965715200000002</v>
      </c>
      <c r="I749" s="188">
        <v>1.3</v>
      </c>
      <c r="J749" s="189">
        <f t="shared" si="35"/>
        <v>3.7655429760000003</v>
      </c>
      <c r="K749" s="190" t="s">
        <v>1321</v>
      </c>
      <c r="L749" s="191" t="s">
        <v>1323</v>
      </c>
    </row>
    <row r="750" spans="2:12">
      <c r="B750" s="176" t="s">
        <v>1044</v>
      </c>
      <c r="C750" s="177" t="s">
        <v>1610</v>
      </c>
      <c r="D750" s="178">
        <v>2.2824716267</v>
      </c>
      <c r="E750" s="179">
        <v>1.1478950000000001</v>
      </c>
      <c r="F750" s="179">
        <f t="shared" si="34"/>
        <v>1.1019792000000002</v>
      </c>
      <c r="G750" s="180">
        <v>1</v>
      </c>
      <c r="H750" s="179">
        <f t="shared" si="33"/>
        <v>1.1019792000000002</v>
      </c>
      <c r="I750" s="180">
        <v>1.3</v>
      </c>
      <c r="J750" s="181">
        <f t="shared" si="35"/>
        <v>1.4325729600000003</v>
      </c>
      <c r="K750" s="192" t="s">
        <v>1321</v>
      </c>
      <c r="L750" s="193" t="s">
        <v>1323</v>
      </c>
    </row>
    <row r="751" spans="2:12">
      <c r="B751" s="184" t="s">
        <v>1045</v>
      </c>
      <c r="C751" s="185" t="s">
        <v>1610</v>
      </c>
      <c r="D751" s="186">
        <v>3.6458548332</v>
      </c>
      <c r="E751" s="187">
        <v>1.3293489999999999</v>
      </c>
      <c r="F751" s="187">
        <f t="shared" si="34"/>
        <v>1.2761750399999998</v>
      </c>
      <c r="G751" s="188">
        <v>1</v>
      </c>
      <c r="H751" s="187">
        <f t="shared" si="33"/>
        <v>1.2761750399999998</v>
      </c>
      <c r="I751" s="188">
        <v>1.3</v>
      </c>
      <c r="J751" s="189">
        <f t="shared" si="35"/>
        <v>1.6590275519999997</v>
      </c>
      <c r="K751" s="190" t="s">
        <v>1321</v>
      </c>
      <c r="L751" s="191" t="s">
        <v>1323</v>
      </c>
    </row>
    <row r="752" spans="2:12">
      <c r="B752" s="184" t="s">
        <v>1046</v>
      </c>
      <c r="C752" s="185" t="s">
        <v>1610</v>
      </c>
      <c r="D752" s="186">
        <v>7.2757260100999996</v>
      </c>
      <c r="E752" s="187">
        <v>1.9660759999999999</v>
      </c>
      <c r="F752" s="187">
        <f t="shared" si="34"/>
        <v>1.8874329599999999</v>
      </c>
      <c r="G752" s="188">
        <v>1</v>
      </c>
      <c r="H752" s="187">
        <f t="shared" si="33"/>
        <v>1.8874329599999999</v>
      </c>
      <c r="I752" s="188">
        <v>1.3</v>
      </c>
      <c r="J752" s="189">
        <f t="shared" si="35"/>
        <v>2.453662848</v>
      </c>
      <c r="K752" s="190" t="s">
        <v>1321</v>
      </c>
      <c r="L752" s="191" t="s">
        <v>1323</v>
      </c>
    </row>
    <row r="753" spans="2:12">
      <c r="B753" s="184" t="s">
        <v>1047</v>
      </c>
      <c r="C753" s="185" t="s">
        <v>1610</v>
      </c>
      <c r="D753" s="186">
        <v>17.8694656489</v>
      </c>
      <c r="E753" s="187">
        <v>4.3931639999999996</v>
      </c>
      <c r="F753" s="187">
        <f t="shared" si="34"/>
        <v>4.2174374399999994</v>
      </c>
      <c r="G753" s="188">
        <v>1</v>
      </c>
      <c r="H753" s="187">
        <f t="shared" si="33"/>
        <v>4.2174374399999994</v>
      </c>
      <c r="I753" s="188">
        <v>1.3</v>
      </c>
      <c r="J753" s="189">
        <f t="shared" si="35"/>
        <v>5.4826686719999991</v>
      </c>
      <c r="K753" s="190" t="s">
        <v>1321</v>
      </c>
      <c r="L753" s="191" t="s">
        <v>1323</v>
      </c>
    </row>
    <row r="754" spans="2:12">
      <c r="B754" s="176" t="s">
        <v>1048</v>
      </c>
      <c r="C754" s="177" t="s">
        <v>1611</v>
      </c>
      <c r="D754" s="178">
        <v>2.9934183463999999</v>
      </c>
      <c r="E754" s="179">
        <v>0.432255</v>
      </c>
      <c r="F754" s="179">
        <f t="shared" si="34"/>
        <v>0.41496479999999997</v>
      </c>
      <c r="G754" s="180">
        <v>1</v>
      </c>
      <c r="H754" s="179">
        <f t="shared" si="33"/>
        <v>0.41496479999999997</v>
      </c>
      <c r="I754" s="180">
        <v>1.3</v>
      </c>
      <c r="J754" s="181">
        <f t="shared" si="35"/>
        <v>0.53945423999999997</v>
      </c>
      <c r="K754" s="192" t="s">
        <v>1321</v>
      </c>
      <c r="L754" s="193" t="s">
        <v>1323</v>
      </c>
    </row>
    <row r="755" spans="2:12">
      <c r="B755" s="184" t="s">
        <v>1049</v>
      </c>
      <c r="C755" s="185" t="s">
        <v>1611</v>
      </c>
      <c r="D755" s="186">
        <v>3.7604700647999998</v>
      </c>
      <c r="E755" s="187">
        <v>0.60604499999999994</v>
      </c>
      <c r="F755" s="187">
        <f t="shared" si="34"/>
        <v>0.58180319999999996</v>
      </c>
      <c r="G755" s="188">
        <v>1</v>
      </c>
      <c r="H755" s="187">
        <f t="shared" si="33"/>
        <v>0.58180319999999996</v>
      </c>
      <c r="I755" s="188">
        <v>1.3</v>
      </c>
      <c r="J755" s="189">
        <f t="shared" si="35"/>
        <v>0.75634415999999993</v>
      </c>
      <c r="K755" s="190" t="s">
        <v>1321</v>
      </c>
      <c r="L755" s="191" t="s">
        <v>1323</v>
      </c>
    </row>
    <row r="756" spans="2:12">
      <c r="B756" s="184" t="s">
        <v>1050</v>
      </c>
      <c r="C756" s="185" t="s">
        <v>1611</v>
      </c>
      <c r="D756" s="186">
        <v>4.9610869194999996</v>
      </c>
      <c r="E756" s="187">
        <v>0.78951199999999999</v>
      </c>
      <c r="F756" s="187">
        <f t="shared" si="34"/>
        <v>0.75793151999999997</v>
      </c>
      <c r="G756" s="188">
        <v>1</v>
      </c>
      <c r="H756" s="187">
        <f t="shared" si="33"/>
        <v>0.75793151999999997</v>
      </c>
      <c r="I756" s="188">
        <v>1.3</v>
      </c>
      <c r="J756" s="189">
        <f t="shared" si="35"/>
        <v>0.98531097599999995</v>
      </c>
      <c r="K756" s="190" t="s">
        <v>1321</v>
      </c>
      <c r="L756" s="191" t="s">
        <v>1323</v>
      </c>
    </row>
    <row r="757" spans="2:12">
      <c r="B757" s="184" t="s">
        <v>1051</v>
      </c>
      <c r="C757" s="185" t="s">
        <v>1611</v>
      </c>
      <c r="D757" s="186">
        <v>11.149787930600001</v>
      </c>
      <c r="E757" s="187">
        <v>1.9935750000000001</v>
      </c>
      <c r="F757" s="187">
        <f t="shared" si="34"/>
        <v>1.913832</v>
      </c>
      <c r="G757" s="188">
        <v>1</v>
      </c>
      <c r="H757" s="187">
        <f t="shared" si="33"/>
        <v>1.913832</v>
      </c>
      <c r="I757" s="188">
        <v>1.3</v>
      </c>
      <c r="J757" s="189">
        <f t="shared" si="35"/>
        <v>2.4879815999999999</v>
      </c>
      <c r="K757" s="190" t="s">
        <v>1321</v>
      </c>
      <c r="L757" s="191" t="s">
        <v>1323</v>
      </c>
    </row>
    <row r="758" spans="2:12">
      <c r="B758" s="176" t="s">
        <v>1052</v>
      </c>
      <c r="C758" s="177" t="s">
        <v>1612</v>
      </c>
      <c r="D758" s="178">
        <v>2.7131147540999998</v>
      </c>
      <c r="E758" s="179">
        <v>0.43148199999999998</v>
      </c>
      <c r="F758" s="179">
        <f t="shared" si="34"/>
        <v>0.41422271999999999</v>
      </c>
      <c r="G758" s="180">
        <v>1</v>
      </c>
      <c r="H758" s="179">
        <f t="shared" si="33"/>
        <v>0.41422271999999999</v>
      </c>
      <c r="I758" s="180">
        <v>1.3</v>
      </c>
      <c r="J758" s="181">
        <f t="shared" si="35"/>
        <v>0.53848953600000005</v>
      </c>
      <c r="K758" s="192" t="s">
        <v>1321</v>
      </c>
      <c r="L758" s="193" t="s">
        <v>1323</v>
      </c>
    </row>
    <row r="759" spans="2:12">
      <c r="B759" s="184" t="s">
        <v>1053</v>
      </c>
      <c r="C759" s="185" t="s">
        <v>1612</v>
      </c>
      <c r="D759" s="186">
        <v>3.7429805616</v>
      </c>
      <c r="E759" s="187">
        <v>0.59916400000000003</v>
      </c>
      <c r="F759" s="187">
        <f t="shared" si="34"/>
        <v>0.57519744000000006</v>
      </c>
      <c r="G759" s="188">
        <v>1</v>
      </c>
      <c r="H759" s="187">
        <f t="shared" si="33"/>
        <v>0.57519744000000006</v>
      </c>
      <c r="I759" s="188">
        <v>1.3</v>
      </c>
      <c r="J759" s="189">
        <f t="shared" si="35"/>
        <v>0.74775667200000007</v>
      </c>
      <c r="K759" s="190" t="s">
        <v>1321</v>
      </c>
      <c r="L759" s="191" t="s">
        <v>1323</v>
      </c>
    </row>
    <row r="760" spans="2:12">
      <c r="B760" s="184" t="s">
        <v>1054</v>
      </c>
      <c r="C760" s="185" t="s">
        <v>1612</v>
      </c>
      <c r="D760" s="186">
        <v>6.0126251633000001</v>
      </c>
      <c r="E760" s="187">
        <v>0.94977500000000004</v>
      </c>
      <c r="F760" s="187">
        <f t="shared" si="34"/>
        <v>0.91178400000000004</v>
      </c>
      <c r="G760" s="188">
        <v>1</v>
      </c>
      <c r="H760" s="187">
        <f t="shared" si="33"/>
        <v>0.91178400000000004</v>
      </c>
      <c r="I760" s="188">
        <v>1.3</v>
      </c>
      <c r="J760" s="189">
        <f t="shared" si="35"/>
        <v>1.1853192000000001</v>
      </c>
      <c r="K760" s="190" t="s">
        <v>1321</v>
      </c>
      <c r="L760" s="191" t="s">
        <v>1323</v>
      </c>
    </row>
    <row r="761" spans="2:12">
      <c r="B761" s="184" t="s">
        <v>1055</v>
      </c>
      <c r="C761" s="185" t="s">
        <v>1612</v>
      </c>
      <c r="D761" s="186">
        <v>11.084592145</v>
      </c>
      <c r="E761" s="187">
        <v>1.6928939999999999</v>
      </c>
      <c r="F761" s="187">
        <f t="shared" si="34"/>
        <v>1.6251782399999999</v>
      </c>
      <c r="G761" s="188">
        <v>1</v>
      </c>
      <c r="H761" s="187">
        <f t="shared" si="33"/>
        <v>1.6251782399999999</v>
      </c>
      <c r="I761" s="188">
        <v>1.3</v>
      </c>
      <c r="J761" s="189">
        <f t="shared" si="35"/>
        <v>2.112731712</v>
      </c>
      <c r="K761" s="190" t="s">
        <v>1321</v>
      </c>
      <c r="L761" s="191" t="s">
        <v>1323</v>
      </c>
    </row>
    <row r="762" spans="2:12">
      <c r="B762" s="176" t="s">
        <v>1056</v>
      </c>
      <c r="C762" s="177" t="s">
        <v>1613</v>
      </c>
      <c r="D762" s="178">
        <v>2.5976430975999998</v>
      </c>
      <c r="E762" s="179">
        <v>0.37977300000000003</v>
      </c>
      <c r="F762" s="179">
        <f t="shared" si="34"/>
        <v>0.36458208000000003</v>
      </c>
      <c r="G762" s="180">
        <v>1</v>
      </c>
      <c r="H762" s="179">
        <f t="shared" si="33"/>
        <v>0.36458208000000003</v>
      </c>
      <c r="I762" s="180">
        <v>1.3</v>
      </c>
      <c r="J762" s="181">
        <f t="shared" si="35"/>
        <v>0.47395670400000006</v>
      </c>
      <c r="K762" s="192" t="s">
        <v>1321</v>
      </c>
      <c r="L762" s="193" t="s">
        <v>1323</v>
      </c>
    </row>
    <row r="763" spans="2:12">
      <c r="B763" s="184" t="s">
        <v>1057</v>
      </c>
      <c r="C763" s="185" t="s">
        <v>1613</v>
      </c>
      <c r="D763" s="186">
        <v>3.6965517240999999</v>
      </c>
      <c r="E763" s="187">
        <v>0.52970799999999996</v>
      </c>
      <c r="F763" s="187">
        <f t="shared" si="34"/>
        <v>0.50851967999999992</v>
      </c>
      <c r="G763" s="188">
        <v>1</v>
      </c>
      <c r="H763" s="187">
        <f t="shared" si="33"/>
        <v>0.50851967999999992</v>
      </c>
      <c r="I763" s="188">
        <v>1.3</v>
      </c>
      <c r="J763" s="189">
        <f t="shared" si="35"/>
        <v>0.66107558399999988</v>
      </c>
      <c r="K763" s="190" t="s">
        <v>1321</v>
      </c>
      <c r="L763" s="191" t="s">
        <v>1323</v>
      </c>
    </row>
    <row r="764" spans="2:12">
      <c r="B764" s="184" t="s">
        <v>1058</v>
      </c>
      <c r="C764" s="185" t="s">
        <v>1613</v>
      </c>
      <c r="D764" s="186">
        <v>6.5609579099999999</v>
      </c>
      <c r="E764" s="187">
        <v>0.94383799999999995</v>
      </c>
      <c r="F764" s="187">
        <f t="shared" si="34"/>
        <v>0.90608447999999997</v>
      </c>
      <c r="G764" s="188">
        <v>1</v>
      </c>
      <c r="H764" s="187">
        <f t="shared" si="33"/>
        <v>0.90608447999999997</v>
      </c>
      <c r="I764" s="188">
        <v>1.3</v>
      </c>
      <c r="J764" s="189">
        <f t="shared" si="35"/>
        <v>1.1779098240000001</v>
      </c>
      <c r="K764" s="190" t="s">
        <v>1321</v>
      </c>
      <c r="L764" s="191" t="s">
        <v>1323</v>
      </c>
    </row>
    <row r="765" spans="2:12">
      <c r="B765" s="184" t="s">
        <v>1059</v>
      </c>
      <c r="C765" s="185" t="s">
        <v>1613</v>
      </c>
      <c r="D765" s="186">
        <v>13.5947712418</v>
      </c>
      <c r="E765" s="187">
        <v>2.390422</v>
      </c>
      <c r="F765" s="187">
        <f t="shared" si="34"/>
        <v>2.2948051199999999</v>
      </c>
      <c r="G765" s="188">
        <v>1</v>
      </c>
      <c r="H765" s="187">
        <f t="shared" si="33"/>
        <v>2.2948051199999999</v>
      </c>
      <c r="I765" s="188">
        <v>1.3</v>
      </c>
      <c r="J765" s="189">
        <f t="shared" si="35"/>
        <v>2.9832466559999999</v>
      </c>
      <c r="K765" s="190" t="s">
        <v>1321</v>
      </c>
      <c r="L765" s="191" t="s">
        <v>1323</v>
      </c>
    </row>
    <row r="766" spans="2:12">
      <c r="B766" s="176" t="s">
        <v>1060</v>
      </c>
      <c r="C766" s="177" t="s">
        <v>1614</v>
      </c>
      <c r="D766" s="178">
        <v>2.6840554547000002</v>
      </c>
      <c r="E766" s="179">
        <v>0.41199200000000002</v>
      </c>
      <c r="F766" s="179">
        <f t="shared" si="34"/>
        <v>0.39551232000000003</v>
      </c>
      <c r="G766" s="180">
        <v>1</v>
      </c>
      <c r="H766" s="179">
        <f t="shared" si="33"/>
        <v>0.39551232000000003</v>
      </c>
      <c r="I766" s="180">
        <v>1.3</v>
      </c>
      <c r="J766" s="181">
        <f t="shared" si="35"/>
        <v>0.514166016</v>
      </c>
      <c r="K766" s="192" t="s">
        <v>1321</v>
      </c>
      <c r="L766" s="193" t="s">
        <v>1323</v>
      </c>
    </row>
    <row r="767" spans="2:12">
      <c r="B767" s="184" t="s">
        <v>1061</v>
      </c>
      <c r="C767" s="185" t="s">
        <v>1614</v>
      </c>
      <c r="D767" s="186">
        <v>3.5158084614999998</v>
      </c>
      <c r="E767" s="187">
        <v>0.56272699999999998</v>
      </c>
      <c r="F767" s="187">
        <f t="shared" si="34"/>
        <v>0.54021791999999991</v>
      </c>
      <c r="G767" s="188">
        <v>1</v>
      </c>
      <c r="H767" s="187">
        <f t="shared" si="33"/>
        <v>0.54021791999999991</v>
      </c>
      <c r="I767" s="188">
        <v>1.3</v>
      </c>
      <c r="J767" s="189">
        <f t="shared" si="35"/>
        <v>0.70228329599999995</v>
      </c>
      <c r="K767" s="190" t="s">
        <v>1321</v>
      </c>
      <c r="L767" s="191" t="s">
        <v>1323</v>
      </c>
    </row>
    <row r="768" spans="2:12">
      <c r="B768" s="184" t="s">
        <v>1062</v>
      </c>
      <c r="C768" s="185" t="s">
        <v>1614</v>
      </c>
      <c r="D768" s="186">
        <v>5.0666276705</v>
      </c>
      <c r="E768" s="187">
        <v>0.78780799999999995</v>
      </c>
      <c r="F768" s="187">
        <f t="shared" si="34"/>
        <v>0.75629567999999991</v>
      </c>
      <c r="G768" s="188">
        <v>1</v>
      </c>
      <c r="H768" s="187">
        <f t="shared" si="33"/>
        <v>0.75629567999999991</v>
      </c>
      <c r="I768" s="188">
        <v>1.3</v>
      </c>
      <c r="J768" s="189">
        <f t="shared" si="35"/>
        <v>0.98318438399999997</v>
      </c>
      <c r="K768" s="190" t="s">
        <v>1321</v>
      </c>
      <c r="L768" s="191" t="s">
        <v>1323</v>
      </c>
    </row>
    <row r="769" spans="2:12">
      <c r="B769" s="184" t="s">
        <v>1063</v>
      </c>
      <c r="C769" s="185" t="s">
        <v>1614</v>
      </c>
      <c r="D769" s="186">
        <v>9.0964063579999994</v>
      </c>
      <c r="E769" s="187">
        <v>1.40655</v>
      </c>
      <c r="F769" s="187">
        <f t="shared" si="34"/>
        <v>1.3502879999999999</v>
      </c>
      <c r="G769" s="188">
        <v>1</v>
      </c>
      <c r="H769" s="187">
        <f t="shared" si="33"/>
        <v>1.3502879999999999</v>
      </c>
      <c r="I769" s="188">
        <v>1.3</v>
      </c>
      <c r="J769" s="189">
        <f t="shared" si="35"/>
        <v>1.7553744</v>
      </c>
      <c r="K769" s="190" t="s">
        <v>1321</v>
      </c>
      <c r="L769" s="191" t="s">
        <v>1323</v>
      </c>
    </row>
    <row r="770" spans="2:12">
      <c r="B770" s="176" t="s">
        <v>1064</v>
      </c>
      <c r="C770" s="177" t="s">
        <v>1615</v>
      </c>
      <c r="D770" s="178">
        <v>1.6477081833</v>
      </c>
      <c r="E770" s="179">
        <v>0.43739400000000001</v>
      </c>
      <c r="F770" s="179">
        <f t="shared" si="34"/>
        <v>0.41989823999999998</v>
      </c>
      <c r="G770" s="180">
        <v>1</v>
      </c>
      <c r="H770" s="179">
        <f t="shared" si="33"/>
        <v>0.41989823999999998</v>
      </c>
      <c r="I770" s="180">
        <v>1.3</v>
      </c>
      <c r="J770" s="181">
        <f t="shared" si="35"/>
        <v>0.54586771199999995</v>
      </c>
      <c r="K770" s="192" t="s">
        <v>1321</v>
      </c>
      <c r="L770" s="193" t="s">
        <v>1323</v>
      </c>
    </row>
    <row r="771" spans="2:12">
      <c r="B771" s="184" t="s">
        <v>1065</v>
      </c>
      <c r="C771" s="185" t="s">
        <v>1615</v>
      </c>
      <c r="D771" s="186">
        <v>2.0217593107999998</v>
      </c>
      <c r="E771" s="187">
        <v>0.55479299999999998</v>
      </c>
      <c r="F771" s="187">
        <f t="shared" si="34"/>
        <v>0.53260127999999995</v>
      </c>
      <c r="G771" s="188">
        <v>1</v>
      </c>
      <c r="H771" s="187">
        <f t="shared" si="33"/>
        <v>0.53260127999999995</v>
      </c>
      <c r="I771" s="188">
        <v>1.3</v>
      </c>
      <c r="J771" s="189">
        <f t="shared" si="35"/>
        <v>0.69238166400000001</v>
      </c>
      <c r="K771" s="190" t="s">
        <v>1321</v>
      </c>
      <c r="L771" s="191" t="s">
        <v>1323</v>
      </c>
    </row>
    <row r="772" spans="2:12">
      <c r="B772" s="184" t="s">
        <v>1066</v>
      </c>
      <c r="C772" s="185" t="s">
        <v>1615</v>
      </c>
      <c r="D772" s="186">
        <v>3.7970357454000001</v>
      </c>
      <c r="E772" s="187">
        <v>0.87505299999999997</v>
      </c>
      <c r="F772" s="187">
        <f t="shared" si="34"/>
        <v>0.84005087999999994</v>
      </c>
      <c r="G772" s="188">
        <v>1</v>
      </c>
      <c r="H772" s="187">
        <f t="shared" si="33"/>
        <v>0.84005087999999994</v>
      </c>
      <c r="I772" s="188">
        <v>1.3</v>
      </c>
      <c r="J772" s="189">
        <f t="shared" si="35"/>
        <v>1.0920661439999999</v>
      </c>
      <c r="K772" s="190" t="s">
        <v>1321</v>
      </c>
      <c r="L772" s="191" t="s">
        <v>1323</v>
      </c>
    </row>
    <row r="773" spans="2:12">
      <c r="B773" s="184" t="s">
        <v>1067</v>
      </c>
      <c r="C773" s="185" t="s">
        <v>1615</v>
      </c>
      <c r="D773" s="186">
        <v>8.5962145109999994</v>
      </c>
      <c r="E773" s="187">
        <v>1.892142</v>
      </c>
      <c r="F773" s="187">
        <f t="shared" si="34"/>
        <v>1.8164563199999999</v>
      </c>
      <c r="G773" s="188">
        <v>1</v>
      </c>
      <c r="H773" s="187">
        <f t="shared" si="33"/>
        <v>1.8164563199999999</v>
      </c>
      <c r="I773" s="188">
        <v>1.3</v>
      </c>
      <c r="J773" s="189">
        <f t="shared" si="35"/>
        <v>2.3613932159999997</v>
      </c>
      <c r="K773" s="190" t="s">
        <v>1321</v>
      </c>
      <c r="L773" s="191" t="s">
        <v>1323</v>
      </c>
    </row>
    <row r="774" spans="2:12">
      <c r="B774" s="176" t="s">
        <v>1068</v>
      </c>
      <c r="C774" s="177" t="s">
        <v>1616</v>
      </c>
      <c r="D774" s="178">
        <v>2.2115702479000001</v>
      </c>
      <c r="E774" s="179">
        <v>0.35757499999999998</v>
      </c>
      <c r="F774" s="179">
        <f t="shared" si="34"/>
        <v>0.34327199999999997</v>
      </c>
      <c r="G774" s="180">
        <v>1</v>
      </c>
      <c r="H774" s="179">
        <f t="shared" si="33"/>
        <v>0.34327199999999997</v>
      </c>
      <c r="I774" s="180">
        <v>1.3</v>
      </c>
      <c r="J774" s="181">
        <f t="shared" si="35"/>
        <v>0.44625359999999997</v>
      </c>
      <c r="K774" s="192" t="s">
        <v>1321</v>
      </c>
      <c r="L774" s="193" t="s">
        <v>1323</v>
      </c>
    </row>
    <row r="775" spans="2:12">
      <c r="B775" s="184" t="s">
        <v>1069</v>
      </c>
      <c r="C775" s="185" t="s">
        <v>1616</v>
      </c>
      <c r="D775" s="186">
        <v>3.4264282599000002</v>
      </c>
      <c r="E775" s="187">
        <v>0.57519799999999999</v>
      </c>
      <c r="F775" s="187">
        <f t="shared" si="34"/>
        <v>0.55219007999999992</v>
      </c>
      <c r="G775" s="188">
        <v>1</v>
      </c>
      <c r="H775" s="187">
        <f t="shared" si="33"/>
        <v>0.55219007999999992</v>
      </c>
      <c r="I775" s="188">
        <v>1.3</v>
      </c>
      <c r="J775" s="189">
        <f t="shared" si="35"/>
        <v>0.71784710399999996</v>
      </c>
      <c r="K775" s="190" t="s">
        <v>1321</v>
      </c>
      <c r="L775" s="191" t="s">
        <v>1323</v>
      </c>
    </row>
    <row r="776" spans="2:12">
      <c r="B776" s="184" t="s">
        <v>1070</v>
      </c>
      <c r="C776" s="185" t="s">
        <v>1616</v>
      </c>
      <c r="D776" s="186">
        <v>5.3341548428000003</v>
      </c>
      <c r="E776" s="187">
        <v>0.89731300000000003</v>
      </c>
      <c r="F776" s="187">
        <f t="shared" si="34"/>
        <v>0.86142048000000004</v>
      </c>
      <c r="G776" s="188">
        <v>1</v>
      </c>
      <c r="H776" s="187">
        <f t="shared" si="33"/>
        <v>0.86142048000000004</v>
      </c>
      <c r="I776" s="188">
        <v>1.3</v>
      </c>
      <c r="J776" s="189">
        <f t="shared" si="35"/>
        <v>1.119846624</v>
      </c>
      <c r="K776" s="190" t="s">
        <v>1321</v>
      </c>
      <c r="L776" s="191" t="s">
        <v>1323</v>
      </c>
    </row>
    <row r="777" spans="2:12">
      <c r="B777" s="184" t="s">
        <v>1071</v>
      </c>
      <c r="C777" s="185" t="s">
        <v>1616</v>
      </c>
      <c r="D777" s="186">
        <v>9.7062091099999996</v>
      </c>
      <c r="E777" s="187">
        <v>1.749779</v>
      </c>
      <c r="F777" s="187">
        <f t="shared" si="34"/>
        <v>1.6797878399999999</v>
      </c>
      <c r="G777" s="188">
        <v>1</v>
      </c>
      <c r="H777" s="187">
        <f t="shared" si="33"/>
        <v>1.6797878399999999</v>
      </c>
      <c r="I777" s="188">
        <v>1.3</v>
      </c>
      <c r="J777" s="189">
        <f t="shared" si="35"/>
        <v>2.1837241920000001</v>
      </c>
      <c r="K777" s="190" t="s">
        <v>1321</v>
      </c>
      <c r="L777" s="191" t="s">
        <v>1323</v>
      </c>
    </row>
    <row r="778" spans="2:12">
      <c r="B778" s="176" t="s">
        <v>1072</v>
      </c>
      <c r="C778" s="177" t="s">
        <v>1617</v>
      </c>
      <c r="D778" s="178">
        <v>2.4606127722000002</v>
      </c>
      <c r="E778" s="179">
        <v>0.41511900000000002</v>
      </c>
      <c r="F778" s="179">
        <f t="shared" si="34"/>
        <v>0.39851424000000002</v>
      </c>
      <c r="G778" s="180">
        <v>1</v>
      </c>
      <c r="H778" s="179">
        <f t="shared" si="33"/>
        <v>0.39851424000000002</v>
      </c>
      <c r="I778" s="180">
        <v>1.3</v>
      </c>
      <c r="J778" s="181">
        <f t="shared" si="35"/>
        <v>0.51806851200000004</v>
      </c>
      <c r="K778" s="192" t="s">
        <v>1321</v>
      </c>
      <c r="L778" s="193" t="s">
        <v>1323</v>
      </c>
    </row>
    <row r="779" spans="2:12">
      <c r="B779" s="184" t="s">
        <v>1073</v>
      </c>
      <c r="C779" s="185" t="s">
        <v>1617</v>
      </c>
      <c r="D779" s="186">
        <v>3.3538438393000001</v>
      </c>
      <c r="E779" s="187">
        <v>0.59341600000000005</v>
      </c>
      <c r="F779" s="187">
        <f t="shared" si="34"/>
        <v>0.56967936000000008</v>
      </c>
      <c r="G779" s="188">
        <v>1</v>
      </c>
      <c r="H779" s="187">
        <f t="shared" si="33"/>
        <v>0.56967936000000008</v>
      </c>
      <c r="I779" s="188">
        <v>1.3</v>
      </c>
      <c r="J779" s="189">
        <f t="shared" si="35"/>
        <v>0.74058316800000012</v>
      </c>
      <c r="K779" s="190" t="s">
        <v>1321</v>
      </c>
      <c r="L779" s="191" t="s">
        <v>1323</v>
      </c>
    </row>
    <row r="780" spans="2:12">
      <c r="B780" s="184" t="s">
        <v>1074</v>
      </c>
      <c r="C780" s="185" t="s">
        <v>1617</v>
      </c>
      <c r="D780" s="186">
        <v>5.0905769628000002</v>
      </c>
      <c r="E780" s="187">
        <v>0.86972300000000002</v>
      </c>
      <c r="F780" s="187">
        <f t="shared" si="34"/>
        <v>0.83493408000000002</v>
      </c>
      <c r="G780" s="188">
        <v>1</v>
      </c>
      <c r="H780" s="187">
        <f t="shared" si="33"/>
        <v>0.83493408000000002</v>
      </c>
      <c r="I780" s="188">
        <v>1.3</v>
      </c>
      <c r="J780" s="189">
        <f t="shared" si="35"/>
        <v>1.0854143040000002</v>
      </c>
      <c r="K780" s="190" t="s">
        <v>1321</v>
      </c>
      <c r="L780" s="191" t="s">
        <v>1323</v>
      </c>
    </row>
    <row r="781" spans="2:12">
      <c r="B781" s="184" t="s">
        <v>1075</v>
      </c>
      <c r="C781" s="185" t="s">
        <v>1617</v>
      </c>
      <c r="D781" s="186">
        <v>10.5683104285</v>
      </c>
      <c r="E781" s="187">
        <v>1.866042</v>
      </c>
      <c r="F781" s="187">
        <f t="shared" si="34"/>
        <v>1.7914003199999999</v>
      </c>
      <c r="G781" s="188">
        <v>1</v>
      </c>
      <c r="H781" s="187">
        <f t="shared" si="33"/>
        <v>1.7914003199999999</v>
      </c>
      <c r="I781" s="188">
        <v>1.3</v>
      </c>
      <c r="J781" s="189">
        <f t="shared" si="35"/>
        <v>2.3288204160000001</v>
      </c>
      <c r="K781" s="190" t="s">
        <v>1321</v>
      </c>
      <c r="L781" s="191" t="s">
        <v>1323</v>
      </c>
    </row>
    <row r="782" spans="2:12">
      <c r="B782" s="176" t="s">
        <v>1076</v>
      </c>
      <c r="C782" s="177" t="s">
        <v>1618</v>
      </c>
      <c r="D782" s="178">
        <v>1.7954270343000001</v>
      </c>
      <c r="E782" s="179">
        <v>1.2118640000000001</v>
      </c>
      <c r="F782" s="179">
        <f t="shared" si="34"/>
        <v>1.16338944</v>
      </c>
      <c r="G782" s="180">
        <v>1</v>
      </c>
      <c r="H782" s="179">
        <f t="shared" ref="H782:H845" si="36">+F782*G782</f>
        <v>1.16338944</v>
      </c>
      <c r="I782" s="180">
        <v>1.3</v>
      </c>
      <c r="J782" s="181">
        <f t="shared" si="35"/>
        <v>1.512406272</v>
      </c>
      <c r="K782" s="192" t="s">
        <v>1321</v>
      </c>
      <c r="L782" s="193" t="s">
        <v>1323</v>
      </c>
    </row>
    <row r="783" spans="2:12">
      <c r="B783" s="184" t="s">
        <v>1077</v>
      </c>
      <c r="C783" s="185" t="s">
        <v>1618</v>
      </c>
      <c r="D783" s="186">
        <v>2.4122343851000001</v>
      </c>
      <c r="E783" s="187">
        <v>1.34762</v>
      </c>
      <c r="F783" s="187">
        <f t="shared" ref="F783:F846" si="37">E783*0.96</f>
        <v>1.2937152000000001</v>
      </c>
      <c r="G783" s="188">
        <v>1</v>
      </c>
      <c r="H783" s="187">
        <f t="shared" si="36"/>
        <v>1.2937152000000001</v>
      </c>
      <c r="I783" s="188">
        <v>1.3</v>
      </c>
      <c r="J783" s="189">
        <f t="shared" ref="J783:J846" si="38">H783*I783</f>
        <v>1.6818297600000001</v>
      </c>
      <c r="K783" s="190" t="s">
        <v>1321</v>
      </c>
      <c r="L783" s="191" t="s">
        <v>1323</v>
      </c>
    </row>
    <row r="784" spans="2:12">
      <c r="B784" s="184" t="s">
        <v>1078</v>
      </c>
      <c r="C784" s="185" t="s">
        <v>1618</v>
      </c>
      <c r="D784" s="186">
        <v>6.1797004992</v>
      </c>
      <c r="E784" s="187">
        <v>2.0991230000000001</v>
      </c>
      <c r="F784" s="187">
        <f t="shared" si="37"/>
        <v>2.01515808</v>
      </c>
      <c r="G784" s="188">
        <v>1</v>
      </c>
      <c r="H784" s="187">
        <f t="shared" si="36"/>
        <v>2.01515808</v>
      </c>
      <c r="I784" s="188">
        <v>1.3</v>
      </c>
      <c r="J784" s="189">
        <f t="shared" si="38"/>
        <v>2.6197055040000001</v>
      </c>
      <c r="K784" s="190" t="s">
        <v>1321</v>
      </c>
      <c r="L784" s="191" t="s">
        <v>1323</v>
      </c>
    </row>
    <row r="785" spans="2:12">
      <c r="B785" s="184" t="s">
        <v>1079</v>
      </c>
      <c r="C785" s="185" t="s">
        <v>1618</v>
      </c>
      <c r="D785" s="186">
        <v>14.219047618999999</v>
      </c>
      <c r="E785" s="187">
        <v>4.525779</v>
      </c>
      <c r="F785" s="187">
        <f t="shared" si="37"/>
        <v>4.3447478400000001</v>
      </c>
      <c r="G785" s="188">
        <v>1</v>
      </c>
      <c r="H785" s="187">
        <f t="shared" si="36"/>
        <v>4.3447478400000001</v>
      </c>
      <c r="I785" s="188">
        <v>1.3</v>
      </c>
      <c r="J785" s="189">
        <f t="shared" si="38"/>
        <v>5.6481721920000005</v>
      </c>
      <c r="K785" s="190" t="s">
        <v>1321</v>
      </c>
      <c r="L785" s="191" t="s">
        <v>1323</v>
      </c>
    </row>
    <row r="786" spans="2:12">
      <c r="B786" s="176" t="s">
        <v>1080</v>
      </c>
      <c r="C786" s="177" t="s">
        <v>1619</v>
      </c>
      <c r="D786" s="178">
        <v>2.2839787396000002</v>
      </c>
      <c r="E786" s="179">
        <v>0.67933500000000002</v>
      </c>
      <c r="F786" s="179">
        <f t="shared" si="37"/>
        <v>0.65216160000000001</v>
      </c>
      <c r="G786" s="180">
        <v>1</v>
      </c>
      <c r="H786" s="179">
        <f t="shared" si="36"/>
        <v>0.65216160000000001</v>
      </c>
      <c r="I786" s="180">
        <v>1.3</v>
      </c>
      <c r="J786" s="181">
        <f t="shared" si="38"/>
        <v>0.84781008000000002</v>
      </c>
      <c r="K786" s="192" t="s">
        <v>1321</v>
      </c>
      <c r="L786" s="193" t="s">
        <v>1323</v>
      </c>
    </row>
    <row r="787" spans="2:12">
      <c r="B787" s="184" t="s">
        <v>1081</v>
      </c>
      <c r="C787" s="185" t="s">
        <v>1619</v>
      </c>
      <c r="D787" s="186">
        <v>2.6719952634999999</v>
      </c>
      <c r="E787" s="187">
        <v>1.1921040000000001</v>
      </c>
      <c r="F787" s="187">
        <f t="shared" si="37"/>
        <v>1.1444198400000001</v>
      </c>
      <c r="G787" s="188">
        <v>1</v>
      </c>
      <c r="H787" s="187">
        <f t="shared" si="36"/>
        <v>1.1444198400000001</v>
      </c>
      <c r="I787" s="188">
        <v>1.3</v>
      </c>
      <c r="J787" s="189">
        <f t="shared" si="38"/>
        <v>1.4877457920000001</v>
      </c>
      <c r="K787" s="190" t="s">
        <v>1321</v>
      </c>
      <c r="L787" s="191" t="s">
        <v>1323</v>
      </c>
    </row>
    <row r="788" spans="2:12">
      <c r="B788" s="184" t="s">
        <v>1082</v>
      </c>
      <c r="C788" s="185" t="s">
        <v>1619</v>
      </c>
      <c r="D788" s="186">
        <v>8.2955326459999998</v>
      </c>
      <c r="E788" s="187">
        <v>1.7938419999999999</v>
      </c>
      <c r="F788" s="187">
        <f t="shared" si="37"/>
        <v>1.7220883199999999</v>
      </c>
      <c r="G788" s="188">
        <v>1</v>
      </c>
      <c r="H788" s="187">
        <f t="shared" si="36"/>
        <v>1.7220883199999999</v>
      </c>
      <c r="I788" s="188">
        <v>1.3</v>
      </c>
      <c r="J788" s="189">
        <f t="shared" si="38"/>
        <v>2.2387148159999999</v>
      </c>
      <c r="K788" s="190" t="s">
        <v>1321</v>
      </c>
      <c r="L788" s="191" t="s">
        <v>1323</v>
      </c>
    </row>
    <row r="789" spans="2:12">
      <c r="B789" s="184" t="s">
        <v>1083</v>
      </c>
      <c r="C789" s="185" t="s">
        <v>1619</v>
      </c>
      <c r="D789" s="186">
        <v>18.104477611899998</v>
      </c>
      <c r="E789" s="187">
        <v>4.1142630000000002</v>
      </c>
      <c r="F789" s="187">
        <f t="shared" si="37"/>
        <v>3.94969248</v>
      </c>
      <c r="G789" s="188">
        <v>1</v>
      </c>
      <c r="H789" s="187">
        <f t="shared" si="36"/>
        <v>3.94969248</v>
      </c>
      <c r="I789" s="188">
        <v>1.3</v>
      </c>
      <c r="J789" s="189">
        <f t="shared" si="38"/>
        <v>5.1346002239999997</v>
      </c>
      <c r="K789" s="190" t="s">
        <v>1321</v>
      </c>
      <c r="L789" s="191" t="s">
        <v>1323</v>
      </c>
    </row>
    <row r="790" spans="2:12">
      <c r="B790" s="176" t="s">
        <v>1084</v>
      </c>
      <c r="C790" s="177" t="s">
        <v>1620</v>
      </c>
      <c r="D790" s="178">
        <v>1.693270021</v>
      </c>
      <c r="E790" s="179">
        <v>0.59170299999999998</v>
      </c>
      <c r="F790" s="179">
        <f t="shared" si="37"/>
        <v>0.56803487999999991</v>
      </c>
      <c r="G790" s="180">
        <v>1</v>
      </c>
      <c r="H790" s="179">
        <f t="shared" si="36"/>
        <v>0.56803487999999991</v>
      </c>
      <c r="I790" s="180">
        <v>1.3</v>
      </c>
      <c r="J790" s="181">
        <f t="shared" si="38"/>
        <v>0.73844534399999995</v>
      </c>
      <c r="K790" s="192" t="s">
        <v>1321</v>
      </c>
      <c r="L790" s="193" t="s">
        <v>1323</v>
      </c>
    </row>
    <row r="791" spans="2:12">
      <c r="B791" s="184" t="s">
        <v>1085</v>
      </c>
      <c r="C791" s="185" t="s">
        <v>1620</v>
      </c>
      <c r="D791" s="186">
        <v>2.7841525563</v>
      </c>
      <c r="E791" s="187">
        <v>0.75547399999999998</v>
      </c>
      <c r="F791" s="187">
        <f t="shared" si="37"/>
        <v>0.72525503999999996</v>
      </c>
      <c r="G791" s="188">
        <v>1</v>
      </c>
      <c r="H791" s="187">
        <f t="shared" si="36"/>
        <v>0.72525503999999996</v>
      </c>
      <c r="I791" s="188">
        <v>1.3</v>
      </c>
      <c r="J791" s="189">
        <f t="shared" si="38"/>
        <v>0.94283155200000002</v>
      </c>
      <c r="K791" s="190" t="s">
        <v>1321</v>
      </c>
      <c r="L791" s="191" t="s">
        <v>1323</v>
      </c>
    </row>
    <row r="792" spans="2:12">
      <c r="B792" s="184" t="s">
        <v>1086</v>
      </c>
      <c r="C792" s="185" t="s">
        <v>1620</v>
      </c>
      <c r="D792" s="186">
        <v>7.1583710406999996</v>
      </c>
      <c r="E792" s="187">
        <v>1.466164</v>
      </c>
      <c r="F792" s="187">
        <f t="shared" si="37"/>
        <v>1.4075174399999999</v>
      </c>
      <c r="G792" s="188">
        <v>1</v>
      </c>
      <c r="H792" s="187">
        <f t="shared" si="36"/>
        <v>1.4075174399999999</v>
      </c>
      <c r="I792" s="188">
        <v>1.3</v>
      </c>
      <c r="J792" s="189">
        <f t="shared" si="38"/>
        <v>1.8297726719999998</v>
      </c>
      <c r="K792" s="190" t="s">
        <v>1321</v>
      </c>
      <c r="L792" s="191" t="s">
        <v>1323</v>
      </c>
    </row>
    <row r="793" spans="2:12">
      <c r="B793" s="184" t="s">
        <v>1087</v>
      </c>
      <c r="C793" s="185" t="s">
        <v>1620</v>
      </c>
      <c r="D793" s="186">
        <v>13.414634146299999</v>
      </c>
      <c r="E793" s="187">
        <v>3.0716030000000001</v>
      </c>
      <c r="F793" s="187">
        <f t="shared" si="37"/>
        <v>2.9487388800000001</v>
      </c>
      <c r="G793" s="188">
        <v>1</v>
      </c>
      <c r="H793" s="187">
        <f t="shared" si="36"/>
        <v>2.9487388800000001</v>
      </c>
      <c r="I793" s="188">
        <v>1.3</v>
      </c>
      <c r="J793" s="189">
        <f t="shared" si="38"/>
        <v>3.833360544</v>
      </c>
      <c r="K793" s="190" t="s">
        <v>1321</v>
      </c>
      <c r="L793" s="191" t="s">
        <v>1323</v>
      </c>
    </row>
    <row r="794" spans="2:12">
      <c r="B794" s="176" t="s">
        <v>1088</v>
      </c>
      <c r="C794" s="177" t="s">
        <v>1621</v>
      </c>
      <c r="D794" s="178">
        <v>2.0339525945000001</v>
      </c>
      <c r="E794" s="179">
        <v>0.60736800000000002</v>
      </c>
      <c r="F794" s="179">
        <f t="shared" si="37"/>
        <v>0.58307328000000003</v>
      </c>
      <c r="G794" s="180">
        <v>1</v>
      </c>
      <c r="H794" s="179">
        <f t="shared" si="36"/>
        <v>0.58307328000000003</v>
      </c>
      <c r="I794" s="180">
        <v>1.3</v>
      </c>
      <c r="J794" s="181">
        <f t="shared" si="38"/>
        <v>0.75799526400000006</v>
      </c>
      <c r="K794" s="192" t="s">
        <v>1321</v>
      </c>
      <c r="L794" s="193" t="s">
        <v>1323</v>
      </c>
    </row>
    <row r="795" spans="2:12">
      <c r="B795" s="184" t="s">
        <v>1089</v>
      </c>
      <c r="C795" s="185" t="s">
        <v>1621</v>
      </c>
      <c r="D795" s="186">
        <v>5.4061433447000002</v>
      </c>
      <c r="E795" s="187">
        <v>1.1325590000000001</v>
      </c>
      <c r="F795" s="187">
        <f t="shared" si="37"/>
        <v>1.0872566400000001</v>
      </c>
      <c r="G795" s="188">
        <v>1</v>
      </c>
      <c r="H795" s="187">
        <f t="shared" si="36"/>
        <v>1.0872566400000001</v>
      </c>
      <c r="I795" s="188">
        <v>1.3</v>
      </c>
      <c r="J795" s="189">
        <f t="shared" si="38"/>
        <v>1.4134336320000003</v>
      </c>
      <c r="K795" s="190" t="s">
        <v>1321</v>
      </c>
      <c r="L795" s="191" t="s">
        <v>1323</v>
      </c>
    </row>
    <row r="796" spans="2:12">
      <c r="B796" s="184" t="s">
        <v>1090</v>
      </c>
      <c r="C796" s="185" t="s">
        <v>1621</v>
      </c>
      <c r="D796" s="186">
        <v>11.268907563000001</v>
      </c>
      <c r="E796" s="187">
        <v>2.2017220000000002</v>
      </c>
      <c r="F796" s="187">
        <f t="shared" si="37"/>
        <v>2.1136531199999999</v>
      </c>
      <c r="G796" s="188">
        <v>1</v>
      </c>
      <c r="H796" s="187">
        <f t="shared" si="36"/>
        <v>2.1136531199999999</v>
      </c>
      <c r="I796" s="188">
        <v>1.3</v>
      </c>
      <c r="J796" s="189">
        <f t="shared" si="38"/>
        <v>2.747749056</v>
      </c>
      <c r="K796" s="190" t="s">
        <v>1321</v>
      </c>
      <c r="L796" s="191" t="s">
        <v>1323</v>
      </c>
    </row>
    <row r="797" spans="2:12">
      <c r="B797" s="184" t="s">
        <v>1091</v>
      </c>
      <c r="C797" s="185" t="s">
        <v>1621</v>
      </c>
      <c r="D797" s="186">
        <v>19.698412698399999</v>
      </c>
      <c r="E797" s="187">
        <v>4.424334</v>
      </c>
      <c r="F797" s="187">
        <f t="shared" si="37"/>
        <v>4.2473606400000001</v>
      </c>
      <c r="G797" s="188">
        <v>1</v>
      </c>
      <c r="H797" s="187">
        <f t="shared" si="36"/>
        <v>4.2473606400000001</v>
      </c>
      <c r="I797" s="188">
        <v>1.3</v>
      </c>
      <c r="J797" s="189">
        <f t="shared" si="38"/>
        <v>5.5215688320000007</v>
      </c>
      <c r="K797" s="190" t="s">
        <v>1321</v>
      </c>
      <c r="L797" s="191" t="s">
        <v>1323</v>
      </c>
    </row>
    <row r="798" spans="2:12">
      <c r="B798" s="176" t="s">
        <v>1092</v>
      </c>
      <c r="C798" s="177" t="s">
        <v>1622</v>
      </c>
      <c r="D798" s="178">
        <v>2.4971098266</v>
      </c>
      <c r="E798" s="179">
        <v>0.77036499999999997</v>
      </c>
      <c r="F798" s="179">
        <f t="shared" si="37"/>
        <v>0.73955039999999994</v>
      </c>
      <c r="G798" s="180">
        <v>1</v>
      </c>
      <c r="H798" s="179">
        <f t="shared" si="36"/>
        <v>0.73955039999999994</v>
      </c>
      <c r="I798" s="180">
        <v>1.3</v>
      </c>
      <c r="J798" s="181">
        <f t="shared" si="38"/>
        <v>0.96141551999999997</v>
      </c>
      <c r="K798" s="192" t="s">
        <v>1321</v>
      </c>
      <c r="L798" s="193" t="s">
        <v>1323</v>
      </c>
    </row>
    <row r="799" spans="2:12">
      <c r="B799" s="184" t="s">
        <v>1093</v>
      </c>
      <c r="C799" s="185" t="s">
        <v>1622</v>
      </c>
      <c r="D799" s="186">
        <v>1.9053553384999999</v>
      </c>
      <c r="E799" s="187">
        <v>1.1761889999999999</v>
      </c>
      <c r="F799" s="187">
        <f t="shared" si="37"/>
        <v>1.1291414399999999</v>
      </c>
      <c r="G799" s="188">
        <v>1</v>
      </c>
      <c r="H799" s="187">
        <f t="shared" si="36"/>
        <v>1.1291414399999999</v>
      </c>
      <c r="I799" s="188">
        <v>1.3</v>
      </c>
      <c r="J799" s="189">
        <f t="shared" si="38"/>
        <v>1.467883872</v>
      </c>
      <c r="K799" s="190" t="s">
        <v>1321</v>
      </c>
      <c r="L799" s="191" t="s">
        <v>1323</v>
      </c>
    </row>
    <row r="800" spans="2:12">
      <c r="B800" s="184" t="s">
        <v>1094</v>
      </c>
      <c r="C800" s="185" t="s">
        <v>1622</v>
      </c>
      <c r="D800" s="186">
        <v>5.0244107743999997</v>
      </c>
      <c r="E800" s="187">
        <v>1.51766</v>
      </c>
      <c r="F800" s="187">
        <f t="shared" si="37"/>
        <v>1.4569535999999998</v>
      </c>
      <c r="G800" s="188">
        <v>1</v>
      </c>
      <c r="H800" s="187">
        <f t="shared" si="36"/>
        <v>1.4569535999999998</v>
      </c>
      <c r="I800" s="188">
        <v>1.3</v>
      </c>
      <c r="J800" s="189">
        <f t="shared" si="38"/>
        <v>1.8940396799999999</v>
      </c>
      <c r="K800" s="190" t="s">
        <v>1321</v>
      </c>
      <c r="L800" s="191" t="s">
        <v>1323</v>
      </c>
    </row>
    <row r="801" spans="2:12">
      <c r="B801" s="184" t="s">
        <v>1095</v>
      </c>
      <c r="C801" s="185" t="s">
        <v>1622</v>
      </c>
      <c r="D801" s="186">
        <v>15.7833333333</v>
      </c>
      <c r="E801" s="187">
        <v>3.6554150000000001</v>
      </c>
      <c r="F801" s="187">
        <f t="shared" si="37"/>
        <v>3.5091983999999998</v>
      </c>
      <c r="G801" s="188">
        <v>1</v>
      </c>
      <c r="H801" s="187">
        <f t="shared" si="36"/>
        <v>3.5091983999999998</v>
      </c>
      <c r="I801" s="188">
        <v>1.3</v>
      </c>
      <c r="J801" s="189">
        <f t="shared" si="38"/>
        <v>4.5619579200000002</v>
      </c>
      <c r="K801" s="190" t="s">
        <v>1321</v>
      </c>
      <c r="L801" s="191" t="s">
        <v>1323</v>
      </c>
    </row>
    <row r="802" spans="2:12">
      <c r="B802" s="176" t="s">
        <v>1096</v>
      </c>
      <c r="C802" s="177" t="s">
        <v>1623</v>
      </c>
      <c r="D802" s="178">
        <v>2.6561085972999998</v>
      </c>
      <c r="E802" s="179">
        <v>0.37887799999999999</v>
      </c>
      <c r="F802" s="179">
        <f t="shared" si="37"/>
        <v>0.36372287999999997</v>
      </c>
      <c r="G802" s="180">
        <v>1</v>
      </c>
      <c r="H802" s="179">
        <f t="shared" si="36"/>
        <v>0.36372287999999997</v>
      </c>
      <c r="I802" s="180">
        <v>1.3</v>
      </c>
      <c r="J802" s="181">
        <f t="shared" si="38"/>
        <v>0.47283974399999995</v>
      </c>
      <c r="K802" s="192" t="s">
        <v>1321</v>
      </c>
      <c r="L802" s="193" t="s">
        <v>1323</v>
      </c>
    </row>
    <row r="803" spans="2:12">
      <c r="B803" s="184" t="s">
        <v>1097</v>
      </c>
      <c r="C803" s="185" t="s">
        <v>1623</v>
      </c>
      <c r="D803" s="186">
        <v>4.3145245559000003</v>
      </c>
      <c r="E803" s="187">
        <v>0.59030800000000005</v>
      </c>
      <c r="F803" s="187">
        <f t="shared" si="37"/>
        <v>0.56669568000000003</v>
      </c>
      <c r="G803" s="188">
        <v>1</v>
      </c>
      <c r="H803" s="187">
        <f t="shared" si="36"/>
        <v>0.56669568000000003</v>
      </c>
      <c r="I803" s="188">
        <v>1.3</v>
      </c>
      <c r="J803" s="189">
        <f t="shared" si="38"/>
        <v>0.73670438400000005</v>
      </c>
      <c r="K803" s="190" t="s">
        <v>1321</v>
      </c>
      <c r="L803" s="191" t="s">
        <v>1323</v>
      </c>
    </row>
    <row r="804" spans="2:12">
      <c r="B804" s="184" t="s">
        <v>1098</v>
      </c>
      <c r="C804" s="185" t="s">
        <v>1623</v>
      </c>
      <c r="D804" s="186">
        <v>6.0105667626999999</v>
      </c>
      <c r="E804" s="187">
        <v>0.91713500000000003</v>
      </c>
      <c r="F804" s="187">
        <f t="shared" si="37"/>
        <v>0.88044960000000005</v>
      </c>
      <c r="G804" s="188">
        <v>1</v>
      </c>
      <c r="H804" s="187">
        <f t="shared" si="36"/>
        <v>0.88044960000000005</v>
      </c>
      <c r="I804" s="188">
        <v>1.3</v>
      </c>
      <c r="J804" s="189">
        <f t="shared" si="38"/>
        <v>1.14458448</v>
      </c>
      <c r="K804" s="190" t="s">
        <v>1321</v>
      </c>
      <c r="L804" s="191" t="s">
        <v>1323</v>
      </c>
    </row>
    <row r="805" spans="2:12">
      <c r="B805" s="184" t="s">
        <v>1099</v>
      </c>
      <c r="C805" s="185" t="s">
        <v>1623</v>
      </c>
      <c r="D805" s="186">
        <v>11.087999999999999</v>
      </c>
      <c r="E805" s="187">
        <v>1.7460560000000001</v>
      </c>
      <c r="F805" s="187">
        <f t="shared" si="37"/>
        <v>1.67621376</v>
      </c>
      <c r="G805" s="188">
        <v>1</v>
      </c>
      <c r="H805" s="187">
        <f t="shared" si="36"/>
        <v>1.67621376</v>
      </c>
      <c r="I805" s="188">
        <v>1.3</v>
      </c>
      <c r="J805" s="189">
        <f t="shared" si="38"/>
        <v>2.1790778880000001</v>
      </c>
      <c r="K805" s="190" t="s">
        <v>1321</v>
      </c>
      <c r="L805" s="191" t="s">
        <v>1323</v>
      </c>
    </row>
    <row r="806" spans="2:12">
      <c r="B806" s="176" t="s">
        <v>1100</v>
      </c>
      <c r="C806" s="177" t="s">
        <v>1624</v>
      </c>
      <c r="D806" s="178">
        <v>2.5841374441</v>
      </c>
      <c r="E806" s="179">
        <v>0.40437200000000001</v>
      </c>
      <c r="F806" s="179">
        <f t="shared" si="37"/>
        <v>0.38819712000000001</v>
      </c>
      <c r="G806" s="180">
        <v>1</v>
      </c>
      <c r="H806" s="179">
        <f t="shared" si="36"/>
        <v>0.38819712000000001</v>
      </c>
      <c r="I806" s="180">
        <v>1.3</v>
      </c>
      <c r="J806" s="181">
        <f t="shared" si="38"/>
        <v>0.50465625600000008</v>
      </c>
      <c r="K806" s="192" t="s">
        <v>1321</v>
      </c>
      <c r="L806" s="193" t="s">
        <v>1323</v>
      </c>
    </row>
    <row r="807" spans="2:12">
      <c r="B807" s="184" t="s">
        <v>1101</v>
      </c>
      <c r="C807" s="185" t="s">
        <v>1624</v>
      </c>
      <c r="D807" s="186">
        <v>3.5111700114</v>
      </c>
      <c r="E807" s="187">
        <v>0.55413299999999999</v>
      </c>
      <c r="F807" s="187">
        <f t="shared" si="37"/>
        <v>0.53196767999999994</v>
      </c>
      <c r="G807" s="188">
        <v>1</v>
      </c>
      <c r="H807" s="187">
        <f t="shared" si="36"/>
        <v>0.53196767999999994</v>
      </c>
      <c r="I807" s="188">
        <v>1.3</v>
      </c>
      <c r="J807" s="189">
        <f t="shared" si="38"/>
        <v>0.6915579839999999</v>
      </c>
      <c r="K807" s="190" t="s">
        <v>1321</v>
      </c>
      <c r="L807" s="191" t="s">
        <v>1323</v>
      </c>
    </row>
    <row r="808" spans="2:12">
      <c r="B808" s="184" t="s">
        <v>1102</v>
      </c>
      <c r="C808" s="185" t="s">
        <v>1624</v>
      </c>
      <c r="D808" s="186">
        <v>5.4744839450000002</v>
      </c>
      <c r="E808" s="187">
        <v>0.83213499999999996</v>
      </c>
      <c r="F808" s="187">
        <f t="shared" si="37"/>
        <v>0.79884959999999994</v>
      </c>
      <c r="G808" s="188">
        <v>1</v>
      </c>
      <c r="H808" s="187">
        <f t="shared" si="36"/>
        <v>0.79884959999999994</v>
      </c>
      <c r="I808" s="188">
        <v>1.3</v>
      </c>
      <c r="J808" s="189">
        <f t="shared" si="38"/>
        <v>1.0385044800000001</v>
      </c>
      <c r="K808" s="190" t="s">
        <v>1321</v>
      </c>
      <c r="L808" s="191" t="s">
        <v>1323</v>
      </c>
    </row>
    <row r="809" spans="2:12">
      <c r="B809" s="184" t="s">
        <v>1103</v>
      </c>
      <c r="C809" s="185" t="s">
        <v>1624</v>
      </c>
      <c r="D809" s="186">
        <v>10.7447552448</v>
      </c>
      <c r="E809" s="187">
        <v>1.6764859999999999</v>
      </c>
      <c r="F809" s="187">
        <f t="shared" si="37"/>
        <v>1.60942656</v>
      </c>
      <c r="G809" s="188">
        <v>1</v>
      </c>
      <c r="H809" s="187">
        <f t="shared" si="36"/>
        <v>1.60942656</v>
      </c>
      <c r="I809" s="188">
        <v>1.3</v>
      </c>
      <c r="J809" s="189">
        <f t="shared" si="38"/>
        <v>2.0922545280000002</v>
      </c>
      <c r="K809" s="190" t="s">
        <v>1321</v>
      </c>
      <c r="L809" s="191" t="s">
        <v>1323</v>
      </c>
    </row>
    <row r="810" spans="2:12">
      <c r="B810" s="176" t="s">
        <v>1104</v>
      </c>
      <c r="C810" s="177" t="s">
        <v>1625</v>
      </c>
      <c r="D810" s="178">
        <v>2.4425216316</v>
      </c>
      <c r="E810" s="179">
        <v>1.1432899999999999</v>
      </c>
      <c r="F810" s="179">
        <f t="shared" si="37"/>
        <v>1.0975583999999998</v>
      </c>
      <c r="G810" s="180">
        <v>1</v>
      </c>
      <c r="H810" s="179">
        <f t="shared" si="36"/>
        <v>1.0975583999999998</v>
      </c>
      <c r="I810" s="180">
        <v>1.3</v>
      </c>
      <c r="J810" s="181">
        <f t="shared" si="38"/>
        <v>1.4268259199999997</v>
      </c>
      <c r="K810" s="192" t="s">
        <v>1321</v>
      </c>
      <c r="L810" s="193" t="s">
        <v>1323</v>
      </c>
    </row>
    <row r="811" spans="2:12">
      <c r="B811" s="184" t="s">
        <v>1105</v>
      </c>
      <c r="C811" s="185" t="s">
        <v>1625</v>
      </c>
      <c r="D811" s="186">
        <v>3.8650707291000002</v>
      </c>
      <c r="E811" s="187">
        <v>1.4139679999999999</v>
      </c>
      <c r="F811" s="187">
        <f t="shared" si="37"/>
        <v>1.3574092799999999</v>
      </c>
      <c r="G811" s="188">
        <v>1</v>
      </c>
      <c r="H811" s="187">
        <f t="shared" si="36"/>
        <v>1.3574092799999999</v>
      </c>
      <c r="I811" s="188">
        <v>1.3</v>
      </c>
      <c r="J811" s="189">
        <f t="shared" si="38"/>
        <v>1.7646320639999999</v>
      </c>
      <c r="K811" s="190" t="s">
        <v>1321</v>
      </c>
      <c r="L811" s="191" t="s">
        <v>1323</v>
      </c>
    </row>
    <row r="812" spans="2:12">
      <c r="B812" s="184" t="s">
        <v>1106</v>
      </c>
      <c r="C812" s="185" t="s">
        <v>1625</v>
      </c>
      <c r="D812" s="186">
        <v>8.9211409396000008</v>
      </c>
      <c r="E812" s="187">
        <v>2.5806460000000002</v>
      </c>
      <c r="F812" s="187">
        <f t="shared" si="37"/>
        <v>2.4774201600000003</v>
      </c>
      <c r="G812" s="188">
        <v>1</v>
      </c>
      <c r="H812" s="187">
        <f t="shared" si="36"/>
        <v>2.4774201600000003</v>
      </c>
      <c r="I812" s="188">
        <v>1.3</v>
      </c>
      <c r="J812" s="189">
        <f t="shared" si="38"/>
        <v>3.2206462080000007</v>
      </c>
      <c r="K812" s="190" t="s">
        <v>1321</v>
      </c>
      <c r="L812" s="191" t="s">
        <v>1323</v>
      </c>
    </row>
    <row r="813" spans="2:12">
      <c r="B813" s="184" t="s">
        <v>1107</v>
      </c>
      <c r="C813" s="185" t="s">
        <v>1625</v>
      </c>
      <c r="D813" s="186">
        <v>17.868778280499999</v>
      </c>
      <c r="E813" s="187">
        <v>5.2316659999999997</v>
      </c>
      <c r="F813" s="187">
        <f t="shared" si="37"/>
        <v>5.0223993599999996</v>
      </c>
      <c r="G813" s="188">
        <v>1</v>
      </c>
      <c r="H813" s="187">
        <f t="shared" si="36"/>
        <v>5.0223993599999996</v>
      </c>
      <c r="I813" s="188">
        <v>1.3</v>
      </c>
      <c r="J813" s="189">
        <f t="shared" si="38"/>
        <v>6.5291191679999994</v>
      </c>
      <c r="K813" s="190" t="s">
        <v>1321</v>
      </c>
      <c r="L813" s="191" t="s">
        <v>1323</v>
      </c>
    </row>
    <row r="814" spans="2:12">
      <c r="B814" s="176" t="s">
        <v>1108</v>
      </c>
      <c r="C814" s="177" t="s">
        <v>1626</v>
      </c>
      <c r="D814" s="178">
        <v>3.2960848287000002</v>
      </c>
      <c r="E814" s="179">
        <v>1.191079</v>
      </c>
      <c r="F814" s="179">
        <f t="shared" si="37"/>
        <v>1.14343584</v>
      </c>
      <c r="G814" s="180">
        <v>1</v>
      </c>
      <c r="H814" s="179">
        <f t="shared" si="36"/>
        <v>1.14343584</v>
      </c>
      <c r="I814" s="180">
        <v>1.3</v>
      </c>
      <c r="J814" s="181">
        <f t="shared" si="38"/>
        <v>1.486466592</v>
      </c>
      <c r="K814" s="192" t="s">
        <v>1321</v>
      </c>
      <c r="L814" s="193" t="s">
        <v>1323</v>
      </c>
    </row>
    <row r="815" spans="2:12">
      <c r="B815" s="184" t="s">
        <v>1109</v>
      </c>
      <c r="C815" s="185" t="s">
        <v>1626</v>
      </c>
      <c r="D815" s="186">
        <v>4.8846290379999999</v>
      </c>
      <c r="E815" s="187">
        <v>1.4922420000000001</v>
      </c>
      <c r="F815" s="187">
        <f t="shared" si="37"/>
        <v>1.4325523200000001</v>
      </c>
      <c r="G815" s="188">
        <v>1</v>
      </c>
      <c r="H815" s="187">
        <f t="shared" si="36"/>
        <v>1.4325523200000001</v>
      </c>
      <c r="I815" s="188">
        <v>1.3</v>
      </c>
      <c r="J815" s="189">
        <f t="shared" si="38"/>
        <v>1.8623180160000001</v>
      </c>
      <c r="K815" s="190" t="s">
        <v>1321</v>
      </c>
      <c r="L815" s="191" t="s">
        <v>1323</v>
      </c>
    </row>
    <row r="816" spans="2:12">
      <c r="B816" s="184" t="s">
        <v>1110</v>
      </c>
      <c r="C816" s="185" t="s">
        <v>1626</v>
      </c>
      <c r="D816" s="186">
        <v>8.6162540366000009</v>
      </c>
      <c r="E816" s="187">
        <v>2.2749760000000001</v>
      </c>
      <c r="F816" s="187">
        <f t="shared" si="37"/>
        <v>2.1839769599999999</v>
      </c>
      <c r="G816" s="188">
        <v>1</v>
      </c>
      <c r="H816" s="187">
        <f t="shared" si="36"/>
        <v>2.1839769599999999</v>
      </c>
      <c r="I816" s="188">
        <v>1.3</v>
      </c>
      <c r="J816" s="189">
        <f t="shared" si="38"/>
        <v>2.8391700479999997</v>
      </c>
      <c r="K816" s="190" t="s">
        <v>1321</v>
      </c>
      <c r="L816" s="191" t="s">
        <v>1323</v>
      </c>
    </row>
    <row r="817" spans="2:12">
      <c r="B817" s="184" t="s">
        <v>1111</v>
      </c>
      <c r="C817" s="185" t="s">
        <v>1626</v>
      </c>
      <c r="D817" s="186">
        <v>17.773743016800001</v>
      </c>
      <c r="E817" s="187">
        <v>4.9887220000000001</v>
      </c>
      <c r="F817" s="187">
        <f t="shared" si="37"/>
        <v>4.7891731200000001</v>
      </c>
      <c r="G817" s="188">
        <v>1</v>
      </c>
      <c r="H817" s="187">
        <f t="shared" si="36"/>
        <v>4.7891731200000001</v>
      </c>
      <c r="I817" s="188">
        <v>1.3</v>
      </c>
      <c r="J817" s="189">
        <f t="shared" si="38"/>
        <v>6.2259250560000003</v>
      </c>
      <c r="K817" s="190" t="s">
        <v>1321</v>
      </c>
      <c r="L817" s="191" t="s">
        <v>1323</v>
      </c>
    </row>
    <row r="818" spans="2:12">
      <c r="B818" s="176" t="s">
        <v>1112</v>
      </c>
      <c r="C818" s="177" t="s">
        <v>1627</v>
      </c>
      <c r="D818" s="178">
        <v>2.1726604004999999</v>
      </c>
      <c r="E818" s="179">
        <v>1.0602229999999999</v>
      </c>
      <c r="F818" s="179">
        <f t="shared" si="37"/>
        <v>1.01781408</v>
      </c>
      <c r="G818" s="180">
        <v>1</v>
      </c>
      <c r="H818" s="179">
        <f t="shared" si="36"/>
        <v>1.01781408</v>
      </c>
      <c r="I818" s="180">
        <v>1.3</v>
      </c>
      <c r="J818" s="181">
        <f t="shared" si="38"/>
        <v>1.3231583039999999</v>
      </c>
      <c r="K818" s="192" t="s">
        <v>1321</v>
      </c>
      <c r="L818" s="193" t="s">
        <v>1323</v>
      </c>
    </row>
    <row r="819" spans="2:12">
      <c r="B819" s="184" t="s">
        <v>1113</v>
      </c>
      <c r="C819" s="185" t="s">
        <v>1627</v>
      </c>
      <c r="D819" s="186">
        <v>3.0772399587999999</v>
      </c>
      <c r="E819" s="187">
        <v>1.240928</v>
      </c>
      <c r="F819" s="187">
        <f t="shared" si="37"/>
        <v>1.1912908799999999</v>
      </c>
      <c r="G819" s="188">
        <v>1</v>
      </c>
      <c r="H819" s="187">
        <f t="shared" si="36"/>
        <v>1.1912908799999999</v>
      </c>
      <c r="I819" s="188">
        <v>1.3</v>
      </c>
      <c r="J819" s="189">
        <f t="shared" si="38"/>
        <v>1.5486781439999999</v>
      </c>
      <c r="K819" s="190" t="s">
        <v>1321</v>
      </c>
      <c r="L819" s="191" t="s">
        <v>1323</v>
      </c>
    </row>
    <row r="820" spans="2:12">
      <c r="B820" s="184" t="s">
        <v>1114</v>
      </c>
      <c r="C820" s="185" t="s">
        <v>1627</v>
      </c>
      <c r="D820" s="186">
        <v>6.8227848100999999</v>
      </c>
      <c r="E820" s="187">
        <v>1.9878819999999999</v>
      </c>
      <c r="F820" s="187">
        <f t="shared" si="37"/>
        <v>1.9083667199999998</v>
      </c>
      <c r="G820" s="188">
        <v>1</v>
      </c>
      <c r="H820" s="187">
        <f t="shared" si="36"/>
        <v>1.9083667199999998</v>
      </c>
      <c r="I820" s="188">
        <v>1.3</v>
      </c>
      <c r="J820" s="189">
        <f t="shared" si="38"/>
        <v>2.4808767359999999</v>
      </c>
      <c r="K820" s="190" t="s">
        <v>1321</v>
      </c>
      <c r="L820" s="191" t="s">
        <v>1323</v>
      </c>
    </row>
    <row r="821" spans="2:12">
      <c r="B821" s="184" t="s">
        <v>1115</v>
      </c>
      <c r="C821" s="185" t="s">
        <v>1627</v>
      </c>
      <c r="D821" s="186">
        <v>16.294642857100001</v>
      </c>
      <c r="E821" s="187">
        <v>4.5701669999999996</v>
      </c>
      <c r="F821" s="187">
        <f t="shared" si="37"/>
        <v>4.3873603199999991</v>
      </c>
      <c r="G821" s="188">
        <v>1</v>
      </c>
      <c r="H821" s="187">
        <f t="shared" si="36"/>
        <v>4.3873603199999991</v>
      </c>
      <c r="I821" s="188">
        <v>1.3</v>
      </c>
      <c r="J821" s="189">
        <f t="shared" si="38"/>
        <v>5.7035684159999986</v>
      </c>
      <c r="K821" s="190" t="s">
        <v>1321</v>
      </c>
      <c r="L821" s="191" t="s">
        <v>1323</v>
      </c>
    </row>
    <row r="822" spans="2:12">
      <c r="B822" s="176" t="s">
        <v>1116</v>
      </c>
      <c r="C822" s="177" t="s">
        <v>1628</v>
      </c>
      <c r="D822" s="178">
        <v>1.8627161508000001</v>
      </c>
      <c r="E822" s="179">
        <v>0.851437</v>
      </c>
      <c r="F822" s="179">
        <f t="shared" si="37"/>
        <v>0.81737951999999992</v>
      </c>
      <c r="G822" s="180">
        <v>1</v>
      </c>
      <c r="H822" s="179">
        <f t="shared" si="36"/>
        <v>0.81737951999999992</v>
      </c>
      <c r="I822" s="180">
        <v>1.3</v>
      </c>
      <c r="J822" s="181">
        <f t="shared" si="38"/>
        <v>1.0625933759999999</v>
      </c>
      <c r="K822" s="192" t="s">
        <v>1321</v>
      </c>
      <c r="L822" s="193" t="s">
        <v>1323</v>
      </c>
    </row>
    <row r="823" spans="2:12">
      <c r="B823" s="184" t="s">
        <v>1117</v>
      </c>
      <c r="C823" s="185" t="s">
        <v>1628</v>
      </c>
      <c r="D823" s="186">
        <v>2.5120143414</v>
      </c>
      <c r="E823" s="187">
        <v>1.002543</v>
      </c>
      <c r="F823" s="187">
        <f t="shared" si="37"/>
        <v>0.96244127999999995</v>
      </c>
      <c r="G823" s="188">
        <v>1</v>
      </c>
      <c r="H823" s="187">
        <f t="shared" si="36"/>
        <v>0.96244127999999995</v>
      </c>
      <c r="I823" s="188">
        <v>1.3</v>
      </c>
      <c r="J823" s="189">
        <f t="shared" si="38"/>
        <v>1.251173664</v>
      </c>
      <c r="K823" s="190" t="s">
        <v>1321</v>
      </c>
      <c r="L823" s="191" t="s">
        <v>1323</v>
      </c>
    </row>
    <row r="824" spans="2:12">
      <c r="B824" s="184" t="s">
        <v>1118</v>
      </c>
      <c r="C824" s="185" t="s">
        <v>1628</v>
      </c>
      <c r="D824" s="186">
        <v>5.6437037037</v>
      </c>
      <c r="E824" s="187">
        <v>1.6282399999999999</v>
      </c>
      <c r="F824" s="187">
        <f t="shared" si="37"/>
        <v>1.5631103999999998</v>
      </c>
      <c r="G824" s="188">
        <v>1</v>
      </c>
      <c r="H824" s="187">
        <f t="shared" si="36"/>
        <v>1.5631103999999998</v>
      </c>
      <c r="I824" s="188">
        <v>1.3</v>
      </c>
      <c r="J824" s="189">
        <f t="shared" si="38"/>
        <v>2.0320435199999998</v>
      </c>
      <c r="K824" s="190" t="s">
        <v>1321</v>
      </c>
      <c r="L824" s="191" t="s">
        <v>1323</v>
      </c>
    </row>
    <row r="825" spans="2:12">
      <c r="B825" s="184" t="s">
        <v>1119</v>
      </c>
      <c r="C825" s="185" t="s">
        <v>1628</v>
      </c>
      <c r="D825" s="186">
        <v>15.077181208100001</v>
      </c>
      <c r="E825" s="187">
        <v>4.0386870000000004</v>
      </c>
      <c r="F825" s="187">
        <f t="shared" si="37"/>
        <v>3.8771395200000001</v>
      </c>
      <c r="G825" s="188">
        <v>1</v>
      </c>
      <c r="H825" s="187">
        <f t="shared" si="36"/>
        <v>3.8771395200000001</v>
      </c>
      <c r="I825" s="188">
        <v>1.3</v>
      </c>
      <c r="J825" s="189">
        <f t="shared" si="38"/>
        <v>5.0402813760000003</v>
      </c>
      <c r="K825" s="190" t="s">
        <v>1321</v>
      </c>
      <c r="L825" s="191" t="s">
        <v>1323</v>
      </c>
    </row>
    <row r="826" spans="2:12">
      <c r="B826" s="176" t="s">
        <v>1120</v>
      </c>
      <c r="C826" s="177" t="s">
        <v>1629</v>
      </c>
      <c r="D826" s="178">
        <v>1.3971700414999999</v>
      </c>
      <c r="E826" s="179">
        <v>0.729738</v>
      </c>
      <c r="F826" s="179">
        <f t="shared" si="37"/>
        <v>0.70054847999999992</v>
      </c>
      <c r="G826" s="180">
        <v>1</v>
      </c>
      <c r="H826" s="179">
        <f t="shared" si="36"/>
        <v>0.70054847999999992</v>
      </c>
      <c r="I826" s="180">
        <v>1.3</v>
      </c>
      <c r="J826" s="181">
        <f t="shared" si="38"/>
        <v>0.91071302399999987</v>
      </c>
      <c r="K826" s="192" t="s">
        <v>1321</v>
      </c>
      <c r="L826" s="193" t="s">
        <v>1323</v>
      </c>
    </row>
    <row r="827" spans="2:12">
      <c r="B827" s="184" t="s">
        <v>1121</v>
      </c>
      <c r="C827" s="185" t="s">
        <v>1629</v>
      </c>
      <c r="D827" s="186">
        <v>1.7169004822</v>
      </c>
      <c r="E827" s="187">
        <v>0.961731</v>
      </c>
      <c r="F827" s="187">
        <f t="shared" si="37"/>
        <v>0.92326175999999993</v>
      </c>
      <c r="G827" s="188">
        <v>1</v>
      </c>
      <c r="H827" s="187">
        <f t="shared" si="36"/>
        <v>0.92326175999999993</v>
      </c>
      <c r="I827" s="188">
        <v>1.3</v>
      </c>
      <c r="J827" s="189">
        <f t="shared" si="38"/>
        <v>1.200240288</v>
      </c>
      <c r="K827" s="190" t="s">
        <v>1321</v>
      </c>
      <c r="L827" s="191" t="s">
        <v>1323</v>
      </c>
    </row>
    <row r="828" spans="2:12">
      <c r="B828" s="184" t="s">
        <v>1122</v>
      </c>
      <c r="C828" s="185" t="s">
        <v>1629</v>
      </c>
      <c r="D828" s="186">
        <v>5.2852564102999997</v>
      </c>
      <c r="E828" s="187">
        <v>1.5880700000000001</v>
      </c>
      <c r="F828" s="187">
        <f t="shared" si="37"/>
        <v>1.5245472</v>
      </c>
      <c r="G828" s="188">
        <v>1</v>
      </c>
      <c r="H828" s="187">
        <f t="shared" si="36"/>
        <v>1.5245472</v>
      </c>
      <c r="I828" s="188">
        <v>1.3</v>
      </c>
      <c r="J828" s="189">
        <f t="shared" si="38"/>
        <v>1.98191136</v>
      </c>
      <c r="K828" s="190" t="s">
        <v>1321</v>
      </c>
      <c r="L828" s="191" t="s">
        <v>1323</v>
      </c>
    </row>
    <row r="829" spans="2:12">
      <c r="B829" s="184" t="s">
        <v>1123</v>
      </c>
      <c r="C829" s="185" t="s">
        <v>1629</v>
      </c>
      <c r="D829" s="186">
        <v>15.5714285714</v>
      </c>
      <c r="E829" s="187">
        <v>4.0690099999999996</v>
      </c>
      <c r="F829" s="187">
        <f t="shared" si="37"/>
        <v>3.9062495999999993</v>
      </c>
      <c r="G829" s="188">
        <v>1</v>
      </c>
      <c r="H829" s="187">
        <f t="shared" si="36"/>
        <v>3.9062495999999993</v>
      </c>
      <c r="I829" s="188">
        <v>1.3</v>
      </c>
      <c r="J829" s="189">
        <f t="shared" si="38"/>
        <v>5.0781244799999996</v>
      </c>
      <c r="K829" s="190" t="s">
        <v>1321</v>
      </c>
      <c r="L829" s="191" t="s">
        <v>1323</v>
      </c>
    </row>
    <row r="830" spans="2:12">
      <c r="B830" s="176" t="s">
        <v>1124</v>
      </c>
      <c r="C830" s="177" t="s">
        <v>1630</v>
      </c>
      <c r="D830" s="178">
        <v>1.9240631163999999</v>
      </c>
      <c r="E830" s="179">
        <v>0.60298700000000005</v>
      </c>
      <c r="F830" s="179">
        <f t="shared" si="37"/>
        <v>0.57886752000000008</v>
      </c>
      <c r="G830" s="180">
        <v>1</v>
      </c>
      <c r="H830" s="179">
        <f t="shared" si="36"/>
        <v>0.57886752000000008</v>
      </c>
      <c r="I830" s="180">
        <v>1.3</v>
      </c>
      <c r="J830" s="181">
        <f t="shared" si="38"/>
        <v>0.75252777600000009</v>
      </c>
      <c r="K830" s="192" t="s">
        <v>1321</v>
      </c>
      <c r="L830" s="193" t="s">
        <v>1323</v>
      </c>
    </row>
    <row r="831" spans="2:12">
      <c r="B831" s="184" t="s">
        <v>1125</v>
      </c>
      <c r="C831" s="185" t="s">
        <v>1630</v>
      </c>
      <c r="D831" s="186">
        <v>2.8853398853000001</v>
      </c>
      <c r="E831" s="187">
        <v>0.80353799999999997</v>
      </c>
      <c r="F831" s="187">
        <f t="shared" si="37"/>
        <v>0.77139647999999994</v>
      </c>
      <c r="G831" s="188">
        <v>1</v>
      </c>
      <c r="H831" s="187">
        <f t="shared" si="36"/>
        <v>0.77139647999999994</v>
      </c>
      <c r="I831" s="188">
        <v>1.3</v>
      </c>
      <c r="J831" s="189">
        <f t="shared" si="38"/>
        <v>1.002815424</v>
      </c>
      <c r="K831" s="190" t="s">
        <v>1321</v>
      </c>
      <c r="L831" s="191" t="s">
        <v>1323</v>
      </c>
    </row>
    <row r="832" spans="2:12">
      <c r="B832" s="184" t="s">
        <v>1126</v>
      </c>
      <c r="C832" s="185" t="s">
        <v>1630</v>
      </c>
      <c r="D832" s="186">
        <v>6.6304347826000001</v>
      </c>
      <c r="E832" s="187">
        <v>1.3632470000000001</v>
      </c>
      <c r="F832" s="187">
        <f t="shared" si="37"/>
        <v>1.3087171200000001</v>
      </c>
      <c r="G832" s="188">
        <v>1</v>
      </c>
      <c r="H832" s="187">
        <f t="shared" si="36"/>
        <v>1.3087171200000001</v>
      </c>
      <c r="I832" s="188">
        <v>1.3</v>
      </c>
      <c r="J832" s="189">
        <f t="shared" si="38"/>
        <v>1.7013322560000002</v>
      </c>
      <c r="K832" s="190" t="s">
        <v>1321</v>
      </c>
      <c r="L832" s="191" t="s">
        <v>1323</v>
      </c>
    </row>
    <row r="833" spans="2:12">
      <c r="B833" s="184" t="s">
        <v>1127</v>
      </c>
      <c r="C833" s="185" t="s">
        <v>1630</v>
      </c>
      <c r="D833" s="186">
        <v>13.6388888889</v>
      </c>
      <c r="E833" s="187">
        <v>2.9708549999999998</v>
      </c>
      <c r="F833" s="187">
        <f t="shared" si="37"/>
        <v>2.8520207999999996</v>
      </c>
      <c r="G833" s="188">
        <v>1</v>
      </c>
      <c r="H833" s="187">
        <f t="shared" si="36"/>
        <v>2.8520207999999996</v>
      </c>
      <c r="I833" s="188">
        <v>1.3</v>
      </c>
      <c r="J833" s="189">
        <f t="shared" si="38"/>
        <v>3.7076270399999998</v>
      </c>
      <c r="K833" s="190" t="s">
        <v>1321</v>
      </c>
      <c r="L833" s="191" t="s">
        <v>1323</v>
      </c>
    </row>
    <row r="834" spans="2:12">
      <c r="B834" s="176" t="s">
        <v>1128</v>
      </c>
      <c r="C834" s="177" t="s">
        <v>1631</v>
      </c>
      <c r="D834" s="178">
        <v>2.2273901809000001</v>
      </c>
      <c r="E834" s="179">
        <v>0.69237300000000002</v>
      </c>
      <c r="F834" s="179">
        <f t="shared" si="37"/>
        <v>0.66467807999999995</v>
      </c>
      <c r="G834" s="180">
        <v>1</v>
      </c>
      <c r="H834" s="179">
        <f t="shared" si="36"/>
        <v>0.66467807999999995</v>
      </c>
      <c r="I834" s="180">
        <v>1.3</v>
      </c>
      <c r="J834" s="181">
        <f t="shared" si="38"/>
        <v>0.86408150399999994</v>
      </c>
      <c r="K834" s="192" t="s">
        <v>1321</v>
      </c>
      <c r="L834" s="193" t="s">
        <v>1323</v>
      </c>
    </row>
    <row r="835" spans="2:12">
      <c r="B835" s="184" t="s">
        <v>1129</v>
      </c>
      <c r="C835" s="185" t="s">
        <v>1631</v>
      </c>
      <c r="D835" s="186">
        <v>3.8168158567999999</v>
      </c>
      <c r="E835" s="187">
        <v>1.0039469999999999</v>
      </c>
      <c r="F835" s="187">
        <f t="shared" si="37"/>
        <v>0.96378911999999994</v>
      </c>
      <c r="G835" s="188">
        <v>1</v>
      </c>
      <c r="H835" s="187">
        <f t="shared" si="36"/>
        <v>0.96378911999999994</v>
      </c>
      <c r="I835" s="188">
        <v>1.3</v>
      </c>
      <c r="J835" s="189">
        <f t="shared" si="38"/>
        <v>1.2529258560000001</v>
      </c>
      <c r="K835" s="190" t="s">
        <v>1321</v>
      </c>
      <c r="L835" s="191" t="s">
        <v>1323</v>
      </c>
    </row>
    <row r="836" spans="2:12">
      <c r="B836" s="184" t="s">
        <v>1130</v>
      </c>
      <c r="C836" s="185" t="s">
        <v>1631</v>
      </c>
      <c r="D836" s="186">
        <v>8.3662952645999997</v>
      </c>
      <c r="E836" s="187">
        <v>1.803158</v>
      </c>
      <c r="F836" s="187">
        <f t="shared" si="37"/>
        <v>1.7310316800000001</v>
      </c>
      <c r="G836" s="188">
        <v>1</v>
      </c>
      <c r="H836" s="187">
        <f t="shared" si="36"/>
        <v>1.7310316800000001</v>
      </c>
      <c r="I836" s="188">
        <v>1.3</v>
      </c>
      <c r="J836" s="189">
        <f t="shared" si="38"/>
        <v>2.2503411840000003</v>
      </c>
      <c r="K836" s="190" t="s">
        <v>1321</v>
      </c>
      <c r="L836" s="191" t="s">
        <v>1323</v>
      </c>
    </row>
    <row r="837" spans="2:12">
      <c r="B837" s="184" t="s">
        <v>1131</v>
      </c>
      <c r="C837" s="185" t="s">
        <v>1631</v>
      </c>
      <c r="D837" s="186">
        <v>18.2706766917</v>
      </c>
      <c r="E837" s="187">
        <v>4.455546</v>
      </c>
      <c r="F837" s="187">
        <f t="shared" si="37"/>
        <v>4.27732416</v>
      </c>
      <c r="G837" s="188">
        <v>1</v>
      </c>
      <c r="H837" s="187">
        <f t="shared" si="36"/>
        <v>4.27732416</v>
      </c>
      <c r="I837" s="188">
        <v>1.3</v>
      </c>
      <c r="J837" s="189">
        <f t="shared" si="38"/>
        <v>5.5605214080000005</v>
      </c>
      <c r="K837" s="190" t="s">
        <v>1321</v>
      </c>
      <c r="L837" s="191" t="s">
        <v>1323</v>
      </c>
    </row>
    <row r="838" spans="2:12">
      <c r="B838" s="176" t="s">
        <v>1132</v>
      </c>
      <c r="C838" s="177" t="s">
        <v>1632</v>
      </c>
      <c r="D838" s="178">
        <v>2.0647547275</v>
      </c>
      <c r="E838" s="179">
        <v>0.828565</v>
      </c>
      <c r="F838" s="179">
        <f t="shared" si="37"/>
        <v>0.79542239999999997</v>
      </c>
      <c r="G838" s="180">
        <v>1</v>
      </c>
      <c r="H838" s="179">
        <f t="shared" si="36"/>
        <v>0.79542239999999997</v>
      </c>
      <c r="I838" s="180">
        <v>1.3</v>
      </c>
      <c r="J838" s="181">
        <f t="shared" si="38"/>
        <v>1.0340491199999999</v>
      </c>
      <c r="K838" s="192" t="s">
        <v>1321</v>
      </c>
      <c r="L838" s="193" t="s">
        <v>1323</v>
      </c>
    </row>
    <row r="839" spans="2:12">
      <c r="B839" s="184" t="s">
        <v>1133</v>
      </c>
      <c r="C839" s="185" t="s">
        <v>1632</v>
      </c>
      <c r="D839" s="186">
        <v>2.7860035143999999</v>
      </c>
      <c r="E839" s="187">
        <v>1.0050619999999999</v>
      </c>
      <c r="F839" s="187">
        <f t="shared" si="37"/>
        <v>0.96485951999999986</v>
      </c>
      <c r="G839" s="188">
        <v>1</v>
      </c>
      <c r="H839" s="187">
        <f t="shared" si="36"/>
        <v>0.96485951999999986</v>
      </c>
      <c r="I839" s="188">
        <v>1.3</v>
      </c>
      <c r="J839" s="189">
        <f t="shared" si="38"/>
        <v>1.2543173759999999</v>
      </c>
      <c r="K839" s="190" t="s">
        <v>1321</v>
      </c>
      <c r="L839" s="191" t="s">
        <v>1323</v>
      </c>
    </row>
    <row r="840" spans="2:12">
      <c r="B840" s="184" t="s">
        <v>1134</v>
      </c>
      <c r="C840" s="185" t="s">
        <v>1632</v>
      </c>
      <c r="D840" s="186">
        <v>6.1261792453000004</v>
      </c>
      <c r="E840" s="187">
        <v>1.7504789999999999</v>
      </c>
      <c r="F840" s="187">
        <f t="shared" si="37"/>
        <v>1.6804598399999999</v>
      </c>
      <c r="G840" s="188">
        <v>1</v>
      </c>
      <c r="H840" s="187">
        <f t="shared" si="36"/>
        <v>1.6804598399999999</v>
      </c>
      <c r="I840" s="188">
        <v>1.3</v>
      </c>
      <c r="J840" s="189">
        <f t="shared" si="38"/>
        <v>2.1845977919999999</v>
      </c>
      <c r="K840" s="190" t="s">
        <v>1321</v>
      </c>
      <c r="L840" s="191" t="s">
        <v>1323</v>
      </c>
    </row>
    <row r="841" spans="2:12">
      <c r="B841" s="184" t="s">
        <v>1135</v>
      </c>
      <c r="C841" s="185" t="s">
        <v>1632</v>
      </c>
      <c r="D841" s="186">
        <v>14.8453608247</v>
      </c>
      <c r="E841" s="187">
        <v>3.943228</v>
      </c>
      <c r="F841" s="187">
        <f t="shared" si="37"/>
        <v>3.78549888</v>
      </c>
      <c r="G841" s="188">
        <v>1</v>
      </c>
      <c r="H841" s="187">
        <f t="shared" si="36"/>
        <v>3.78549888</v>
      </c>
      <c r="I841" s="188">
        <v>1.3</v>
      </c>
      <c r="J841" s="189">
        <f t="shared" si="38"/>
        <v>4.9211485440000002</v>
      </c>
      <c r="K841" s="190" t="s">
        <v>1321</v>
      </c>
      <c r="L841" s="191" t="s">
        <v>1323</v>
      </c>
    </row>
    <row r="842" spans="2:12">
      <c r="B842" s="176" t="s">
        <v>1136</v>
      </c>
      <c r="C842" s="177" t="s">
        <v>1633</v>
      </c>
      <c r="D842" s="178">
        <v>3.0956790123000002</v>
      </c>
      <c r="E842" s="179">
        <v>0.44195400000000001</v>
      </c>
      <c r="F842" s="179">
        <f t="shared" si="37"/>
        <v>0.42427584000000002</v>
      </c>
      <c r="G842" s="180">
        <v>1</v>
      </c>
      <c r="H842" s="179">
        <f t="shared" si="36"/>
        <v>0.42427584000000002</v>
      </c>
      <c r="I842" s="180">
        <v>1.3</v>
      </c>
      <c r="J842" s="181">
        <f t="shared" si="38"/>
        <v>0.55155859200000001</v>
      </c>
      <c r="K842" s="192" t="s">
        <v>1321</v>
      </c>
      <c r="L842" s="193" t="s">
        <v>1323</v>
      </c>
    </row>
    <row r="843" spans="2:12">
      <c r="B843" s="184" t="s">
        <v>1137</v>
      </c>
      <c r="C843" s="185" t="s">
        <v>1633</v>
      </c>
      <c r="D843" s="186">
        <v>3.8533444120999998</v>
      </c>
      <c r="E843" s="187">
        <v>0.61629500000000004</v>
      </c>
      <c r="F843" s="187">
        <f t="shared" si="37"/>
        <v>0.59164320000000004</v>
      </c>
      <c r="G843" s="188">
        <v>1</v>
      </c>
      <c r="H843" s="187">
        <f t="shared" si="36"/>
        <v>0.59164320000000004</v>
      </c>
      <c r="I843" s="188">
        <v>1.3</v>
      </c>
      <c r="J843" s="189">
        <f t="shared" si="38"/>
        <v>0.76913616000000007</v>
      </c>
      <c r="K843" s="190" t="s">
        <v>1321</v>
      </c>
      <c r="L843" s="191" t="s">
        <v>1323</v>
      </c>
    </row>
    <row r="844" spans="2:12">
      <c r="B844" s="184" t="s">
        <v>1138</v>
      </c>
      <c r="C844" s="185" t="s">
        <v>1633</v>
      </c>
      <c r="D844" s="186">
        <v>6.4346005154999997</v>
      </c>
      <c r="E844" s="187">
        <v>0.99914999999999998</v>
      </c>
      <c r="F844" s="187">
        <f t="shared" si="37"/>
        <v>0.95918399999999993</v>
      </c>
      <c r="G844" s="188">
        <v>1</v>
      </c>
      <c r="H844" s="187">
        <f t="shared" si="36"/>
        <v>0.95918399999999993</v>
      </c>
      <c r="I844" s="188">
        <v>1.3</v>
      </c>
      <c r="J844" s="189">
        <f t="shared" si="38"/>
        <v>1.2469391999999999</v>
      </c>
      <c r="K844" s="190" t="s">
        <v>1321</v>
      </c>
      <c r="L844" s="191" t="s">
        <v>1323</v>
      </c>
    </row>
    <row r="845" spans="2:12">
      <c r="B845" s="184" t="s">
        <v>1139</v>
      </c>
      <c r="C845" s="185" t="s">
        <v>1633</v>
      </c>
      <c r="D845" s="186">
        <v>11.7775974026</v>
      </c>
      <c r="E845" s="187">
        <v>1.897106</v>
      </c>
      <c r="F845" s="187">
        <f t="shared" si="37"/>
        <v>1.8212217599999998</v>
      </c>
      <c r="G845" s="188">
        <v>1</v>
      </c>
      <c r="H845" s="187">
        <f t="shared" si="36"/>
        <v>1.8212217599999998</v>
      </c>
      <c r="I845" s="188">
        <v>1.3</v>
      </c>
      <c r="J845" s="189">
        <f t="shared" si="38"/>
        <v>2.3675882879999999</v>
      </c>
      <c r="K845" s="190" t="s">
        <v>1321</v>
      </c>
      <c r="L845" s="191" t="s">
        <v>1323</v>
      </c>
    </row>
    <row r="846" spans="2:12">
      <c r="B846" s="176" t="s">
        <v>1140</v>
      </c>
      <c r="C846" s="177" t="s">
        <v>1634</v>
      </c>
      <c r="D846" s="178">
        <v>2.6626901797999998</v>
      </c>
      <c r="E846" s="179">
        <v>0.45439000000000002</v>
      </c>
      <c r="F846" s="179">
        <f t="shared" si="37"/>
        <v>0.4362144</v>
      </c>
      <c r="G846" s="180">
        <v>1</v>
      </c>
      <c r="H846" s="179">
        <f t="shared" ref="H846:H909" si="39">+F846*G846</f>
        <v>0.4362144</v>
      </c>
      <c r="I846" s="180">
        <v>1.3</v>
      </c>
      <c r="J846" s="181">
        <f t="shared" si="38"/>
        <v>0.56707872000000004</v>
      </c>
      <c r="K846" s="192" t="s">
        <v>1321</v>
      </c>
      <c r="L846" s="193" t="s">
        <v>1323</v>
      </c>
    </row>
    <row r="847" spans="2:12">
      <c r="B847" s="184" t="s">
        <v>1141</v>
      </c>
      <c r="C847" s="185" t="s">
        <v>1634</v>
      </c>
      <c r="D847" s="186">
        <v>3.8282462493999998</v>
      </c>
      <c r="E847" s="187">
        <v>0.64060600000000001</v>
      </c>
      <c r="F847" s="187">
        <f t="shared" ref="F847:F910" si="40">E847*0.96</f>
        <v>0.61498175999999993</v>
      </c>
      <c r="G847" s="188">
        <v>1</v>
      </c>
      <c r="H847" s="187">
        <f t="shared" si="39"/>
        <v>0.61498175999999993</v>
      </c>
      <c r="I847" s="188">
        <v>1.3</v>
      </c>
      <c r="J847" s="189">
        <f t="shared" ref="J847:J910" si="41">H847*I847</f>
        <v>0.79947628799999992</v>
      </c>
      <c r="K847" s="190" t="s">
        <v>1321</v>
      </c>
      <c r="L847" s="191" t="s">
        <v>1323</v>
      </c>
    </row>
    <row r="848" spans="2:12">
      <c r="B848" s="184" t="s">
        <v>1142</v>
      </c>
      <c r="C848" s="185" t="s">
        <v>1634</v>
      </c>
      <c r="D848" s="186">
        <v>6.3799772469000002</v>
      </c>
      <c r="E848" s="187">
        <v>0.998691</v>
      </c>
      <c r="F848" s="187">
        <f t="shared" si="40"/>
        <v>0.95874335999999993</v>
      </c>
      <c r="G848" s="188">
        <v>1</v>
      </c>
      <c r="H848" s="187">
        <f t="shared" si="39"/>
        <v>0.95874335999999993</v>
      </c>
      <c r="I848" s="188">
        <v>1.3</v>
      </c>
      <c r="J848" s="189">
        <f t="shared" si="41"/>
        <v>1.2463663679999999</v>
      </c>
      <c r="K848" s="190" t="s">
        <v>1321</v>
      </c>
      <c r="L848" s="191" t="s">
        <v>1323</v>
      </c>
    </row>
    <row r="849" spans="2:12">
      <c r="B849" s="184" t="s">
        <v>1143</v>
      </c>
      <c r="C849" s="185" t="s">
        <v>1634</v>
      </c>
      <c r="D849" s="186">
        <v>13.027397260300001</v>
      </c>
      <c r="E849" s="187">
        <v>2.059431</v>
      </c>
      <c r="F849" s="187">
        <f t="shared" si="40"/>
        <v>1.97705376</v>
      </c>
      <c r="G849" s="188">
        <v>1</v>
      </c>
      <c r="H849" s="187">
        <f t="shared" si="39"/>
        <v>1.97705376</v>
      </c>
      <c r="I849" s="188">
        <v>1.3</v>
      </c>
      <c r="J849" s="189">
        <f t="shared" si="41"/>
        <v>2.5701698880000001</v>
      </c>
      <c r="K849" s="190" t="s">
        <v>1321</v>
      </c>
      <c r="L849" s="191" t="s">
        <v>1323</v>
      </c>
    </row>
    <row r="850" spans="2:12">
      <c r="B850" s="176" t="s">
        <v>1144</v>
      </c>
      <c r="C850" s="177" t="s">
        <v>1635</v>
      </c>
      <c r="D850" s="178">
        <v>1.7720652309</v>
      </c>
      <c r="E850" s="179">
        <v>0.39210299999999998</v>
      </c>
      <c r="F850" s="179">
        <f t="shared" si="40"/>
        <v>0.37641887999999996</v>
      </c>
      <c r="G850" s="180">
        <v>1</v>
      </c>
      <c r="H850" s="179">
        <f t="shared" si="39"/>
        <v>0.37641887999999996</v>
      </c>
      <c r="I850" s="180">
        <v>1.3</v>
      </c>
      <c r="J850" s="181">
        <f t="shared" si="41"/>
        <v>0.48934454399999994</v>
      </c>
      <c r="K850" s="192" t="s">
        <v>1321</v>
      </c>
      <c r="L850" s="193" t="s">
        <v>1323</v>
      </c>
    </row>
    <row r="851" spans="2:12">
      <c r="B851" s="184" t="s">
        <v>1145</v>
      </c>
      <c r="C851" s="185" t="s">
        <v>1635</v>
      </c>
      <c r="D851" s="186">
        <v>2.3746246246</v>
      </c>
      <c r="E851" s="187">
        <v>0.47863800000000001</v>
      </c>
      <c r="F851" s="187">
        <f t="shared" si="40"/>
        <v>0.45949247999999998</v>
      </c>
      <c r="G851" s="188">
        <v>1</v>
      </c>
      <c r="H851" s="187">
        <f t="shared" si="39"/>
        <v>0.45949247999999998</v>
      </c>
      <c r="I851" s="188">
        <v>1.3</v>
      </c>
      <c r="J851" s="189">
        <f t="shared" si="41"/>
        <v>0.59734022399999998</v>
      </c>
      <c r="K851" s="190" t="s">
        <v>1321</v>
      </c>
      <c r="L851" s="191" t="s">
        <v>1323</v>
      </c>
    </row>
    <row r="852" spans="2:12">
      <c r="B852" s="184" t="s">
        <v>1146</v>
      </c>
      <c r="C852" s="185" t="s">
        <v>1635</v>
      </c>
      <c r="D852" s="186">
        <v>4.3408876298000001</v>
      </c>
      <c r="E852" s="187">
        <v>0.79407300000000003</v>
      </c>
      <c r="F852" s="187">
        <f t="shared" si="40"/>
        <v>0.76231008</v>
      </c>
      <c r="G852" s="188">
        <v>1</v>
      </c>
      <c r="H852" s="187">
        <f t="shared" si="39"/>
        <v>0.76231008</v>
      </c>
      <c r="I852" s="188">
        <v>1.3</v>
      </c>
      <c r="J852" s="189">
        <f t="shared" si="41"/>
        <v>0.99100310400000002</v>
      </c>
      <c r="K852" s="190" t="s">
        <v>1321</v>
      </c>
      <c r="L852" s="191" t="s">
        <v>1323</v>
      </c>
    </row>
    <row r="853" spans="2:12">
      <c r="B853" s="184" t="s">
        <v>1147</v>
      </c>
      <c r="C853" s="185" t="s">
        <v>1635</v>
      </c>
      <c r="D853" s="186">
        <v>10.034482758599999</v>
      </c>
      <c r="E853" s="187">
        <v>1.7649980000000001</v>
      </c>
      <c r="F853" s="187">
        <f t="shared" si="40"/>
        <v>1.69439808</v>
      </c>
      <c r="G853" s="188">
        <v>1</v>
      </c>
      <c r="H853" s="187">
        <f t="shared" si="39"/>
        <v>1.69439808</v>
      </c>
      <c r="I853" s="188">
        <v>1.3</v>
      </c>
      <c r="J853" s="189">
        <f t="shared" si="41"/>
        <v>2.2027175040000002</v>
      </c>
      <c r="K853" s="190" t="s">
        <v>1321</v>
      </c>
      <c r="L853" s="191" t="s">
        <v>1323</v>
      </c>
    </row>
    <row r="854" spans="2:12">
      <c r="B854" s="176" t="s">
        <v>1148</v>
      </c>
      <c r="C854" s="177" t="s">
        <v>1636</v>
      </c>
      <c r="D854" s="178">
        <v>2.9845360512000001</v>
      </c>
      <c r="E854" s="179">
        <v>0.565384</v>
      </c>
      <c r="F854" s="179">
        <f t="shared" si="40"/>
        <v>0.54276864000000002</v>
      </c>
      <c r="G854" s="180">
        <v>1</v>
      </c>
      <c r="H854" s="179">
        <f t="shared" si="39"/>
        <v>0.54276864000000002</v>
      </c>
      <c r="I854" s="180">
        <v>1</v>
      </c>
      <c r="J854" s="181">
        <f t="shared" si="41"/>
        <v>0.54276864000000002</v>
      </c>
      <c r="K854" s="192" t="s">
        <v>61</v>
      </c>
      <c r="L854" s="193" t="s">
        <v>61</v>
      </c>
    </row>
    <row r="855" spans="2:12">
      <c r="B855" s="184" t="s">
        <v>1149</v>
      </c>
      <c r="C855" s="185" t="s">
        <v>1636</v>
      </c>
      <c r="D855" s="186">
        <v>3.9051117233000001</v>
      </c>
      <c r="E855" s="187">
        <v>0.68632099999999996</v>
      </c>
      <c r="F855" s="187">
        <f t="shared" si="40"/>
        <v>0.65886815999999992</v>
      </c>
      <c r="G855" s="188">
        <v>1</v>
      </c>
      <c r="H855" s="187">
        <f t="shared" si="39"/>
        <v>0.65886815999999992</v>
      </c>
      <c r="I855" s="188">
        <v>1</v>
      </c>
      <c r="J855" s="189">
        <f t="shared" si="41"/>
        <v>0.65886815999999992</v>
      </c>
      <c r="K855" s="190" t="s">
        <v>61</v>
      </c>
      <c r="L855" s="191" t="s">
        <v>61</v>
      </c>
    </row>
    <row r="856" spans="2:12">
      <c r="B856" s="184" t="s">
        <v>1150</v>
      </c>
      <c r="C856" s="185" t="s">
        <v>1636</v>
      </c>
      <c r="D856" s="186">
        <v>6.3412769150999999</v>
      </c>
      <c r="E856" s="187">
        <v>0.93536300000000006</v>
      </c>
      <c r="F856" s="187">
        <f t="shared" si="40"/>
        <v>0.89794848000000005</v>
      </c>
      <c r="G856" s="188">
        <v>1</v>
      </c>
      <c r="H856" s="187">
        <f t="shared" si="39"/>
        <v>0.89794848000000005</v>
      </c>
      <c r="I856" s="188">
        <v>1</v>
      </c>
      <c r="J856" s="189">
        <f t="shared" si="41"/>
        <v>0.89794848000000005</v>
      </c>
      <c r="K856" s="190" t="s">
        <v>61</v>
      </c>
      <c r="L856" s="191" t="s">
        <v>61</v>
      </c>
    </row>
    <row r="857" spans="2:12">
      <c r="B857" s="184" t="s">
        <v>1151</v>
      </c>
      <c r="C857" s="185" t="s">
        <v>1636</v>
      </c>
      <c r="D857" s="186">
        <v>10.533566433600001</v>
      </c>
      <c r="E857" s="187">
        <v>2.3718490000000001</v>
      </c>
      <c r="F857" s="187">
        <f t="shared" si="40"/>
        <v>2.27697504</v>
      </c>
      <c r="G857" s="188">
        <v>1</v>
      </c>
      <c r="H857" s="187">
        <f t="shared" si="39"/>
        <v>2.27697504</v>
      </c>
      <c r="I857" s="188">
        <v>1</v>
      </c>
      <c r="J857" s="189">
        <f t="shared" si="41"/>
        <v>2.27697504</v>
      </c>
      <c r="K857" s="190" t="s">
        <v>61</v>
      </c>
      <c r="L857" s="191" t="s">
        <v>61</v>
      </c>
    </row>
    <row r="858" spans="2:12">
      <c r="B858" s="176" t="s">
        <v>1152</v>
      </c>
      <c r="C858" s="177" t="s">
        <v>1637</v>
      </c>
      <c r="D858" s="178">
        <v>2.1159603421000002</v>
      </c>
      <c r="E858" s="179">
        <v>0.56278899999999998</v>
      </c>
      <c r="F858" s="179">
        <f t="shared" si="40"/>
        <v>0.54027744</v>
      </c>
      <c r="G858" s="180">
        <v>1</v>
      </c>
      <c r="H858" s="179">
        <f t="shared" si="39"/>
        <v>0.54027744</v>
      </c>
      <c r="I858" s="180">
        <v>1</v>
      </c>
      <c r="J858" s="181">
        <f t="shared" si="41"/>
        <v>0.54027744</v>
      </c>
      <c r="K858" s="192" t="s">
        <v>61</v>
      </c>
      <c r="L858" s="193" t="s">
        <v>61</v>
      </c>
    </row>
    <row r="859" spans="2:12">
      <c r="B859" s="184" t="s">
        <v>1153</v>
      </c>
      <c r="C859" s="185" t="s">
        <v>1637</v>
      </c>
      <c r="D859" s="186">
        <v>2.4895780888000001</v>
      </c>
      <c r="E859" s="187">
        <v>0.60752600000000001</v>
      </c>
      <c r="F859" s="187">
        <f t="shared" si="40"/>
        <v>0.58322496000000001</v>
      </c>
      <c r="G859" s="188">
        <v>1</v>
      </c>
      <c r="H859" s="187">
        <f t="shared" si="39"/>
        <v>0.58322496000000001</v>
      </c>
      <c r="I859" s="188">
        <v>1</v>
      </c>
      <c r="J859" s="189">
        <f t="shared" si="41"/>
        <v>0.58322496000000001</v>
      </c>
      <c r="K859" s="190" t="s">
        <v>61</v>
      </c>
      <c r="L859" s="191" t="s">
        <v>61</v>
      </c>
    </row>
    <row r="860" spans="2:12">
      <c r="B860" s="184" t="s">
        <v>1154</v>
      </c>
      <c r="C860" s="185" t="s">
        <v>1637</v>
      </c>
      <c r="D860" s="186">
        <v>4.9126819127000001</v>
      </c>
      <c r="E860" s="187">
        <v>0.86600900000000003</v>
      </c>
      <c r="F860" s="187">
        <f t="shared" si="40"/>
        <v>0.83136863999999999</v>
      </c>
      <c r="G860" s="188">
        <v>1</v>
      </c>
      <c r="H860" s="187">
        <f t="shared" si="39"/>
        <v>0.83136863999999999</v>
      </c>
      <c r="I860" s="188">
        <v>1</v>
      </c>
      <c r="J860" s="189">
        <f t="shared" si="41"/>
        <v>0.83136863999999999</v>
      </c>
      <c r="K860" s="190" t="s">
        <v>61</v>
      </c>
      <c r="L860" s="191" t="s">
        <v>61</v>
      </c>
    </row>
    <row r="861" spans="2:12">
      <c r="B861" s="184" t="s">
        <v>1155</v>
      </c>
      <c r="C861" s="185" t="s">
        <v>1637</v>
      </c>
      <c r="D861" s="186">
        <v>8.3835616438000002</v>
      </c>
      <c r="E861" s="187">
        <v>2.3514910000000002</v>
      </c>
      <c r="F861" s="187">
        <f t="shared" si="40"/>
        <v>2.25743136</v>
      </c>
      <c r="G861" s="188">
        <v>1</v>
      </c>
      <c r="H861" s="187">
        <f t="shared" si="39"/>
        <v>2.25743136</v>
      </c>
      <c r="I861" s="188">
        <v>1</v>
      </c>
      <c r="J861" s="189">
        <f t="shared" si="41"/>
        <v>2.25743136</v>
      </c>
      <c r="K861" s="190" t="s">
        <v>61</v>
      </c>
      <c r="L861" s="191" t="s">
        <v>61</v>
      </c>
    </row>
    <row r="862" spans="2:12">
      <c r="B862" s="176" t="s">
        <v>1156</v>
      </c>
      <c r="C862" s="177" t="s">
        <v>1638</v>
      </c>
      <c r="D862" s="178">
        <v>2.1582840236999998</v>
      </c>
      <c r="E862" s="179">
        <v>0.36948999999999999</v>
      </c>
      <c r="F862" s="179">
        <f t="shared" si="40"/>
        <v>0.35471039999999998</v>
      </c>
      <c r="G862" s="180">
        <v>1</v>
      </c>
      <c r="H862" s="179">
        <f t="shared" si="39"/>
        <v>0.35471039999999998</v>
      </c>
      <c r="I862" s="180">
        <v>1</v>
      </c>
      <c r="J862" s="181">
        <f t="shared" si="41"/>
        <v>0.35471039999999998</v>
      </c>
      <c r="K862" s="192" t="s">
        <v>61</v>
      </c>
      <c r="L862" s="193" t="s">
        <v>61</v>
      </c>
    </row>
    <row r="863" spans="2:12">
      <c r="B863" s="184" t="s">
        <v>1157</v>
      </c>
      <c r="C863" s="185" t="s">
        <v>1638</v>
      </c>
      <c r="D863" s="186">
        <v>2.9550295858000002</v>
      </c>
      <c r="E863" s="187">
        <v>0.46467799999999998</v>
      </c>
      <c r="F863" s="187">
        <f t="shared" si="40"/>
        <v>0.44609087999999997</v>
      </c>
      <c r="G863" s="188">
        <v>1</v>
      </c>
      <c r="H863" s="187">
        <f t="shared" si="39"/>
        <v>0.44609087999999997</v>
      </c>
      <c r="I863" s="188">
        <v>1</v>
      </c>
      <c r="J863" s="189">
        <f t="shared" si="41"/>
        <v>0.44609087999999997</v>
      </c>
      <c r="K863" s="190" t="s">
        <v>61</v>
      </c>
      <c r="L863" s="191" t="s">
        <v>61</v>
      </c>
    </row>
    <row r="864" spans="2:12">
      <c r="B864" s="184" t="s">
        <v>1158</v>
      </c>
      <c r="C864" s="185" t="s">
        <v>1638</v>
      </c>
      <c r="D864" s="186">
        <v>6.1421686746999997</v>
      </c>
      <c r="E864" s="187">
        <v>0.85713499999999998</v>
      </c>
      <c r="F864" s="187">
        <f t="shared" si="40"/>
        <v>0.82284959999999996</v>
      </c>
      <c r="G864" s="188">
        <v>1</v>
      </c>
      <c r="H864" s="187">
        <f t="shared" si="39"/>
        <v>0.82284959999999996</v>
      </c>
      <c r="I864" s="188">
        <v>1</v>
      </c>
      <c r="J864" s="189">
        <f t="shared" si="41"/>
        <v>0.82284959999999996</v>
      </c>
      <c r="K864" s="190" t="s">
        <v>61</v>
      </c>
      <c r="L864" s="191" t="s">
        <v>61</v>
      </c>
    </row>
    <row r="865" spans="2:12">
      <c r="B865" s="184" t="s">
        <v>1159</v>
      </c>
      <c r="C865" s="185" t="s">
        <v>1638</v>
      </c>
      <c r="D865" s="186">
        <v>9.9302325581000002</v>
      </c>
      <c r="E865" s="187">
        <v>3.6194410000000001</v>
      </c>
      <c r="F865" s="187">
        <f t="shared" si="40"/>
        <v>3.4746633600000001</v>
      </c>
      <c r="G865" s="188">
        <v>1</v>
      </c>
      <c r="H865" s="187">
        <f t="shared" si="39"/>
        <v>3.4746633600000001</v>
      </c>
      <c r="I865" s="188">
        <v>1</v>
      </c>
      <c r="J865" s="189">
        <f t="shared" si="41"/>
        <v>3.4746633600000001</v>
      </c>
      <c r="K865" s="190" t="s">
        <v>61</v>
      </c>
      <c r="L865" s="191" t="s">
        <v>61</v>
      </c>
    </row>
    <row r="866" spans="2:12">
      <c r="B866" s="176" t="s">
        <v>1160</v>
      </c>
      <c r="C866" s="177" t="s">
        <v>1639</v>
      </c>
      <c r="D866" s="178">
        <v>1.3627044179000001</v>
      </c>
      <c r="E866" s="179">
        <v>0.45850200000000002</v>
      </c>
      <c r="F866" s="179">
        <f t="shared" si="40"/>
        <v>0.44016191999999998</v>
      </c>
      <c r="G866" s="180">
        <v>1</v>
      </c>
      <c r="H866" s="179">
        <f t="shared" si="39"/>
        <v>0.44016191999999998</v>
      </c>
      <c r="I866" s="180">
        <v>1</v>
      </c>
      <c r="J866" s="181">
        <f t="shared" si="41"/>
        <v>0.44016191999999998</v>
      </c>
      <c r="K866" s="192" t="s">
        <v>61</v>
      </c>
      <c r="L866" s="193" t="s">
        <v>61</v>
      </c>
    </row>
    <row r="867" spans="2:12">
      <c r="B867" s="184" t="s">
        <v>1161</v>
      </c>
      <c r="C867" s="185" t="s">
        <v>1639</v>
      </c>
      <c r="D867" s="186">
        <v>2.0023419204000001</v>
      </c>
      <c r="E867" s="187">
        <v>0.58968299999999996</v>
      </c>
      <c r="F867" s="187">
        <f t="shared" si="40"/>
        <v>0.56609567999999999</v>
      </c>
      <c r="G867" s="188">
        <v>1</v>
      </c>
      <c r="H867" s="187">
        <f t="shared" si="39"/>
        <v>0.56609567999999999</v>
      </c>
      <c r="I867" s="188">
        <v>1</v>
      </c>
      <c r="J867" s="189">
        <f t="shared" si="41"/>
        <v>0.56609567999999999</v>
      </c>
      <c r="K867" s="190" t="s">
        <v>61</v>
      </c>
      <c r="L867" s="191" t="s">
        <v>61</v>
      </c>
    </row>
    <row r="868" spans="2:12">
      <c r="B868" s="184" t="s">
        <v>1162</v>
      </c>
      <c r="C868" s="185" t="s">
        <v>1639</v>
      </c>
      <c r="D868" s="186">
        <v>4.0721925134000001</v>
      </c>
      <c r="E868" s="187">
        <v>0.98211199999999999</v>
      </c>
      <c r="F868" s="187">
        <f t="shared" si="40"/>
        <v>0.94282751999999992</v>
      </c>
      <c r="G868" s="188">
        <v>1</v>
      </c>
      <c r="H868" s="187">
        <f t="shared" si="39"/>
        <v>0.94282751999999992</v>
      </c>
      <c r="I868" s="188">
        <v>1</v>
      </c>
      <c r="J868" s="189">
        <f t="shared" si="41"/>
        <v>0.94282751999999992</v>
      </c>
      <c r="K868" s="190" t="s">
        <v>61</v>
      </c>
      <c r="L868" s="191" t="s">
        <v>61</v>
      </c>
    </row>
    <row r="869" spans="2:12">
      <c r="B869" s="184" t="s">
        <v>1163</v>
      </c>
      <c r="C869" s="185" t="s">
        <v>1639</v>
      </c>
      <c r="D869" s="186">
        <v>9.1449275362000009</v>
      </c>
      <c r="E869" s="187">
        <v>2.5060799999999999</v>
      </c>
      <c r="F869" s="187">
        <f t="shared" si="40"/>
        <v>2.4058367999999999</v>
      </c>
      <c r="G869" s="188">
        <v>1</v>
      </c>
      <c r="H869" s="187">
        <f t="shared" si="39"/>
        <v>2.4058367999999999</v>
      </c>
      <c r="I869" s="188">
        <v>1</v>
      </c>
      <c r="J869" s="189">
        <f t="shared" si="41"/>
        <v>2.4058367999999999</v>
      </c>
      <c r="K869" s="190" t="s">
        <v>61</v>
      </c>
      <c r="L869" s="191" t="s">
        <v>61</v>
      </c>
    </row>
    <row r="870" spans="2:12">
      <c r="B870" s="176" t="s">
        <v>1164</v>
      </c>
      <c r="C870" s="177" t="s">
        <v>1640</v>
      </c>
      <c r="D870" s="178">
        <v>1.6368171614</v>
      </c>
      <c r="E870" s="179">
        <v>0.69876499999999997</v>
      </c>
      <c r="F870" s="179">
        <f t="shared" si="40"/>
        <v>0.67081439999999992</v>
      </c>
      <c r="G870" s="180">
        <v>1</v>
      </c>
      <c r="H870" s="179">
        <f t="shared" si="39"/>
        <v>0.67081439999999992</v>
      </c>
      <c r="I870" s="180">
        <v>1</v>
      </c>
      <c r="J870" s="181">
        <f t="shared" si="41"/>
        <v>0.67081439999999992</v>
      </c>
      <c r="K870" s="192" t="s">
        <v>61</v>
      </c>
      <c r="L870" s="193" t="s">
        <v>61</v>
      </c>
    </row>
    <row r="871" spans="2:12">
      <c r="B871" s="184" t="s">
        <v>1165</v>
      </c>
      <c r="C871" s="185" t="s">
        <v>1640</v>
      </c>
      <c r="D871" s="186">
        <v>1.9040880502999999</v>
      </c>
      <c r="E871" s="187">
        <v>0.81468799999999997</v>
      </c>
      <c r="F871" s="187">
        <f t="shared" si="40"/>
        <v>0.78210047999999999</v>
      </c>
      <c r="G871" s="188">
        <v>1</v>
      </c>
      <c r="H871" s="187">
        <f t="shared" si="39"/>
        <v>0.78210047999999999</v>
      </c>
      <c r="I871" s="188">
        <v>1</v>
      </c>
      <c r="J871" s="189">
        <f t="shared" si="41"/>
        <v>0.78210047999999999</v>
      </c>
      <c r="K871" s="190" t="s">
        <v>61</v>
      </c>
      <c r="L871" s="191" t="s">
        <v>61</v>
      </c>
    </row>
    <row r="872" spans="2:12">
      <c r="B872" s="184" t="s">
        <v>1166</v>
      </c>
      <c r="C872" s="185" t="s">
        <v>1640</v>
      </c>
      <c r="D872" s="186">
        <v>2.6524953788999999</v>
      </c>
      <c r="E872" s="187">
        <v>1.0539019999999999</v>
      </c>
      <c r="F872" s="187">
        <f t="shared" si="40"/>
        <v>1.0117459199999999</v>
      </c>
      <c r="G872" s="188">
        <v>1</v>
      </c>
      <c r="H872" s="187">
        <f t="shared" si="39"/>
        <v>1.0117459199999999</v>
      </c>
      <c r="I872" s="188">
        <v>1</v>
      </c>
      <c r="J872" s="189">
        <f t="shared" si="41"/>
        <v>1.0117459199999999</v>
      </c>
      <c r="K872" s="190" t="s">
        <v>61</v>
      </c>
      <c r="L872" s="191" t="s">
        <v>61</v>
      </c>
    </row>
    <row r="873" spans="2:12">
      <c r="B873" s="184" t="s">
        <v>1167</v>
      </c>
      <c r="C873" s="185" t="s">
        <v>1640</v>
      </c>
      <c r="D873" s="186">
        <v>5.7567567567999998</v>
      </c>
      <c r="E873" s="187">
        <v>1.994413</v>
      </c>
      <c r="F873" s="187">
        <f t="shared" si="40"/>
        <v>1.91463648</v>
      </c>
      <c r="G873" s="188">
        <v>1</v>
      </c>
      <c r="H873" s="187">
        <f t="shared" si="39"/>
        <v>1.91463648</v>
      </c>
      <c r="I873" s="188">
        <v>1</v>
      </c>
      <c r="J873" s="189">
        <f t="shared" si="41"/>
        <v>1.91463648</v>
      </c>
      <c r="K873" s="190" t="s">
        <v>61</v>
      </c>
      <c r="L873" s="191" t="s">
        <v>61</v>
      </c>
    </row>
    <row r="874" spans="2:12">
      <c r="B874" s="176" t="s">
        <v>1168</v>
      </c>
      <c r="C874" s="177" t="s">
        <v>1641</v>
      </c>
      <c r="D874" s="178">
        <v>2.8521999145999999</v>
      </c>
      <c r="E874" s="179">
        <v>0.50222299999999997</v>
      </c>
      <c r="F874" s="179">
        <f t="shared" si="40"/>
        <v>0.48213407999999996</v>
      </c>
      <c r="G874" s="180">
        <v>1</v>
      </c>
      <c r="H874" s="179">
        <f t="shared" si="39"/>
        <v>0.48213407999999996</v>
      </c>
      <c r="I874" s="180">
        <v>1</v>
      </c>
      <c r="J874" s="181">
        <f t="shared" si="41"/>
        <v>0.48213407999999996</v>
      </c>
      <c r="K874" s="192" t="s">
        <v>61</v>
      </c>
      <c r="L874" s="193" t="s">
        <v>61</v>
      </c>
    </row>
    <row r="875" spans="2:12">
      <c r="B875" s="184" t="s">
        <v>1169</v>
      </c>
      <c r="C875" s="185" t="s">
        <v>1641</v>
      </c>
      <c r="D875" s="186">
        <v>4.5412371134000002</v>
      </c>
      <c r="E875" s="187">
        <v>0.72067999999999999</v>
      </c>
      <c r="F875" s="187">
        <f t="shared" si="40"/>
        <v>0.69185279999999993</v>
      </c>
      <c r="G875" s="188">
        <v>1</v>
      </c>
      <c r="H875" s="187">
        <f t="shared" si="39"/>
        <v>0.69185279999999993</v>
      </c>
      <c r="I875" s="188">
        <v>1</v>
      </c>
      <c r="J875" s="189">
        <f t="shared" si="41"/>
        <v>0.69185279999999993</v>
      </c>
      <c r="K875" s="190" t="s">
        <v>61</v>
      </c>
      <c r="L875" s="191" t="s">
        <v>61</v>
      </c>
    </row>
    <row r="876" spans="2:12">
      <c r="B876" s="184" t="s">
        <v>1170</v>
      </c>
      <c r="C876" s="185" t="s">
        <v>1641</v>
      </c>
      <c r="D876" s="186">
        <v>7.5473933648999996</v>
      </c>
      <c r="E876" s="187">
        <v>1.329429</v>
      </c>
      <c r="F876" s="187">
        <f t="shared" si="40"/>
        <v>1.27625184</v>
      </c>
      <c r="G876" s="188">
        <v>1</v>
      </c>
      <c r="H876" s="187">
        <f t="shared" si="39"/>
        <v>1.27625184</v>
      </c>
      <c r="I876" s="188">
        <v>1</v>
      </c>
      <c r="J876" s="189">
        <f t="shared" si="41"/>
        <v>1.27625184</v>
      </c>
      <c r="K876" s="190" t="s">
        <v>61</v>
      </c>
      <c r="L876" s="191" t="s">
        <v>61</v>
      </c>
    </row>
    <row r="877" spans="2:12">
      <c r="B877" s="184" t="s">
        <v>1171</v>
      </c>
      <c r="C877" s="185" t="s">
        <v>1641</v>
      </c>
      <c r="D877" s="186">
        <v>14.4554455446</v>
      </c>
      <c r="E877" s="187">
        <v>4.3376799999999998</v>
      </c>
      <c r="F877" s="187">
        <f t="shared" si="40"/>
        <v>4.1641727999999993</v>
      </c>
      <c r="G877" s="188">
        <v>1</v>
      </c>
      <c r="H877" s="187">
        <f t="shared" si="39"/>
        <v>4.1641727999999993</v>
      </c>
      <c r="I877" s="188">
        <v>1</v>
      </c>
      <c r="J877" s="189">
        <f t="shared" si="41"/>
        <v>4.1641727999999993</v>
      </c>
      <c r="K877" s="190" t="s">
        <v>61</v>
      </c>
      <c r="L877" s="191" t="s">
        <v>61</v>
      </c>
    </row>
    <row r="878" spans="2:12">
      <c r="B878" s="176" t="s">
        <v>1172</v>
      </c>
      <c r="C878" s="177" t="s">
        <v>1642</v>
      </c>
      <c r="D878" s="178">
        <v>2.0284391504000001</v>
      </c>
      <c r="E878" s="179">
        <v>0.33066099999999998</v>
      </c>
      <c r="F878" s="179">
        <f t="shared" si="40"/>
        <v>0.31743455999999998</v>
      </c>
      <c r="G878" s="180">
        <v>1</v>
      </c>
      <c r="H878" s="179">
        <f t="shared" si="39"/>
        <v>0.31743455999999998</v>
      </c>
      <c r="I878" s="180">
        <v>1</v>
      </c>
      <c r="J878" s="181">
        <f t="shared" si="41"/>
        <v>0.31743455999999998</v>
      </c>
      <c r="K878" s="192" t="s">
        <v>61</v>
      </c>
      <c r="L878" s="193" t="s">
        <v>61</v>
      </c>
    </row>
    <row r="879" spans="2:12">
      <c r="B879" s="184" t="s">
        <v>1173</v>
      </c>
      <c r="C879" s="185" t="s">
        <v>1642</v>
      </c>
      <c r="D879" s="186">
        <v>2.3715669458000002</v>
      </c>
      <c r="E879" s="187">
        <v>0.38552500000000001</v>
      </c>
      <c r="F879" s="187">
        <f t="shared" si="40"/>
        <v>0.37010399999999999</v>
      </c>
      <c r="G879" s="188">
        <v>1</v>
      </c>
      <c r="H879" s="187">
        <f t="shared" si="39"/>
        <v>0.37010399999999999</v>
      </c>
      <c r="I879" s="188">
        <v>1</v>
      </c>
      <c r="J879" s="189">
        <f t="shared" si="41"/>
        <v>0.37010399999999999</v>
      </c>
      <c r="K879" s="190" t="s">
        <v>61</v>
      </c>
      <c r="L879" s="191" t="s">
        <v>61</v>
      </c>
    </row>
    <row r="880" spans="2:12">
      <c r="B880" s="184" t="s">
        <v>1174</v>
      </c>
      <c r="C880" s="185" t="s">
        <v>1642</v>
      </c>
      <c r="D880" s="186">
        <v>3.845236415</v>
      </c>
      <c r="E880" s="187">
        <v>0.53985700000000003</v>
      </c>
      <c r="F880" s="187">
        <f t="shared" si="40"/>
        <v>0.51826272000000007</v>
      </c>
      <c r="G880" s="188">
        <v>1</v>
      </c>
      <c r="H880" s="187">
        <f t="shared" si="39"/>
        <v>0.51826272000000007</v>
      </c>
      <c r="I880" s="188">
        <v>1</v>
      </c>
      <c r="J880" s="189">
        <f t="shared" si="41"/>
        <v>0.51826272000000007</v>
      </c>
      <c r="K880" s="190" t="s">
        <v>61</v>
      </c>
      <c r="L880" s="191" t="s">
        <v>61</v>
      </c>
    </row>
    <row r="881" spans="2:12">
      <c r="B881" s="184" t="s">
        <v>1175</v>
      </c>
      <c r="C881" s="185" t="s">
        <v>1642</v>
      </c>
      <c r="D881" s="186">
        <v>9.3486486485999993</v>
      </c>
      <c r="E881" s="187">
        <v>1.506094</v>
      </c>
      <c r="F881" s="187">
        <f t="shared" si="40"/>
        <v>1.44585024</v>
      </c>
      <c r="G881" s="188">
        <v>1</v>
      </c>
      <c r="H881" s="187">
        <f t="shared" si="39"/>
        <v>1.44585024</v>
      </c>
      <c r="I881" s="188">
        <v>1</v>
      </c>
      <c r="J881" s="189">
        <f t="shared" si="41"/>
        <v>1.44585024</v>
      </c>
      <c r="K881" s="190" t="s">
        <v>61</v>
      </c>
      <c r="L881" s="191" t="s">
        <v>61</v>
      </c>
    </row>
    <row r="882" spans="2:12">
      <c r="B882" s="176" t="s">
        <v>1176</v>
      </c>
      <c r="C882" s="177" t="s">
        <v>1643</v>
      </c>
      <c r="D882" s="178">
        <v>2.1090313524000002</v>
      </c>
      <c r="E882" s="179">
        <v>0.25104799999999999</v>
      </c>
      <c r="F882" s="179">
        <f t="shared" si="40"/>
        <v>0.24100607999999998</v>
      </c>
      <c r="G882" s="180">
        <v>1</v>
      </c>
      <c r="H882" s="179">
        <f t="shared" si="39"/>
        <v>0.24100607999999998</v>
      </c>
      <c r="I882" s="180">
        <v>1</v>
      </c>
      <c r="J882" s="181">
        <f t="shared" si="41"/>
        <v>0.24100607999999998</v>
      </c>
      <c r="K882" s="192" t="s">
        <v>61</v>
      </c>
      <c r="L882" s="193" t="s">
        <v>61</v>
      </c>
    </row>
    <row r="883" spans="2:12">
      <c r="B883" s="184" t="s">
        <v>1177</v>
      </c>
      <c r="C883" s="185" t="s">
        <v>1643</v>
      </c>
      <c r="D883" s="186">
        <v>2.5745986780000001</v>
      </c>
      <c r="E883" s="187">
        <v>0.39071400000000001</v>
      </c>
      <c r="F883" s="187">
        <f t="shared" si="40"/>
        <v>0.37508543999999999</v>
      </c>
      <c r="G883" s="188">
        <v>1</v>
      </c>
      <c r="H883" s="187">
        <f t="shared" si="39"/>
        <v>0.37508543999999999</v>
      </c>
      <c r="I883" s="188">
        <v>1</v>
      </c>
      <c r="J883" s="189">
        <f t="shared" si="41"/>
        <v>0.37508543999999999</v>
      </c>
      <c r="K883" s="190" t="s">
        <v>61</v>
      </c>
      <c r="L883" s="191" t="s">
        <v>61</v>
      </c>
    </row>
    <row r="884" spans="2:12">
      <c r="B884" s="184" t="s">
        <v>1178</v>
      </c>
      <c r="C884" s="185" t="s">
        <v>1643</v>
      </c>
      <c r="D884" s="186">
        <v>3.9297512438000002</v>
      </c>
      <c r="E884" s="187">
        <v>0.60707699999999998</v>
      </c>
      <c r="F884" s="187">
        <f t="shared" si="40"/>
        <v>0.58279391999999997</v>
      </c>
      <c r="G884" s="188">
        <v>1</v>
      </c>
      <c r="H884" s="187">
        <f t="shared" si="39"/>
        <v>0.58279391999999997</v>
      </c>
      <c r="I884" s="188">
        <v>1</v>
      </c>
      <c r="J884" s="189">
        <f t="shared" si="41"/>
        <v>0.58279391999999997</v>
      </c>
      <c r="K884" s="190" t="s">
        <v>61</v>
      </c>
      <c r="L884" s="191" t="s">
        <v>61</v>
      </c>
    </row>
    <row r="885" spans="2:12">
      <c r="B885" s="184" t="s">
        <v>1179</v>
      </c>
      <c r="C885" s="185" t="s">
        <v>1643</v>
      </c>
      <c r="D885" s="186">
        <v>6.8780487805000003</v>
      </c>
      <c r="E885" s="187">
        <v>1.5616289999999999</v>
      </c>
      <c r="F885" s="187">
        <f t="shared" si="40"/>
        <v>1.4991638399999998</v>
      </c>
      <c r="G885" s="188">
        <v>1</v>
      </c>
      <c r="H885" s="187">
        <f t="shared" si="39"/>
        <v>1.4991638399999998</v>
      </c>
      <c r="I885" s="188">
        <v>1</v>
      </c>
      <c r="J885" s="189">
        <f t="shared" si="41"/>
        <v>1.4991638399999998</v>
      </c>
      <c r="K885" s="190" t="s">
        <v>61</v>
      </c>
      <c r="L885" s="191" t="s">
        <v>61</v>
      </c>
    </row>
    <row r="886" spans="2:12">
      <c r="B886" s="176" t="s">
        <v>1180</v>
      </c>
      <c r="C886" s="177" t="s">
        <v>1644</v>
      </c>
      <c r="D886" s="178">
        <v>2.5864631981000001</v>
      </c>
      <c r="E886" s="179">
        <v>0.25804500000000002</v>
      </c>
      <c r="F886" s="179">
        <f t="shared" si="40"/>
        <v>0.2477232</v>
      </c>
      <c r="G886" s="180">
        <v>1</v>
      </c>
      <c r="H886" s="179">
        <f t="shared" si="39"/>
        <v>0.2477232</v>
      </c>
      <c r="I886" s="180">
        <v>1</v>
      </c>
      <c r="J886" s="181">
        <f t="shared" si="41"/>
        <v>0.2477232</v>
      </c>
      <c r="K886" s="192" t="s">
        <v>61</v>
      </c>
      <c r="L886" s="193" t="s">
        <v>61</v>
      </c>
    </row>
    <row r="887" spans="2:12">
      <c r="B887" s="184" t="s">
        <v>1181</v>
      </c>
      <c r="C887" s="185" t="s">
        <v>1644</v>
      </c>
      <c r="D887" s="186">
        <v>3.9148387097000001</v>
      </c>
      <c r="E887" s="187">
        <v>0.33759400000000001</v>
      </c>
      <c r="F887" s="187">
        <f t="shared" si="40"/>
        <v>0.32409023999999997</v>
      </c>
      <c r="G887" s="188">
        <v>1</v>
      </c>
      <c r="H887" s="187">
        <f t="shared" si="39"/>
        <v>0.32409023999999997</v>
      </c>
      <c r="I887" s="188">
        <v>1</v>
      </c>
      <c r="J887" s="189">
        <f t="shared" si="41"/>
        <v>0.32409023999999997</v>
      </c>
      <c r="K887" s="190" t="s">
        <v>61</v>
      </c>
      <c r="L887" s="191" t="s">
        <v>61</v>
      </c>
    </row>
    <row r="888" spans="2:12">
      <c r="B888" s="184" t="s">
        <v>1182</v>
      </c>
      <c r="C888" s="185" t="s">
        <v>1644</v>
      </c>
      <c r="D888" s="186">
        <v>7.4650751547</v>
      </c>
      <c r="E888" s="187">
        <v>0.51615900000000003</v>
      </c>
      <c r="F888" s="187">
        <f t="shared" si="40"/>
        <v>0.49551264</v>
      </c>
      <c r="G888" s="188">
        <v>1</v>
      </c>
      <c r="H888" s="187">
        <f t="shared" si="39"/>
        <v>0.49551264</v>
      </c>
      <c r="I888" s="188">
        <v>1</v>
      </c>
      <c r="J888" s="189">
        <f t="shared" si="41"/>
        <v>0.49551264</v>
      </c>
      <c r="K888" s="190" t="s">
        <v>61</v>
      </c>
      <c r="L888" s="191" t="s">
        <v>61</v>
      </c>
    </row>
    <row r="889" spans="2:12">
      <c r="B889" s="184" t="s">
        <v>1183</v>
      </c>
      <c r="C889" s="185" t="s">
        <v>1644</v>
      </c>
      <c r="D889" s="186">
        <v>7.2</v>
      </c>
      <c r="E889" s="187">
        <v>0.96514200000000006</v>
      </c>
      <c r="F889" s="187">
        <f t="shared" si="40"/>
        <v>0.92653631999999997</v>
      </c>
      <c r="G889" s="188">
        <v>1</v>
      </c>
      <c r="H889" s="187">
        <f t="shared" si="39"/>
        <v>0.92653631999999997</v>
      </c>
      <c r="I889" s="188">
        <v>1</v>
      </c>
      <c r="J889" s="189">
        <f t="shared" si="41"/>
        <v>0.92653631999999997</v>
      </c>
      <c r="K889" s="190" t="s">
        <v>61</v>
      </c>
      <c r="L889" s="191" t="s">
        <v>61</v>
      </c>
    </row>
    <row r="890" spans="2:12">
      <c r="B890" s="176" t="s">
        <v>1184</v>
      </c>
      <c r="C890" s="177" t="s">
        <v>1645</v>
      </c>
      <c r="D890" s="178">
        <v>1.3731306082000001</v>
      </c>
      <c r="E890" s="179">
        <v>0.28804200000000002</v>
      </c>
      <c r="F890" s="179">
        <f t="shared" si="40"/>
        <v>0.27652031999999999</v>
      </c>
      <c r="G890" s="180">
        <v>1</v>
      </c>
      <c r="H890" s="179">
        <f t="shared" si="39"/>
        <v>0.27652031999999999</v>
      </c>
      <c r="I890" s="180">
        <v>1</v>
      </c>
      <c r="J890" s="181">
        <f t="shared" si="41"/>
        <v>0.27652031999999999</v>
      </c>
      <c r="K890" s="192" t="s">
        <v>61</v>
      </c>
      <c r="L890" s="193" t="s">
        <v>61</v>
      </c>
    </row>
    <row r="891" spans="2:12">
      <c r="B891" s="184" t="s">
        <v>1185</v>
      </c>
      <c r="C891" s="185" t="s">
        <v>1645</v>
      </c>
      <c r="D891" s="186">
        <v>1.7011349306000001</v>
      </c>
      <c r="E891" s="187">
        <v>0.34622399999999998</v>
      </c>
      <c r="F891" s="187">
        <f t="shared" si="40"/>
        <v>0.33237503999999995</v>
      </c>
      <c r="G891" s="188">
        <v>1</v>
      </c>
      <c r="H891" s="187">
        <f t="shared" si="39"/>
        <v>0.33237503999999995</v>
      </c>
      <c r="I891" s="188">
        <v>1</v>
      </c>
      <c r="J891" s="189">
        <f t="shared" si="41"/>
        <v>0.33237503999999995</v>
      </c>
      <c r="K891" s="190" t="s">
        <v>61</v>
      </c>
      <c r="L891" s="191" t="s">
        <v>61</v>
      </c>
    </row>
    <row r="892" spans="2:12">
      <c r="B892" s="184" t="s">
        <v>1186</v>
      </c>
      <c r="C892" s="185" t="s">
        <v>1645</v>
      </c>
      <c r="D892" s="186">
        <v>2.7637795276000001</v>
      </c>
      <c r="E892" s="187">
        <v>0.49008800000000002</v>
      </c>
      <c r="F892" s="187">
        <f t="shared" si="40"/>
        <v>0.47048447999999998</v>
      </c>
      <c r="G892" s="188">
        <v>1</v>
      </c>
      <c r="H892" s="187">
        <f t="shared" si="39"/>
        <v>0.47048447999999998</v>
      </c>
      <c r="I892" s="188">
        <v>1</v>
      </c>
      <c r="J892" s="189">
        <f t="shared" si="41"/>
        <v>0.47048447999999998</v>
      </c>
      <c r="K892" s="190" t="s">
        <v>61</v>
      </c>
      <c r="L892" s="191" t="s">
        <v>61</v>
      </c>
    </row>
    <row r="893" spans="2:12">
      <c r="B893" s="184" t="s">
        <v>1187</v>
      </c>
      <c r="C893" s="185" t="s">
        <v>1645</v>
      </c>
      <c r="D893" s="186">
        <v>8.0826133587999998</v>
      </c>
      <c r="E893" s="187">
        <v>1.6675899999999999</v>
      </c>
      <c r="F893" s="187">
        <f t="shared" si="40"/>
        <v>1.6008863999999998</v>
      </c>
      <c r="G893" s="188">
        <v>1</v>
      </c>
      <c r="H893" s="187">
        <f t="shared" si="39"/>
        <v>1.6008863999999998</v>
      </c>
      <c r="I893" s="188">
        <v>1</v>
      </c>
      <c r="J893" s="189">
        <f t="shared" si="41"/>
        <v>1.6008863999999998</v>
      </c>
      <c r="K893" s="190" t="s">
        <v>61</v>
      </c>
      <c r="L893" s="191" t="s">
        <v>61</v>
      </c>
    </row>
    <row r="894" spans="2:12">
      <c r="B894" s="176" t="s">
        <v>1188</v>
      </c>
      <c r="C894" s="177" t="s">
        <v>1646</v>
      </c>
      <c r="D894" s="178">
        <v>1.2321174799000001</v>
      </c>
      <c r="E894" s="179">
        <v>0.124458</v>
      </c>
      <c r="F894" s="179">
        <f t="shared" si="40"/>
        <v>0.11947967999999999</v>
      </c>
      <c r="G894" s="180">
        <v>1</v>
      </c>
      <c r="H894" s="179">
        <f t="shared" si="39"/>
        <v>0.11947967999999999</v>
      </c>
      <c r="I894" s="180">
        <v>1</v>
      </c>
      <c r="J894" s="181">
        <f t="shared" si="41"/>
        <v>0.11947967999999999</v>
      </c>
      <c r="K894" s="192" t="s">
        <v>61</v>
      </c>
      <c r="L894" s="193" t="s">
        <v>61</v>
      </c>
    </row>
    <row r="895" spans="2:12">
      <c r="B895" s="184" t="s">
        <v>1189</v>
      </c>
      <c r="C895" s="185" t="s">
        <v>1646</v>
      </c>
      <c r="D895" s="186">
        <v>1.8512820512999999</v>
      </c>
      <c r="E895" s="187">
        <v>0.178121</v>
      </c>
      <c r="F895" s="187">
        <f t="shared" si="40"/>
        <v>0.17099616000000001</v>
      </c>
      <c r="G895" s="188">
        <v>1</v>
      </c>
      <c r="H895" s="187">
        <f t="shared" si="39"/>
        <v>0.17099616000000001</v>
      </c>
      <c r="I895" s="188">
        <v>1</v>
      </c>
      <c r="J895" s="189">
        <f t="shared" si="41"/>
        <v>0.17099616000000001</v>
      </c>
      <c r="K895" s="190" t="s">
        <v>61</v>
      </c>
      <c r="L895" s="191" t="s">
        <v>61</v>
      </c>
    </row>
    <row r="896" spans="2:12">
      <c r="B896" s="184" t="s">
        <v>1190</v>
      </c>
      <c r="C896" s="185" t="s">
        <v>1646</v>
      </c>
      <c r="D896" s="186">
        <v>7.3478260869999996</v>
      </c>
      <c r="E896" s="187">
        <v>0.26867295000000002</v>
      </c>
      <c r="F896" s="187">
        <f t="shared" si="40"/>
        <v>0.25792603200000003</v>
      </c>
      <c r="G896" s="188">
        <v>1</v>
      </c>
      <c r="H896" s="187">
        <f t="shared" si="39"/>
        <v>0.25792603200000003</v>
      </c>
      <c r="I896" s="188">
        <v>1</v>
      </c>
      <c r="J896" s="189">
        <f t="shared" si="41"/>
        <v>0.25792603200000003</v>
      </c>
      <c r="K896" s="190" t="s">
        <v>61</v>
      </c>
      <c r="L896" s="191" t="s">
        <v>61</v>
      </c>
    </row>
    <row r="897" spans="2:12">
      <c r="B897" s="184" t="s">
        <v>1191</v>
      </c>
      <c r="C897" s="185" t="s">
        <v>1646</v>
      </c>
      <c r="D897" s="186">
        <v>8.0826133587999998</v>
      </c>
      <c r="E897" s="187">
        <v>0.2985255</v>
      </c>
      <c r="F897" s="187">
        <f t="shared" si="40"/>
        <v>0.28658447999999997</v>
      </c>
      <c r="G897" s="188">
        <v>1</v>
      </c>
      <c r="H897" s="187">
        <f t="shared" si="39"/>
        <v>0.28658447999999997</v>
      </c>
      <c r="I897" s="188">
        <v>1</v>
      </c>
      <c r="J897" s="189">
        <f t="shared" si="41"/>
        <v>0.28658447999999997</v>
      </c>
      <c r="K897" s="190" t="s">
        <v>61</v>
      </c>
      <c r="L897" s="191" t="s">
        <v>61</v>
      </c>
    </row>
    <row r="898" spans="2:12">
      <c r="B898" s="176" t="s">
        <v>1192</v>
      </c>
      <c r="C898" s="177" t="s">
        <v>1647</v>
      </c>
      <c r="D898" s="178">
        <v>2.1123675830000002</v>
      </c>
      <c r="E898" s="179">
        <v>0.24418999999999999</v>
      </c>
      <c r="F898" s="179">
        <f t="shared" si="40"/>
        <v>0.23442239999999998</v>
      </c>
      <c r="G898" s="180">
        <v>1</v>
      </c>
      <c r="H898" s="179">
        <f t="shared" si="39"/>
        <v>0.23442239999999998</v>
      </c>
      <c r="I898" s="180">
        <v>1</v>
      </c>
      <c r="J898" s="181">
        <f t="shared" si="41"/>
        <v>0.23442239999999998</v>
      </c>
      <c r="K898" s="192" t="s">
        <v>61</v>
      </c>
      <c r="L898" s="193" t="s">
        <v>61</v>
      </c>
    </row>
    <row r="899" spans="2:12">
      <c r="B899" s="184" t="s">
        <v>1193</v>
      </c>
      <c r="C899" s="185" t="s">
        <v>1647</v>
      </c>
      <c r="D899" s="186">
        <v>2.939511564</v>
      </c>
      <c r="E899" s="187">
        <v>0.32519199999999998</v>
      </c>
      <c r="F899" s="187">
        <f t="shared" si="40"/>
        <v>0.31218431999999996</v>
      </c>
      <c r="G899" s="188">
        <v>1</v>
      </c>
      <c r="H899" s="187">
        <f t="shared" si="39"/>
        <v>0.31218431999999996</v>
      </c>
      <c r="I899" s="188">
        <v>1</v>
      </c>
      <c r="J899" s="189">
        <f t="shared" si="41"/>
        <v>0.31218431999999996</v>
      </c>
      <c r="K899" s="190" t="s">
        <v>61</v>
      </c>
      <c r="L899" s="191" t="s">
        <v>61</v>
      </c>
    </row>
    <row r="900" spans="2:12">
      <c r="B900" s="184" t="s">
        <v>1194</v>
      </c>
      <c r="C900" s="185" t="s">
        <v>1647</v>
      </c>
      <c r="D900" s="186">
        <v>5.4385998840000003</v>
      </c>
      <c r="E900" s="187">
        <v>0.47898800000000002</v>
      </c>
      <c r="F900" s="187">
        <f t="shared" si="40"/>
        <v>0.45982847999999998</v>
      </c>
      <c r="G900" s="188">
        <v>1</v>
      </c>
      <c r="H900" s="187">
        <f t="shared" si="39"/>
        <v>0.45982847999999998</v>
      </c>
      <c r="I900" s="188">
        <v>1</v>
      </c>
      <c r="J900" s="189">
        <f t="shared" si="41"/>
        <v>0.45982847999999998</v>
      </c>
      <c r="K900" s="190" t="s">
        <v>61</v>
      </c>
      <c r="L900" s="191" t="s">
        <v>61</v>
      </c>
    </row>
    <row r="901" spans="2:12">
      <c r="B901" s="184" t="s">
        <v>1195</v>
      </c>
      <c r="C901" s="185" t="s">
        <v>1647</v>
      </c>
      <c r="D901" s="186">
        <v>8.4288747346000008</v>
      </c>
      <c r="E901" s="187">
        <v>1.472556</v>
      </c>
      <c r="F901" s="187">
        <f t="shared" si="40"/>
        <v>1.4136537599999999</v>
      </c>
      <c r="G901" s="188">
        <v>1</v>
      </c>
      <c r="H901" s="187">
        <f t="shared" si="39"/>
        <v>1.4136537599999999</v>
      </c>
      <c r="I901" s="188">
        <v>1</v>
      </c>
      <c r="J901" s="189">
        <f t="shared" si="41"/>
        <v>1.4136537599999999</v>
      </c>
      <c r="K901" s="190" t="s">
        <v>61</v>
      </c>
      <c r="L901" s="191" t="s">
        <v>61</v>
      </c>
    </row>
    <row r="902" spans="2:12">
      <c r="B902" s="176" t="s">
        <v>1196</v>
      </c>
      <c r="C902" s="177" t="s">
        <v>1648</v>
      </c>
      <c r="D902" s="178">
        <v>1.4379001280000001</v>
      </c>
      <c r="E902" s="179">
        <v>0.23972599999999999</v>
      </c>
      <c r="F902" s="179">
        <f t="shared" si="40"/>
        <v>0.23013695999999997</v>
      </c>
      <c r="G902" s="180">
        <v>1</v>
      </c>
      <c r="H902" s="179">
        <f t="shared" si="39"/>
        <v>0.23013695999999997</v>
      </c>
      <c r="I902" s="180">
        <v>1.3</v>
      </c>
      <c r="J902" s="181">
        <f t="shared" si="41"/>
        <v>0.29917804799999997</v>
      </c>
      <c r="K902" s="192" t="s">
        <v>60</v>
      </c>
      <c r="L902" s="193" t="s">
        <v>60</v>
      </c>
    </row>
    <row r="903" spans="2:12">
      <c r="B903" s="184" t="s">
        <v>1197</v>
      </c>
      <c r="C903" s="185" t="s">
        <v>1648</v>
      </c>
      <c r="D903" s="186">
        <v>1.5940366972</v>
      </c>
      <c r="E903" s="187">
        <v>0.32089899999999999</v>
      </c>
      <c r="F903" s="187">
        <f t="shared" si="40"/>
        <v>0.30806303999999995</v>
      </c>
      <c r="G903" s="188">
        <v>1</v>
      </c>
      <c r="H903" s="187">
        <f t="shared" si="39"/>
        <v>0.30806303999999995</v>
      </c>
      <c r="I903" s="188">
        <v>1.3</v>
      </c>
      <c r="J903" s="189">
        <f t="shared" si="41"/>
        <v>0.40048195199999997</v>
      </c>
      <c r="K903" s="190" t="s">
        <v>60</v>
      </c>
      <c r="L903" s="191" t="s">
        <v>60</v>
      </c>
    </row>
    <row r="904" spans="2:12">
      <c r="B904" s="184" t="s">
        <v>1198</v>
      </c>
      <c r="C904" s="185" t="s">
        <v>1648</v>
      </c>
      <c r="D904" s="186">
        <v>1.816091954</v>
      </c>
      <c r="E904" s="187">
        <v>0.50103500000000001</v>
      </c>
      <c r="F904" s="187">
        <f t="shared" si="40"/>
        <v>0.48099359999999997</v>
      </c>
      <c r="G904" s="188">
        <v>1</v>
      </c>
      <c r="H904" s="187">
        <f t="shared" si="39"/>
        <v>0.48099359999999997</v>
      </c>
      <c r="I904" s="188">
        <v>1.3</v>
      </c>
      <c r="J904" s="189">
        <f t="shared" si="41"/>
        <v>0.62529168000000002</v>
      </c>
      <c r="K904" s="190" t="s">
        <v>60</v>
      </c>
      <c r="L904" s="191" t="s">
        <v>60</v>
      </c>
    </row>
    <row r="905" spans="2:12">
      <c r="B905" s="184" t="s">
        <v>1199</v>
      </c>
      <c r="C905" s="185" t="s">
        <v>1648</v>
      </c>
      <c r="D905" s="186">
        <v>1.6488095238</v>
      </c>
      <c r="E905" s="187">
        <v>0.85113899999999998</v>
      </c>
      <c r="F905" s="187">
        <f t="shared" si="40"/>
        <v>0.81709343999999995</v>
      </c>
      <c r="G905" s="188">
        <v>1</v>
      </c>
      <c r="H905" s="187">
        <f t="shared" si="39"/>
        <v>0.81709343999999995</v>
      </c>
      <c r="I905" s="188">
        <v>1.3</v>
      </c>
      <c r="J905" s="189">
        <f t="shared" si="41"/>
        <v>1.0622214720000001</v>
      </c>
      <c r="K905" s="190" t="s">
        <v>60</v>
      </c>
      <c r="L905" s="191" t="s">
        <v>60</v>
      </c>
    </row>
    <row r="906" spans="2:12">
      <c r="B906" s="176" t="s">
        <v>1200</v>
      </c>
      <c r="C906" s="177" t="s">
        <v>1649</v>
      </c>
      <c r="D906" s="178">
        <v>1.2447613143</v>
      </c>
      <c r="E906" s="179">
        <v>9.8141999999999993E-2</v>
      </c>
      <c r="F906" s="179">
        <f t="shared" si="40"/>
        <v>9.4216319999999992E-2</v>
      </c>
      <c r="G906" s="180">
        <v>1</v>
      </c>
      <c r="H906" s="179">
        <f t="shared" si="39"/>
        <v>9.4216319999999992E-2</v>
      </c>
      <c r="I906" s="180">
        <v>1.3</v>
      </c>
      <c r="J906" s="181">
        <f t="shared" si="41"/>
        <v>0.12248121599999999</v>
      </c>
      <c r="K906" s="192" t="s">
        <v>60</v>
      </c>
      <c r="L906" s="193" t="s">
        <v>60</v>
      </c>
    </row>
    <row r="907" spans="2:12">
      <c r="B907" s="184" t="s">
        <v>1201</v>
      </c>
      <c r="C907" s="185" t="s">
        <v>1649</v>
      </c>
      <c r="D907" s="186">
        <v>1.2814960630000001</v>
      </c>
      <c r="E907" s="187">
        <v>0.14762800000000001</v>
      </c>
      <c r="F907" s="187">
        <f t="shared" si="40"/>
        <v>0.14172288</v>
      </c>
      <c r="G907" s="188">
        <v>1</v>
      </c>
      <c r="H907" s="187">
        <f t="shared" si="39"/>
        <v>0.14172288</v>
      </c>
      <c r="I907" s="188">
        <v>1.3</v>
      </c>
      <c r="J907" s="189">
        <f t="shared" si="41"/>
        <v>0.18423974400000001</v>
      </c>
      <c r="K907" s="190" t="s">
        <v>60</v>
      </c>
      <c r="L907" s="191" t="s">
        <v>60</v>
      </c>
    </row>
    <row r="908" spans="2:12">
      <c r="B908" s="184" t="s">
        <v>1202</v>
      </c>
      <c r="C908" s="185" t="s">
        <v>1649</v>
      </c>
      <c r="D908" s="186">
        <v>1.2570911284999999</v>
      </c>
      <c r="E908" s="187">
        <v>0.23619699999999999</v>
      </c>
      <c r="F908" s="187">
        <f t="shared" si="40"/>
        <v>0.22674911999999997</v>
      </c>
      <c r="G908" s="188">
        <v>1</v>
      </c>
      <c r="H908" s="187">
        <f t="shared" si="39"/>
        <v>0.22674911999999997</v>
      </c>
      <c r="I908" s="188">
        <v>1.3</v>
      </c>
      <c r="J908" s="189">
        <f t="shared" si="41"/>
        <v>0.29477385599999995</v>
      </c>
      <c r="K908" s="190" t="s">
        <v>60</v>
      </c>
      <c r="L908" s="191" t="s">
        <v>60</v>
      </c>
    </row>
    <row r="909" spans="2:12">
      <c r="B909" s="184" t="s">
        <v>1203</v>
      </c>
      <c r="C909" s="185" t="s">
        <v>1649</v>
      </c>
      <c r="D909" s="186">
        <v>1.3531864204999999</v>
      </c>
      <c r="E909" s="187">
        <v>0.44075799999999998</v>
      </c>
      <c r="F909" s="187">
        <f t="shared" si="40"/>
        <v>0.42312767999999995</v>
      </c>
      <c r="G909" s="188">
        <v>1</v>
      </c>
      <c r="H909" s="187">
        <f t="shared" si="39"/>
        <v>0.42312767999999995</v>
      </c>
      <c r="I909" s="188">
        <v>1.3</v>
      </c>
      <c r="J909" s="189">
        <f t="shared" si="41"/>
        <v>0.55006598399999995</v>
      </c>
      <c r="K909" s="190" t="s">
        <v>60</v>
      </c>
      <c r="L909" s="191" t="s">
        <v>60</v>
      </c>
    </row>
    <row r="910" spans="2:12">
      <c r="B910" s="176" t="s">
        <v>1204</v>
      </c>
      <c r="C910" s="177" t="s">
        <v>1650</v>
      </c>
      <c r="D910" s="178">
        <v>20.699999671200001</v>
      </c>
      <c r="E910" s="179">
        <v>9.9740079999999995</v>
      </c>
      <c r="F910" s="179">
        <f t="shared" si="40"/>
        <v>9.5750476799999991</v>
      </c>
      <c r="G910" s="180">
        <v>1</v>
      </c>
      <c r="H910" s="179">
        <f t="shared" ref="H910:H973" si="42">+F910*G910</f>
        <v>9.5750476799999991</v>
      </c>
      <c r="I910" s="180">
        <v>1.3</v>
      </c>
      <c r="J910" s="181">
        <f t="shared" si="41"/>
        <v>12.447561984</v>
      </c>
      <c r="K910" s="192" t="s">
        <v>60</v>
      </c>
      <c r="L910" s="193" t="s">
        <v>60</v>
      </c>
    </row>
    <row r="911" spans="2:12">
      <c r="B911" s="184" t="s">
        <v>1205</v>
      </c>
      <c r="C911" s="185" t="s">
        <v>1650</v>
      </c>
      <c r="D911" s="186">
        <v>23</v>
      </c>
      <c r="E911" s="187">
        <v>15.749517000000001</v>
      </c>
      <c r="F911" s="187">
        <f t="shared" ref="F911:F974" si="43">E911*0.96</f>
        <v>15.11953632</v>
      </c>
      <c r="G911" s="188">
        <v>1</v>
      </c>
      <c r="H911" s="187">
        <f t="shared" si="42"/>
        <v>15.11953632</v>
      </c>
      <c r="I911" s="188">
        <v>1.3</v>
      </c>
      <c r="J911" s="189">
        <f t="shared" ref="J911:J974" si="44">H911*I911</f>
        <v>19.655397216000001</v>
      </c>
      <c r="K911" s="190" t="s">
        <v>60</v>
      </c>
      <c r="L911" s="191" t="s">
        <v>60</v>
      </c>
    </row>
    <row r="912" spans="2:12">
      <c r="B912" s="184" t="s">
        <v>1206</v>
      </c>
      <c r="C912" s="185" t="s">
        <v>1650</v>
      </c>
      <c r="D912" s="186">
        <v>30.773399014799999</v>
      </c>
      <c r="E912" s="187">
        <v>17.324468700000001</v>
      </c>
      <c r="F912" s="187">
        <f t="shared" si="43"/>
        <v>16.631489951999999</v>
      </c>
      <c r="G912" s="188">
        <v>1</v>
      </c>
      <c r="H912" s="187">
        <f t="shared" si="42"/>
        <v>16.631489951999999</v>
      </c>
      <c r="I912" s="188">
        <v>1.3</v>
      </c>
      <c r="J912" s="189">
        <f t="shared" si="44"/>
        <v>21.6209369376</v>
      </c>
      <c r="K912" s="190" t="s">
        <v>60</v>
      </c>
      <c r="L912" s="191" t="s">
        <v>60</v>
      </c>
    </row>
    <row r="913" spans="2:12">
      <c r="B913" s="184" t="s">
        <v>1207</v>
      </c>
      <c r="C913" s="185" t="s">
        <v>1650</v>
      </c>
      <c r="D913" s="186">
        <v>48.861111111100001</v>
      </c>
      <c r="E913" s="187">
        <v>24.089347</v>
      </c>
      <c r="F913" s="187">
        <f t="shared" si="43"/>
        <v>23.125773119999998</v>
      </c>
      <c r="G913" s="188">
        <v>1</v>
      </c>
      <c r="H913" s="187">
        <f t="shared" si="42"/>
        <v>23.125773119999998</v>
      </c>
      <c r="I913" s="188">
        <v>1.3</v>
      </c>
      <c r="J913" s="189">
        <f t="shared" si="44"/>
        <v>30.063505055999997</v>
      </c>
      <c r="K913" s="190" t="s">
        <v>60</v>
      </c>
      <c r="L913" s="191" t="s">
        <v>60</v>
      </c>
    </row>
    <row r="914" spans="2:12">
      <c r="B914" s="176" t="s">
        <v>1208</v>
      </c>
      <c r="C914" s="177" t="s">
        <v>1651</v>
      </c>
      <c r="D914" s="178">
        <v>44.419355498199998</v>
      </c>
      <c r="E914" s="179">
        <v>4.8409469999999999</v>
      </c>
      <c r="F914" s="179">
        <f t="shared" si="43"/>
        <v>4.6473091200000001</v>
      </c>
      <c r="G914" s="180">
        <v>1</v>
      </c>
      <c r="H914" s="179">
        <f t="shared" si="42"/>
        <v>4.6473091200000001</v>
      </c>
      <c r="I914" s="180">
        <v>1.3</v>
      </c>
      <c r="J914" s="181">
        <f t="shared" si="44"/>
        <v>6.041501856</v>
      </c>
      <c r="K914" s="192" t="s">
        <v>60</v>
      </c>
      <c r="L914" s="193" t="s">
        <v>60</v>
      </c>
    </row>
    <row r="915" spans="2:12">
      <c r="B915" s="184" t="s">
        <v>1209</v>
      </c>
      <c r="C915" s="185" t="s">
        <v>1651</v>
      </c>
      <c r="D915" s="186">
        <v>49.354838709699997</v>
      </c>
      <c r="E915" s="187">
        <v>7.0034280000000004</v>
      </c>
      <c r="F915" s="187">
        <f t="shared" si="43"/>
        <v>6.7232908800000004</v>
      </c>
      <c r="G915" s="188">
        <v>1</v>
      </c>
      <c r="H915" s="187">
        <f t="shared" si="42"/>
        <v>6.7232908800000004</v>
      </c>
      <c r="I915" s="188">
        <v>1.3</v>
      </c>
      <c r="J915" s="189">
        <f t="shared" si="44"/>
        <v>8.7402781440000012</v>
      </c>
      <c r="K915" s="190" t="s">
        <v>60</v>
      </c>
      <c r="L915" s="191" t="s">
        <v>60</v>
      </c>
    </row>
    <row r="916" spans="2:12">
      <c r="B916" s="184" t="s">
        <v>1210</v>
      </c>
      <c r="C916" s="185" t="s">
        <v>1651</v>
      </c>
      <c r="D916" s="186">
        <v>77.136258660500005</v>
      </c>
      <c r="E916" s="187">
        <v>14.290281999999999</v>
      </c>
      <c r="F916" s="187">
        <f t="shared" si="43"/>
        <v>13.718670719999999</v>
      </c>
      <c r="G916" s="188">
        <v>1</v>
      </c>
      <c r="H916" s="187">
        <f t="shared" si="42"/>
        <v>13.718670719999999</v>
      </c>
      <c r="I916" s="188">
        <v>1.3</v>
      </c>
      <c r="J916" s="189">
        <f t="shared" si="44"/>
        <v>17.834271936</v>
      </c>
      <c r="K916" s="190" t="s">
        <v>60</v>
      </c>
      <c r="L916" s="191" t="s">
        <v>60</v>
      </c>
    </row>
    <row r="917" spans="2:12">
      <c r="B917" s="184" t="s">
        <v>1211</v>
      </c>
      <c r="C917" s="185" t="s">
        <v>1651</v>
      </c>
      <c r="D917" s="186">
        <v>102.0697534576</v>
      </c>
      <c r="E917" s="187">
        <v>21.665903</v>
      </c>
      <c r="F917" s="187">
        <f t="shared" si="43"/>
        <v>20.799266880000001</v>
      </c>
      <c r="G917" s="188">
        <v>1</v>
      </c>
      <c r="H917" s="187">
        <f t="shared" si="42"/>
        <v>20.799266880000001</v>
      </c>
      <c r="I917" s="188">
        <v>1.3</v>
      </c>
      <c r="J917" s="189">
        <f t="shared" si="44"/>
        <v>27.039046944000003</v>
      </c>
      <c r="K917" s="190" t="s">
        <v>60</v>
      </c>
      <c r="L917" s="191" t="s">
        <v>60</v>
      </c>
    </row>
    <row r="918" spans="2:12">
      <c r="B918" s="176" t="s">
        <v>1212</v>
      </c>
      <c r="C918" s="177" t="s">
        <v>1652</v>
      </c>
      <c r="D918" s="178">
        <v>58.426470588199997</v>
      </c>
      <c r="E918" s="179">
        <v>11.5467105</v>
      </c>
      <c r="F918" s="179">
        <f t="shared" si="43"/>
        <v>11.08484208</v>
      </c>
      <c r="G918" s="180">
        <v>1</v>
      </c>
      <c r="H918" s="179">
        <f t="shared" si="42"/>
        <v>11.08484208</v>
      </c>
      <c r="I918" s="180">
        <v>1.3</v>
      </c>
      <c r="J918" s="181">
        <f t="shared" si="44"/>
        <v>14.410294704</v>
      </c>
      <c r="K918" s="192" t="s">
        <v>60</v>
      </c>
      <c r="L918" s="193" t="s">
        <v>60</v>
      </c>
    </row>
    <row r="919" spans="2:12">
      <c r="B919" s="184" t="s">
        <v>1213</v>
      </c>
      <c r="C919" s="185" t="s">
        <v>1652</v>
      </c>
      <c r="D919" s="186">
        <v>50.413793103400003</v>
      </c>
      <c r="E919" s="187">
        <v>10.497116500000001</v>
      </c>
      <c r="F919" s="187">
        <f t="shared" si="43"/>
        <v>10.07723184</v>
      </c>
      <c r="G919" s="188">
        <v>1</v>
      </c>
      <c r="H919" s="187">
        <f t="shared" si="42"/>
        <v>10.07723184</v>
      </c>
      <c r="I919" s="188">
        <v>1.3</v>
      </c>
      <c r="J919" s="189">
        <f t="shared" si="44"/>
        <v>13.100401392</v>
      </c>
      <c r="K919" s="190" t="s">
        <v>60</v>
      </c>
      <c r="L919" s="191" t="s">
        <v>60</v>
      </c>
    </row>
    <row r="920" spans="2:12">
      <c r="B920" s="184" t="s">
        <v>1214</v>
      </c>
      <c r="C920" s="185" t="s">
        <v>1652</v>
      </c>
      <c r="D920" s="186">
        <v>30.354138398900002</v>
      </c>
      <c r="E920" s="187">
        <v>9.5429295000000014</v>
      </c>
      <c r="F920" s="187">
        <f t="shared" si="43"/>
        <v>9.1612123200000006</v>
      </c>
      <c r="G920" s="188">
        <v>1</v>
      </c>
      <c r="H920" s="187">
        <f t="shared" si="42"/>
        <v>9.1612123200000006</v>
      </c>
      <c r="I920" s="188">
        <v>1.3</v>
      </c>
      <c r="J920" s="189">
        <f t="shared" si="44"/>
        <v>11.909576016000001</v>
      </c>
      <c r="K920" s="190" t="s">
        <v>60</v>
      </c>
      <c r="L920" s="191" t="s">
        <v>60</v>
      </c>
    </row>
    <row r="921" spans="2:12">
      <c r="B921" s="184" t="s">
        <v>1215</v>
      </c>
      <c r="C921" s="185" t="s">
        <v>1652</v>
      </c>
      <c r="D921" s="186">
        <v>2.6513761468000001</v>
      </c>
      <c r="E921" s="187">
        <v>0.44533450000000002</v>
      </c>
      <c r="F921" s="187">
        <f t="shared" si="43"/>
        <v>0.42752112000000003</v>
      </c>
      <c r="G921" s="188">
        <v>1</v>
      </c>
      <c r="H921" s="187">
        <f t="shared" si="42"/>
        <v>0.42752112000000003</v>
      </c>
      <c r="I921" s="188">
        <v>1.3</v>
      </c>
      <c r="J921" s="189">
        <f t="shared" si="44"/>
        <v>0.55577745600000006</v>
      </c>
      <c r="K921" s="190" t="s">
        <v>60</v>
      </c>
      <c r="L921" s="191" t="s">
        <v>60</v>
      </c>
    </row>
    <row r="922" spans="2:12">
      <c r="B922" s="176" t="s">
        <v>1216</v>
      </c>
      <c r="C922" s="177" t="s">
        <v>1653</v>
      </c>
      <c r="D922" s="178">
        <v>2.1071428570999999</v>
      </c>
      <c r="E922" s="179">
        <v>0.15736900000000001</v>
      </c>
      <c r="F922" s="179">
        <f t="shared" si="43"/>
        <v>0.15107424</v>
      </c>
      <c r="G922" s="180">
        <v>1</v>
      </c>
      <c r="H922" s="179">
        <f t="shared" si="42"/>
        <v>0.15107424</v>
      </c>
      <c r="I922" s="180">
        <v>1.3</v>
      </c>
      <c r="J922" s="181">
        <f t="shared" si="44"/>
        <v>0.196396512</v>
      </c>
      <c r="K922" s="192" t="s">
        <v>60</v>
      </c>
      <c r="L922" s="193" t="s">
        <v>60</v>
      </c>
    </row>
    <row r="923" spans="2:12">
      <c r="B923" s="184" t="s">
        <v>1217</v>
      </c>
      <c r="C923" s="185" t="s">
        <v>1653</v>
      </c>
      <c r="D923" s="186">
        <v>37.1</v>
      </c>
      <c r="E923" s="187">
        <v>5.5671914999999998</v>
      </c>
      <c r="F923" s="187">
        <f t="shared" si="43"/>
        <v>5.3445038399999998</v>
      </c>
      <c r="G923" s="188">
        <v>1</v>
      </c>
      <c r="H923" s="187">
        <f t="shared" si="42"/>
        <v>5.3445038399999998</v>
      </c>
      <c r="I923" s="188">
        <v>1.3</v>
      </c>
      <c r="J923" s="189">
        <f t="shared" si="44"/>
        <v>6.9478549919999999</v>
      </c>
      <c r="K923" s="190" t="s">
        <v>60</v>
      </c>
      <c r="L923" s="191" t="s">
        <v>60</v>
      </c>
    </row>
    <row r="924" spans="2:12">
      <c r="B924" s="184" t="s">
        <v>1218</v>
      </c>
      <c r="C924" s="185" t="s">
        <v>1653</v>
      </c>
      <c r="D924" s="186">
        <v>50.607317073200001</v>
      </c>
      <c r="E924" s="187">
        <v>8.8281960000000002</v>
      </c>
      <c r="F924" s="187">
        <f t="shared" si="43"/>
        <v>8.4750681599999993</v>
      </c>
      <c r="G924" s="188">
        <v>1</v>
      </c>
      <c r="H924" s="187">
        <f t="shared" si="42"/>
        <v>8.4750681599999993</v>
      </c>
      <c r="I924" s="188">
        <v>1.3</v>
      </c>
      <c r="J924" s="189">
        <f t="shared" si="44"/>
        <v>11.017588607999999</v>
      </c>
      <c r="K924" s="190" t="s">
        <v>60</v>
      </c>
      <c r="L924" s="191" t="s">
        <v>60</v>
      </c>
    </row>
    <row r="925" spans="2:12">
      <c r="B925" s="184" t="s">
        <v>1219</v>
      </c>
      <c r="C925" s="185" t="s">
        <v>1653</v>
      </c>
      <c r="D925" s="186">
        <v>72.209449929499996</v>
      </c>
      <c r="E925" s="187">
        <v>13.228592000000001</v>
      </c>
      <c r="F925" s="187">
        <f t="shared" si="43"/>
        <v>12.69944832</v>
      </c>
      <c r="G925" s="188">
        <v>1</v>
      </c>
      <c r="H925" s="187">
        <f t="shared" si="42"/>
        <v>12.69944832</v>
      </c>
      <c r="I925" s="188">
        <v>1.3</v>
      </c>
      <c r="J925" s="189">
        <f t="shared" si="44"/>
        <v>16.509282816000002</v>
      </c>
      <c r="K925" s="190" t="s">
        <v>60</v>
      </c>
      <c r="L925" s="191" t="s">
        <v>60</v>
      </c>
    </row>
    <row r="926" spans="2:12">
      <c r="B926" s="176" t="s">
        <v>1220</v>
      </c>
      <c r="C926" s="177" t="s">
        <v>1654</v>
      </c>
      <c r="D926" s="178">
        <v>19.277777777800001</v>
      </c>
      <c r="E926" s="179">
        <v>1.5108795000000002</v>
      </c>
      <c r="F926" s="179">
        <f t="shared" si="43"/>
        <v>1.4504443200000001</v>
      </c>
      <c r="G926" s="180">
        <v>1</v>
      </c>
      <c r="H926" s="179">
        <f t="shared" si="42"/>
        <v>1.4504443200000001</v>
      </c>
      <c r="I926" s="180">
        <v>1.3</v>
      </c>
      <c r="J926" s="181">
        <f t="shared" si="44"/>
        <v>1.8855776160000002</v>
      </c>
      <c r="K926" s="192" t="s">
        <v>60</v>
      </c>
      <c r="L926" s="193" t="s">
        <v>60</v>
      </c>
    </row>
    <row r="927" spans="2:12">
      <c r="B927" s="184" t="s">
        <v>1221</v>
      </c>
      <c r="C927" s="185" t="s">
        <v>1654</v>
      </c>
      <c r="D927" s="186">
        <v>48.5089141005</v>
      </c>
      <c r="E927" s="187">
        <v>5.1913289999999996</v>
      </c>
      <c r="F927" s="187">
        <f t="shared" si="43"/>
        <v>4.9836758399999992</v>
      </c>
      <c r="G927" s="188">
        <v>1</v>
      </c>
      <c r="H927" s="187">
        <f t="shared" si="42"/>
        <v>4.9836758399999992</v>
      </c>
      <c r="I927" s="188">
        <v>1.3</v>
      </c>
      <c r="J927" s="189">
        <f t="shared" si="44"/>
        <v>6.4787785919999994</v>
      </c>
      <c r="K927" s="190" t="s">
        <v>60</v>
      </c>
      <c r="L927" s="191" t="s">
        <v>60</v>
      </c>
    </row>
    <row r="928" spans="2:12">
      <c r="B928" s="184" t="s">
        <v>1222</v>
      </c>
      <c r="C928" s="185" t="s">
        <v>1654</v>
      </c>
      <c r="D928" s="186">
        <v>59.651449275399997</v>
      </c>
      <c r="E928" s="187">
        <v>8.279973</v>
      </c>
      <c r="F928" s="187">
        <f t="shared" si="43"/>
        <v>7.9487740799999997</v>
      </c>
      <c r="G928" s="188">
        <v>1</v>
      </c>
      <c r="H928" s="187">
        <f t="shared" si="42"/>
        <v>7.9487740799999997</v>
      </c>
      <c r="I928" s="188">
        <v>1.3</v>
      </c>
      <c r="J928" s="189">
        <f t="shared" si="44"/>
        <v>10.333406304</v>
      </c>
      <c r="K928" s="190" t="s">
        <v>60</v>
      </c>
      <c r="L928" s="191" t="s">
        <v>60</v>
      </c>
    </row>
    <row r="929" spans="2:12">
      <c r="B929" s="184" t="s">
        <v>1223</v>
      </c>
      <c r="C929" s="185" t="s">
        <v>1654</v>
      </c>
      <c r="D929" s="186">
        <v>71.426018983800006</v>
      </c>
      <c r="E929" s="187">
        <v>12.245392000000001</v>
      </c>
      <c r="F929" s="187">
        <f t="shared" si="43"/>
        <v>11.755576319999999</v>
      </c>
      <c r="G929" s="188">
        <v>1</v>
      </c>
      <c r="H929" s="187">
        <f t="shared" si="42"/>
        <v>11.755576319999999</v>
      </c>
      <c r="I929" s="188">
        <v>1.3</v>
      </c>
      <c r="J929" s="189">
        <f t="shared" si="44"/>
        <v>15.282249216</v>
      </c>
      <c r="K929" s="190" t="s">
        <v>60</v>
      </c>
      <c r="L929" s="191" t="s">
        <v>60</v>
      </c>
    </row>
    <row r="930" spans="2:12">
      <c r="B930" s="176" t="s">
        <v>1224</v>
      </c>
      <c r="C930" s="177" t="s">
        <v>1655</v>
      </c>
      <c r="D930" s="178">
        <v>25.1296296296</v>
      </c>
      <c r="E930" s="179">
        <v>2.9634085000000003</v>
      </c>
      <c r="F930" s="179">
        <f t="shared" si="43"/>
        <v>2.8448721600000004</v>
      </c>
      <c r="G930" s="180">
        <v>1</v>
      </c>
      <c r="H930" s="179">
        <f t="shared" si="42"/>
        <v>2.8448721600000004</v>
      </c>
      <c r="I930" s="180">
        <v>1.3</v>
      </c>
      <c r="J930" s="181">
        <f t="shared" si="44"/>
        <v>3.6983338080000006</v>
      </c>
      <c r="K930" s="192" t="s">
        <v>60</v>
      </c>
      <c r="L930" s="193" t="s">
        <v>60</v>
      </c>
    </row>
    <row r="931" spans="2:12">
      <c r="B931" s="184" t="s">
        <v>1225</v>
      </c>
      <c r="C931" s="185" t="s">
        <v>1655</v>
      </c>
      <c r="D931" s="186">
        <v>44.0273556231</v>
      </c>
      <c r="E931" s="187">
        <v>5.8706170000000002</v>
      </c>
      <c r="F931" s="187">
        <f t="shared" si="43"/>
        <v>5.6357923200000002</v>
      </c>
      <c r="G931" s="188">
        <v>1</v>
      </c>
      <c r="H931" s="187">
        <f t="shared" si="42"/>
        <v>5.6357923200000002</v>
      </c>
      <c r="I931" s="188">
        <v>1.3</v>
      </c>
      <c r="J931" s="189">
        <f t="shared" si="44"/>
        <v>7.3265300160000004</v>
      </c>
      <c r="K931" s="190" t="s">
        <v>60</v>
      </c>
      <c r="L931" s="191" t="s">
        <v>60</v>
      </c>
    </row>
    <row r="932" spans="2:12">
      <c r="B932" s="184" t="s">
        <v>1226</v>
      </c>
      <c r="C932" s="185" t="s">
        <v>1655</v>
      </c>
      <c r="D932" s="186">
        <v>53.239141288100001</v>
      </c>
      <c r="E932" s="187">
        <v>7.7592040000000004</v>
      </c>
      <c r="F932" s="187">
        <f t="shared" si="43"/>
        <v>7.4488358400000001</v>
      </c>
      <c r="G932" s="188">
        <v>1</v>
      </c>
      <c r="H932" s="187">
        <f t="shared" si="42"/>
        <v>7.4488358400000001</v>
      </c>
      <c r="I932" s="188">
        <v>1.3</v>
      </c>
      <c r="J932" s="189">
        <f t="shared" si="44"/>
        <v>9.6834865920000013</v>
      </c>
      <c r="K932" s="190" t="s">
        <v>60</v>
      </c>
      <c r="L932" s="191" t="s">
        <v>60</v>
      </c>
    </row>
    <row r="933" spans="2:12">
      <c r="B933" s="184" t="s">
        <v>1227</v>
      </c>
      <c r="C933" s="185" t="s">
        <v>1655</v>
      </c>
      <c r="D933" s="186">
        <v>63.069353327100004</v>
      </c>
      <c r="E933" s="187">
        <v>10.473201</v>
      </c>
      <c r="F933" s="187">
        <f t="shared" si="43"/>
        <v>10.054272959999999</v>
      </c>
      <c r="G933" s="188">
        <v>1</v>
      </c>
      <c r="H933" s="187">
        <f t="shared" si="42"/>
        <v>10.054272959999999</v>
      </c>
      <c r="I933" s="188">
        <v>1.3</v>
      </c>
      <c r="J933" s="189">
        <f t="shared" si="44"/>
        <v>13.070554847999999</v>
      </c>
      <c r="K933" s="190" t="s">
        <v>60</v>
      </c>
      <c r="L933" s="191" t="s">
        <v>60</v>
      </c>
    </row>
    <row r="934" spans="2:12">
      <c r="B934" s="176" t="s">
        <v>1228</v>
      </c>
      <c r="C934" s="177" t="s">
        <v>1656</v>
      </c>
      <c r="D934" s="178">
        <v>22.3362068966</v>
      </c>
      <c r="E934" s="179">
        <v>1.722281</v>
      </c>
      <c r="F934" s="179">
        <f t="shared" si="43"/>
        <v>1.6533897599999998</v>
      </c>
      <c r="G934" s="180">
        <v>1</v>
      </c>
      <c r="H934" s="179">
        <f t="shared" si="42"/>
        <v>1.6533897599999998</v>
      </c>
      <c r="I934" s="180">
        <v>1.3</v>
      </c>
      <c r="J934" s="181">
        <f t="shared" si="44"/>
        <v>2.149406688</v>
      </c>
      <c r="K934" s="192" t="s">
        <v>60</v>
      </c>
      <c r="L934" s="193" t="s">
        <v>60</v>
      </c>
    </row>
    <row r="935" spans="2:12">
      <c r="B935" s="184" t="s">
        <v>1229</v>
      </c>
      <c r="C935" s="185" t="s">
        <v>1656</v>
      </c>
      <c r="D935" s="186">
        <v>36.190559440599998</v>
      </c>
      <c r="E935" s="187">
        <v>4.2525110000000002</v>
      </c>
      <c r="F935" s="187">
        <f t="shared" si="43"/>
        <v>4.0824105599999996</v>
      </c>
      <c r="G935" s="188">
        <v>1</v>
      </c>
      <c r="H935" s="187">
        <f t="shared" si="42"/>
        <v>4.0824105599999996</v>
      </c>
      <c r="I935" s="188">
        <v>1.3</v>
      </c>
      <c r="J935" s="189">
        <f t="shared" si="44"/>
        <v>5.3071337279999993</v>
      </c>
      <c r="K935" s="190" t="s">
        <v>60</v>
      </c>
      <c r="L935" s="191" t="s">
        <v>60</v>
      </c>
    </row>
    <row r="936" spans="2:12">
      <c r="B936" s="184" t="s">
        <v>1230</v>
      </c>
      <c r="C936" s="185" t="s">
        <v>1656</v>
      </c>
      <c r="D936" s="186">
        <v>48.430493273499998</v>
      </c>
      <c r="E936" s="187">
        <v>6.5586820000000001</v>
      </c>
      <c r="F936" s="187">
        <f t="shared" si="43"/>
        <v>6.2963347199999999</v>
      </c>
      <c r="G936" s="188">
        <v>1</v>
      </c>
      <c r="H936" s="187">
        <f t="shared" si="42"/>
        <v>6.2963347199999999</v>
      </c>
      <c r="I936" s="188">
        <v>1.3</v>
      </c>
      <c r="J936" s="189">
        <f t="shared" si="44"/>
        <v>8.1852351360000011</v>
      </c>
      <c r="K936" s="190" t="s">
        <v>60</v>
      </c>
      <c r="L936" s="191" t="s">
        <v>60</v>
      </c>
    </row>
    <row r="937" spans="2:12">
      <c r="B937" s="184" t="s">
        <v>1231</v>
      </c>
      <c r="C937" s="185" t="s">
        <v>1656</v>
      </c>
      <c r="D937" s="186">
        <v>53.958333333299997</v>
      </c>
      <c r="E937" s="187">
        <v>7.0749449999999996</v>
      </c>
      <c r="F937" s="187">
        <f t="shared" si="43"/>
        <v>6.7919471999999992</v>
      </c>
      <c r="G937" s="188">
        <v>1</v>
      </c>
      <c r="H937" s="187">
        <f t="shared" si="42"/>
        <v>6.7919471999999992</v>
      </c>
      <c r="I937" s="188">
        <v>1.3</v>
      </c>
      <c r="J937" s="189">
        <f t="shared" si="44"/>
        <v>8.8295313599999989</v>
      </c>
      <c r="K937" s="190" t="s">
        <v>60</v>
      </c>
      <c r="L937" s="191" t="s">
        <v>60</v>
      </c>
    </row>
    <row r="938" spans="2:12">
      <c r="B938" s="176" t="s">
        <v>1232</v>
      </c>
      <c r="C938" s="177" t="s">
        <v>1657</v>
      </c>
      <c r="D938" s="178">
        <v>25.089820359299999</v>
      </c>
      <c r="E938" s="179">
        <v>2.7502719999999998</v>
      </c>
      <c r="F938" s="179">
        <f t="shared" si="43"/>
        <v>2.6402611199999999</v>
      </c>
      <c r="G938" s="180">
        <v>1</v>
      </c>
      <c r="H938" s="179">
        <f t="shared" si="42"/>
        <v>2.6402611199999999</v>
      </c>
      <c r="I938" s="180">
        <v>1.3</v>
      </c>
      <c r="J938" s="181">
        <f t="shared" si="44"/>
        <v>3.4323394559999998</v>
      </c>
      <c r="K938" s="192" t="s">
        <v>60</v>
      </c>
      <c r="L938" s="193" t="s">
        <v>60</v>
      </c>
    </row>
    <row r="939" spans="2:12">
      <c r="B939" s="184" t="s">
        <v>1233</v>
      </c>
      <c r="C939" s="185" t="s">
        <v>1657</v>
      </c>
      <c r="D939" s="186">
        <v>35.8188093184</v>
      </c>
      <c r="E939" s="187">
        <v>4.7485039999999996</v>
      </c>
      <c r="F939" s="187">
        <f t="shared" si="43"/>
        <v>4.5585638399999997</v>
      </c>
      <c r="G939" s="188">
        <v>1</v>
      </c>
      <c r="H939" s="187">
        <f t="shared" si="42"/>
        <v>4.5585638399999997</v>
      </c>
      <c r="I939" s="188">
        <v>1.3</v>
      </c>
      <c r="J939" s="189">
        <f t="shared" si="44"/>
        <v>5.9261329919999994</v>
      </c>
      <c r="K939" s="190" t="s">
        <v>60</v>
      </c>
      <c r="L939" s="191" t="s">
        <v>60</v>
      </c>
    </row>
    <row r="940" spans="2:12">
      <c r="B940" s="184" t="s">
        <v>1234</v>
      </c>
      <c r="C940" s="185" t="s">
        <v>1657</v>
      </c>
      <c r="D940" s="186">
        <v>43.412301778</v>
      </c>
      <c r="E940" s="187">
        <v>6.1882960000000002</v>
      </c>
      <c r="F940" s="187">
        <f t="shared" si="43"/>
        <v>5.9407641599999996</v>
      </c>
      <c r="G940" s="188">
        <v>1</v>
      </c>
      <c r="H940" s="187">
        <f t="shared" si="42"/>
        <v>5.9407641599999996</v>
      </c>
      <c r="I940" s="188">
        <v>1.3</v>
      </c>
      <c r="J940" s="189">
        <f t="shared" si="44"/>
        <v>7.7229934079999998</v>
      </c>
      <c r="K940" s="190" t="s">
        <v>60</v>
      </c>
      <c r="L940" s="191" t="s">
        <v>60</v>
      </c>
    </row>
    <row r="941" spans="2:12">
      <c r="B941" s="184" t="s">
        <v>1235</v>
      </c>
      <c r="C941" s="185" t="s">
        <v>1657</v>
      </c>
      <c r="D941" s="186">
        <v>49.570588235300001</v>
      </c>
      <c r="E941" s="187">
        <v>7.9507770000000004</v>
      </c>
      <c r="F941" s="187">
        <f t="shared" si="43"/>
        <v>7.6327459200000005</v>
      </c>
      <c r="G941" s="188">
        <v>1</v>
      </c>
      <c r="H941" s="187">
        <f t="shared" si="42"/>
        <v>7.6327459200000005</v>
      </c>
      <c r="I941" s="188">
        <v>1.3</v>
      </c>
      <c r="J941" s="189">
        <f t="shared" si="44"/>
        <v>9.9225696960000018</v>
      </c>
      <c r="K941" s="190" t="s">
        <v>60</v>
      </c>
      <c r="L941" s="191" t="s">
        <v>60</v>
      </c>
    </row>
    <row r="942" spans="2:12">
      <c r="B942" s="176" t="s">
        <v>1236</v>
      </c>
      <c r="C942" s="177" t="s">
        <v>1658</v>
      </c>
      <c r="D942" s="178">
        <v>19.801229508199999</v>
      </c>
      <c r="E942" s="179">
        <v>2.1291859999999998</v>
      </c>
      <c r="F942" s="179">
        <f t="shared" si="43"/>
        <v>2.0440185599999996</v>
      </c>
      <c r="G942" s="180">
        <v>1</v>
      </c>
      <c r="H942" s="179">
        <f t="shared" si="42"/>
        <v>2.0440185599999996</v>
      </c>
      <c r="I942" s="180">
        <v>1.3</v>
      </c>
      <c r="J942" s="181">
        <f t="shared" si="44"/>
        <v>2.6572241279999997</v>
      </c>
      <c r="K942" s="192" t="s">
        <v>60</v>
      </c>
      <c r="L942" s="193" t="s">
        <v>60</v>
      </c>
    </row>
    <row r="943" spans="2:12">
      <c r="B943" s="184" t="s">
        <v>1237</v>
      </c>
      <c r="C943" s="185" t="s">
        <v>1658</v>
      </c>
      <c r="D943" s="186">
        <v>30.038705137200001</v>
      </c>
      <c r="E943" s="187">
        <v>3.6046680000000002</v>
      </c>
      <c r="F943" s="187">
        <f t="shared" si="43"/>
        <v>3.4604812800000002</v>
      </c>
      <c r="G943" s="188">
        <v>1</v>
      </c>
      <c r="H943" s="187">
        <f t="shared" si="42"/>
        <v>3.4604812800000002</v>
      </c>
      <c r="I943" s="188">
        <v>1.3</v>
      </c>
      <c r="J943" s="189">
        <f t="shared" si="44"/>
        <v>4.4986256640000004</v>
      </c>
      <c r="K943" s="190" t="s">
        <v>60</v>
      </c>
      <c r="L943" s="191" t="s">
        <v>60</v>
      </c>
    </row>
    <row r="944" spans="2:12">
      <c r="B944" s="184" t="s">
        <v>1238</v>
      </c>
      <c r="C944" s="185" t="s">
        <v>1658</v>
      </c>
      <c r="D944" s="186">
        <v>38.462457337899998</v>
      </c>
      <c r="E944" s="187">
        <v>5.2683629999999999</v>
      </c>
      <c r="F944" s="187">
        <f t="shared" si="43"/>
        <v>5.05762848</v>
      </c>
      <c r="G944" s="188">
        <v>1</v>
      </c>
      <c r="H944" s="187">
        <f t="shared" si="42"/>
        <v>5.05762848</v>
      </c>
      <c r="I944" s="188">
        <v>1.3</v>
      </c>
      <c r="J944" s="189">
        <f t="shared" si="44"/>
        <v>6.5749170240000003</v>
      </c>
      <c r="K944" s="190" t="s">
        <v>60</v>
      </c>
      <c r="L944" s="191" t="s">
        <v>60</v>
      </c>
    </row>
    <row r="945" spans="2:12">
      <c r="B945" s="184" t="s">
        <v>1239</v>
      </c>
      <c r="C945" s="185" t="s">
        <v>1658</v>
      </c>
      <c r="D945" s="186">
        <v>44.1403508772</v>
      </c>
      <c r="E945" s="187">
        <v>6.0423935000000002</v>
      </c>
      <c r="F945" s="187">
        <f t="shared" si="43"/>
        <v>5.8006977600000003</v>
      </c>
      <c r="G945" s="188">
        <v>1</v>
      </c>
      <c r="H945" s="187">
        <f t="shared" si="42"/>
        <v>5.8006977600000003</v>
      </c>
      <c r="I945" s="188">
        <v>1.3</v>
      </c>
      <c r="J945" s="189">
        <f t="shared" si="44"/>
        <v>7.5409070880000009</v>
      </c>
      <c r="K945" s="190" t="s">
        <v>60</v>
      </c>
      <c r="L945" s="191" t="s">
        <v>60</v>
      </c>
    </row>
    <row r="946" spans="2:12">
      <c r="B946" s="176" t="s">
        <v>1240</v>
      </c>
      <c r="C946" s="177" t="s">
        <v>1659</v>
      </c>
      <c r="D946" s="178">
        <v>19.333333333300001</v>
      </c>
      <c r="E946" s="179">
        <v>2.7331629999999998</v>
      </c>
      <c r="F946" s="179">
        <f t="shared" si="43"/>
        <v>2.6238364799999996</v>
      </c>
      <c r="G946" s="180">
        <v>1</v>
      </c>
      <c r="H946" s="179">
        <f t="shared" si="42"/>
        <v>2.6238364799999996</v>
      </c>
      <c r="I946" s="180">
        <v>1.3</v>
      </c>
      <c r="J946" s="181">
        <f t="shared" si="44"/>
        <v>3.4109874239999995</v>
      </c>
      <c r="K946" s="192" t="s">
        <v>60</v>
      </c>
      <c r="L946" s="193" t="s">
        <v>60</v>
      </c>
    </row>
    <row r="947" spans="2:12">
      <c r="B947" s="184" t="s">
        <v>1241</v>
      </c>
      <c r="C947" s="185" t="s">
        <v>1659</v>
      </c>
      <c r="D947" s="186">
        <v>22.102564102599999</v>
      </c>
      <c r="E947" s="187">
        <v>3.8627899999999999</v>
      </c>
      <c r="F947" s="187">
        <f t="shared" si="43"/>
        <v>3.7082783999999998</v>
      </c>
      <c r="G947" s="188">
        <v>1</v>
      </c>
      <c r="H947" s="187">
        <f t="shared" si="42"/>
        <v>3.7082783999999998</v>
      </c>
      <c r="I947" s="188">
        <v>1.3</v>
      </c>
      <c r="J947" s="189">
        <f t="shared" si="44"/>
        <v>4.8207619199999998</v>
      </c>
      <c r="K947" s="190" t="s">
        <v>60</v>
      </c>
      <c r="L947" s="191" t="s">
        <v>60</v>
      </c>
    </row>
    <row r="948" spans="2:12">
      <c r="B948" s="184" t="s">
        <v>1242</v>
      </c>
      <c r="C948" s="185" t="s">
        <v>1659</v>
      </c>
      <c r="D948" s="186">
        <v>38.034403669699998</v>
      </c>
      <c r="E948" s="187">
        <v>6.5635380000000003</v>
      </c>
      <c r="F948" s="187">
        <f t="shared" si="43"/>
        <v>6.3009964800000002</v>
      </c>
      <c r="G948" s="188">
        <v>1</v>
      </c>
      <c r="H948" s="187">
        <f t="shared" si="42"/>
        <v>6.3009964800000002</v>
      </c>
      <c r="I948" s="188">
        <v>1.3</v>
      </c>
      <c r="J948" s="189">
        <f t="shared" si="44"/>
        <v>8.1912954239999998</v>
      </c>
      <c r="K948" s="190" t="s">
        <v>60</v>
      </c>
      <c r="L948" s="191" t="s">
        <v>60</v>
      </c>
    </row>
    <row r="949" spans="2:12">
      <c r="B949" s="184" t="s">
        <v>1243</v>
      </c>
      <c r="C949" s="185" t="s">
        <v>1659</v>
      </c>
      <c r="D949" s="186">
        <v>62.665158370999997</v>
      </c>
      <c r="E949" s="187">
        <v>11.913351</v>
      </c>
      <c r="F949" s="187">
        <f t="shared" si="43"/>
        <v>11.43681696</v>
      </c>
      <c r="G949" s="188">
        <v>1</v>
      </c>
      <c r="H949" s="187">
        <f t="shared" si="42"/>
        <v>11.43681696</v>
      </c>
      <c r="I949" s="188">
        <v>1.3</v>
      </c>
      <c r="J949" s="189">
        <f t="shared" si="44"/>
        <v>14.867862048000001</v>
      </c>
      <c r="K949" s="190" t="s">
        <v>60</v>
      </c>
      <c r="L949" s="191" t="s">
        <v>60</v>
      </c>
    </row>
    <row r="950" spans="2:12">
      <c r="B950" s="176" t="s">
        <v>1244</v>
      </c>
      <c r="C950" s="177" t="s">
        <v>1660</v>
      </c>
      <c r="D950" s="178">
        <v>13.133689839600001</v>
      </c>
      <c r="E950" s="179">
        <v>1.1779189999999999</v>
      </c>
      <c r="F950" s="179">
        <f t="shared" si="43"/>
        <v>1.13080224</v>
      </c>
      <c r="G950" s="180">
        <v>1</v>
      </c>
      <c r="H950" s="179">
        <f t="shared" si="42"/>
        <v>1.13080224</v>
      </c>
      <c r="I950" s="180">
        <v>1.3</v>
      </c>
      <c r="J950" s="181">
        <f t="shared" si="44"/>
        <v>1.470042912</v>
      </c>
      <c r="K950" s="192" t="s">
        <v>60</v>
      </c>
      <c r="L950" s="193" t="s">
        <v>60</v>
      </c>
    </row>
    <row r="951" spans="2:12">
      <c r="B951" s="184" t="s">
        <v>1245</v>
      </c>
      <c r="C951" s="185" t="s">
        <v>1660</v>
      </c>
      <c r="D951" s="186">
        <v>21.2339707537</v>
      </c>
      <c r="E951" s="187">
        <v>2.5157970000000001</v>
      </c>
      <c r="F951" s="187">
        <f t="shared" si="43"/>
        <v>2.4151651200000002</v>
      </c>
      <c r="G951" s="188">
        <v>1</v>
      </c>
      <c r="H951" s="187">
        <f t="shared" si="42"/>
        <v>2.4151651200000002</v>
      </c>
      <c r="I951" s="188">
        <v>1.3</v>
      </c>
      <c r="J951" s="189">
        <f t="shared" si="44"/>
        <v>3.1397146560000002</v>
      </c>
      <c r="K951" s="190" t="s">
        <v>60</v>
      </c>
      <c r="L951" s="191" t="s">
        <v>60</v>
      </c>
    </row>
    <row r="952" spans="2:12">
      <c r="B952" s="184" t="s">
        <v>1246</v>
      </c>
      <c r="C952" s="185" t="s">
        <v>1660</v>
      </c>
      <c r="D952" s="186">
        <v>31.327971402999999</v>
      </c>
      <c r="E952" s="187">
        <v>4.0555640000000004</v>
      </c>
      <c r="F952" s="187">
        <f t="shared" si="43"/>
        <v>3.8933414400000004</v>
      </c>
      <c r="G952" s="188">
        <v>1</v>
      </c>
      <c r="H952" s="187">
        <f t="shared" si="42"/>
        <v>3.8933414400000004</v>
      </c>
      <c r="I952" s="188">
        <v>1.3</v>
      </c>
      <c r="J952" s="189">
        <f t="shared" si="44"/>
        <v>5.061343872000001</v>
      </c>
      <c r="K952" s="190" t="s">
        <v>60</v>
      </c>
      <c r="L952" s="191" t="s">
        <v>60</v>
      </c>
    </row>
    <row r="953" spans="2:12">
      <c r="B953" s="184" t="s">
        <v>1247</v>
      </c>
      <c r="C953" s="185" t="s">
        <v>1660</v>
      </c>
      <c r="D953" s="186">
        <v>36.1412103746</v>
      </c>
      <c r="E953" s="187">
        <v>5.2441319999999996</v>
      </c>
      <c r="F953" s="187">
        <f t="shared" si="43"/>
        <v>5.0343667199999995</v>
      </c>
      <c r="G953" s="188">
        <v>1</v>
      </c>
      <c r="H953" s="187">
        <f t="shared" si="42"/>
        <v>5.0343667199999995</v>
      </c>
      <c r="I953" s="188">
        <v>1.3</v>
      </c>
      <c r="J953" s="189">
        <f t="shared" si="44"/>
        <v>6.5446767359999996</v>
      </c>
      <c r="K953" s="190" t="s">
        <v>60</v>
      </c>
      <c r="L953" s="191" t="s">
        <v>60</v>
      </c>
    </row>
    <row r="954" spans="2:12">
      <c r="B954" s="176" t="s">
        <v>1248</v>
      </c>
      <c r="C954" s="177" t="s">
        <v>1661</v>
      </c>
      <c r="D954" s="178">
        <v>17.560714285700001</v>
      </c>
      <c r="E954" s="179">
        <v>2.187916</v>
      </c>
      <c r="F954" s="179">
        <f t="shared" si="43"/>
        <v>2.1003993599999999</v>
      </c>
      <c r="G954" s="180">
        <v>1</v>
      </c>
      <c r="H954" s="179">
        <f t="shared" si="42"/>
        <v>2.1003993599999999</v>
      </c>
      <c r="I954" s="180">
        <v>1.3</v>
      </c>
      <c r="J954" s="181">
        <f t="shared" si="44"/>
        <v>2.7305191679999998</v>
      </c>
      <c r="K954" s="192" t="s">
        <v>60</v>
      </c>
      <c r="L954" s="193" t="s">
        <v>60</v>
      </c>
    </row>
    <row r="955" spans="2:12">
      <c r="B955" s="184" t="s">
        <v>1249</v>
      </c>
      <c r="C955" s="185" t="s">
        <v>1661</v>
      </c>
      <c r="D955" s="186">
        <v>24.415250344499999</v>
      </c>
      <c r="E955" s="187">
        <v>3.2222819999999999</v>
      </c>
      <c r="F955" s="187">
        <f t="shared" si="43"/>
        <v>3.0933907199999999</v>
      </c>
      <c r="G955" s="188">
        <v>1</v>
      </c>
      <c r="H955" s="187">
        <f t="shared" si="42"/>
        <v>3.0933907199999999</v>
      </c>
      <c r="I955" s="188">
        <v>1.3</v>
      </c>
      <c r="J955" s="189">
        <f t="shared" si="44"/>
        <v>4.0214079360000001</v>
      </c>
      <c r="K955" s="190" t="s">
        <v>60</v>
      </c>
      <c r="L955" s="191" t="s">
        <v>60</v>
      </c>
    </row>
    <row r="956" spans="2:12">
      <c r="B956" s="184" t="s">
        <v>1250</v>
      </c>
      <c r="C956" s="185" t="s">
        <v>1661</v>
      </c>
      <c r="D956" s="186">
        <v>32.481050818299998</v>
      </c>
      <c r="E956" s="187">
        <v>4.680288</v>
      </c>
      <c r="F956" s="187">
        <f t="shared" si="43"/>
        <v>4.49307648</v>
      </c>
      <c r="G956" s="188">
        <v>1</v>
      </c>
      <c r="H956" s="187">
        <f t="shared" si="42"/>
        <v>4.49307648</v>
      </c>
      <c r="I956" s="188">
        <v>1.3</v>
      </c>
      <c r="J956" s="189">
        <f t="shared" si="44"/>
        <v>5.8409994240000005</v>
      </c>
      <c r="K956" s="190" t="s">
        <v>60</v>
      </c>
      <c r="L956" s="191" t="s">
        <v>60</v>
      </c>
    </row>
    <row r="957" spans="2:12">
      <c r="B957" s="184" t="s">
        <v>1251</v>
      </c>
      <c r="C957" s="185" t="s">
        <v>1661</v>
      </c>
      <c r="D957" s="186">
        <v>38.338192419800002</v>
      </c>
      <c r="E957" s="187">
        <v>6.2296469999999999</v>
      </c>
      <c r="F957" s="187">
        <f t="shared" si="43"/>
        <v>5.9804611199999993</v>
      </c>
      <c r="G957" s="188">
        <v>1</v>
      </c>
      <c r="H957" s="187">
        <f t="shared" si="42"/>
        <v>5.9804611199999993</v>
      </c>
      <c r="I957" s="188">
        <v>1.3</v>
      </c>
      <c r="J957" s="189">
        <f t="shared" si="44"/>
        <v>7.7745994559999989</v>
      </c>
      <c r="K957" s="190" t="s">
        <v>60</v>
      </c>
      <c r="L957" s="191" t="s">
        <v>60</v>
      </c>
    </row>
    <row r="958" spans="2:12">
      <c r="B958" s="176" t="s">
        <v>1252</v>
      </c>
      <c r="C958" s="177" t="s">
        <v>1662</v>
      </c>
      <c r="D958" s="178">
        <v>14.385338345899999</v>
      </c>
      <c r="E958" s="179">
        <v>1.659257</v>
      </c>
      <c r="F958" s="179">
        <f t="shared" si="43"/>
        <v>1.5928867199999999</v>
      </c>
      <c r="G958" s="180">
        <v>1</v>
      </c>
      <c r="H958" s="179">
        <f t="shared" si="42"/>
        <v>1.5928867199999999</v>
      </c>
      <c r="I958" s="180">
        <v>1.3</v>
      </c>
      <c r="J958" s="181">
        <f t="shared" si="44"/>
        <v>2.0707527359999998</v>
      </c>
      <c r="K958" s="192" t="s">
        <v>60</v>
      </c>
      <c r="L958" s="193" t="s">
        <v>60</v>
      </c>
    </row>
    <row r="959" spans="2:12">
      <c r="B959" s="184" t="s">
        <v>1253</v>
      </c>
      <c r="C959" s="185" t="s">
        <v>1662</v>
      </c>
      <c r="D959" s="186">
        <v>21.532911392399999</v>
      </c>
      <c r="E959" s="187">
        <v>2.6830379999999998</v>
      </c>
      <c r="F959" s="187">
        <f t="shared" si="43"/>
        <v>2.5757164799999996</v>
      </c>
      <c r="G959" s="188">
        <v>1</v>
      </c>
      <c r="H959" s="187">
        <f t="shared" si="42"/>
        <v>2.5757164799999996</v>
      </c>
      <c r="I959" s="188">
        <v>1.3</v>
      </c>
      <c r="J959" s="189">
        <f t="shared" si="44"/>
        <v>3.3484314239999997</v>
      </c>
      <c r="K959" s="190" t="s">
        <v>60</v>
      </c>
      <c r="L959" s="191" t="s">
        <v>60</v>
      </c>
    </row>
    <row r="960" spans="2:12">
      <c r="B960" s="184" t="s">
        <v>1254</v>
      </c>
      <c r="C960" s="185" t="s">
        <v>1662</v>
      </c>
      <c r="D960" s="186">
        <v>28.531645569599998</v>
      </c>
      <c r="E960" s="187">
        <v>3.760078</v>
      </c>
      <c r="F960" s="187">
        <f t="shared" si="43"/>
        <v>3.60967488</v>
      </c>
      <c r="G960" s="188">
        <v>1</v>
      </c>
      <c r="H960" s="187">
        <f t="shared" si="42"/>
        <v>3.60967488</v>
      </c>
      <c r="I960" s="188">
        <v>1.3</v>
      </c>
      <c r="J960" s="189">
        <f t="shared" si="44"/>
        <v>4.692577344</v>
      </c>
      <c r="K960" s="190" t="s">
        <v>60</v>
      </c>
      <c r="L960" s="191" t="s">
        <v>60</v>
      </c>
    </row>
    <row r="961" spans="2:12">
      <c r="B961" s="184" t="s">
        <v>1255</v>
      </c>
      <c r="C961" s="185" t="s">
        <v>1662</v>
      </c>
      <c r="D961" s="186">
        <v>33.382352941199997</v>
      </c>
      <c r="E961" s="187">
        <v>4.8827090000000002</v>
      </c>
      <c r="F961" s="187">
        <f t="shared" si="43"/>
        <v>4.6874006399999999</v>
      </c>
      <c r="G961" s="188">
        <v>1</v>
      </c>
      <c r="H961" s="187">
        <f t="shared" si="42"/>
        <v>4.6874006399999999</v>
      </c>
      <c r="I961" s="188">
        <v>1.3</v>
      </c>
      <c r="J961" s="189">
        <f t="shared" si="44"/>
        <v>6.093620832</v>
      </c>
      <c r="K961" s="190" t="s">
        <v>60</v>
      </c>
      <c r="L961" s="191" t="s">
        <v>60</v>
      </c>
    </row>
    <row r="962" spans="2:12">
      <c r="B962" s="176" t="s">
        <v>1256</v>
      </c>
      <c r="C962" s="177" t="s">
        <v>1663</v>
      </c>
      <c r="D962" s="178">
        <v>11.232671313999999</v>
      </c>
      <c r="E962" s="179">
        <v>0.92404900000000001</v>
      </c>
      <c r="F962" s="179">
        <f t="shared" si="43"/>
        <v>0.88708703999999994</v>
      </c>
      <c r="G962" s="180">
        <v>1</v>
      </c>
      <c r="H962" s="179">
        <f t="shared" si="42"/>
        <v>0.88708703999999994</v>
      </c>
      <c r="I962" s="180">
        <v>1.3</v>
      </c>
      <c r="J962" s="181">
        <f t="shared" si="44"/>
        <v>1.153213152</v>
      </c>
      <c r="K962" s="192" t="s">
        <v>60</v>
      </c>
      <c r="L962" s="193" t="s">
        <v>60</v>
      </c>
    </row>
    <row r="963" spans="2:12">
      <c r="B963" s="184" t="s">
        <v>1257</v>
      </c>
      <c r="C963" s="185" t="s">
        <v>1663</v>
      </c>
      <c r="D963" s="186">
        <v>20.084036766099999</v>
      </c>
      <c r="E963" s="187">
        <v>2.2767520000000001</v>
      </c>
      <c r="F963" s="187">
        <f t="shared" si="43"/>
        <v>2.1856819199999999</v>
      </c>
      <c r="G963" s="188">
        <v>1</v>
      </c>
      <c r="H963" s="187">
        <f t="shared" si="42"/>
        <v>2.1856819199999999</v>
      </c>
      <c r="I963" s="188">
        <v>1.3</v>
      </c>
      <c r="J963" s="189">
        <f t="shared" si="44"/>
        <v>2.8413864960000002</v>
      </c>
      <c r="K963" s="190" t="s">
        <v>60</v>
      </c>
      <c r="L963" s="191" t="s">
        <v>60</v>
      </c>
    </row>
    <row r="964" spans="2:12">
      <c r="B964" s="184" t="s">
        <v>1258</v>
      </c>
      <c r="C964" s="185" t="s">
        <v>1663</v>
      </c>
      <c r="D964" s="186">
        <v>28.522774327099999</v>
      </c>
      <c r="E964" s="187">
        <v>3.6402040000000002</v>
      </c>
      <c r="F964" s="187">
        <f t="shared" si="43"/>
        <v>3.4945958400000001</v>
      </c>
      <c r="G964" s="188">
        <v>1</v>
      </c>
      <c r="H964" s="187">
        <f t="shared" si="42"/>
        <v>3.4945958400000001</v>
      </c>
      <c r="I964" s="188">
        <v>1.3</v>
      </c>
      <c r="J964" s="189">
        <f t="shared" si="44"/>
        <v>4.5429745920000002</v>
      </c>
      <c r="K964" s="190" t="s">
        <v>60</v>
      </c>
      <c r="L964" s="191" t="s">
        <v>60</v>
      </c>
    </row>
    <row r="965" spans="2:12">
      <c r="B965" s="184" t="s">
        <v>1259</v>
      </c>
      <c r="C965" s="185" t="s">
        <v>1663</v>
      </c>
      <c r="D965" s="186">
        <v>36.403846153800004</v>
      </c>
      <c r="E965" s="187">
        <v>5.0801949999999998</v>
      </c>
      <c r="F965" s="187">
        <f t="shared" si="43"/>
        <v>4.8769871999999994</v>
      </c>
      <c r="G965" s="188">
        <v>1</v>
      </c>
      <c r="H965" s="187">
        <f t="shared" si="42"/>
        <v>4.8769871999999994</v>
      </c>
      <c r="I965" s="188">
        <v>1.3</v>
      </c>
      <c r="J965" s="189">
        <f t="shared" si="44"/>
        <v>6.3400833599999995</v>
      </c>
      <c r="K965" s="190" t="s">
        <v>60</v>
      </c>
      <c r="L965" s="191" t="s">
        <v>60</v>
      </c>
    </row>
    <row r="966" spans="2:12">
      <c r="B966" s="176" t="s">
        <v>1260</v>
      </c>
      <c r="C966" s="177" t="s">
        <v>1664</v>
      </c>
      <c r="D966" s="178">
        <v>8.2022008253000003</v>
      </c>
      <c r="E966" s="179">
        <v>0.60811000000000004</v>
      </c>
      <c r="F966" s="179">
        <f t="shared" si="43"/>
        <v>0.58378560000000002</v>
      </c>
      <c r="G966" s="180">
        <v>1</v>
      </c>
      <c r="H966" s="179">
        <f t="shared" si="42"/>
        <v>0.58378560000000002</v>
      </c>
      <c r="I966" s="180">
        <v>1.3</v>
      </c>
      <c r="J966" s="181">
        <f t="shared" si="44"/>
        <v>0.75892128000000003</v>
      </c>
      <c r="K966" s="192" t="s">
        <v>60</v>
      </c>
      <c r="L966" s="193" t="s">
        <v>60</v>
      </c>
    </row>
    <row r="967" spans="2:12">
      <c r="B967" s="184" t="s">
        <v>1261</v>
      </c>
      <c r="C967" s="185" t="s">
        <v>1664</v>
      </c>
      <c r="D967" s="186">
        <v>13.973523421599999</v>
      </c>
      <c r="E967" s="187">
        <v>1.537841</v>
      </c>
      <c r="F967" s="187">
        <f t="shared" si="43"/>
        <v>1.47632736</v>
      </c>
      <c r="G967" s="188">
        <v>1</v>
      </c>
      <c r="H967" s="187">
        <f t="shared" si="42"/>
        <v>1.47632736</v>
      </c>
      <c r="I967" s="188">
        <v>1.3</v>
      </c>
      <c r="J967" s="189">
        <f t="shared" si="44"/>
        <v>1.9192255680000001</v>
      </c>
      <c r="K967" s="190" t="s">
        <v>60</v>
      </c>
      <c r="L967" s="191" t="s">
        <v>60</v>
      </c>
    </row>
    <row r="968" spans="2:12">
      <c r="B968" s="184" t="s">
        <v>1262</v>
      </c>
      <c r="C968" s="185" t="s">
        <v>1664</v>
      </c>
      <c r="D968" s="186">
        <v>21.247058823500002</v>
      </c>
      <c r="E968" s="187">
        <v>2.7205379999999999</v>
      </c>
      <c r="F968" s="187">
        <f t="shared" si="43"/>
        <v>2.6117164799999997</v>
      </c>
      <c r="G968" s="188">
        <v>1</v>
      </c>
      <c r="H968" s="187">
        <f t="shared" si="42"/>
        <v>2.6117164799999997</v>
      </c>
      <c r="I968" s="188">
        <v>1.3</v>
      </c>
      <c r="J968" s="189">
        <f t="shared" si="44"/>
        <v>3.3952314239999999</v>
      </c>
      <c r="K968" s="190" t="s">
        <v>60</v>
      </c>
      <c r="L968" s="191" t="s">
        <v>60</v>
      </c>
    </row>
    <row r="969" spans="2:12">
      <c r="B969" s="184" t="s">
        <v>1263</v>
      </c>
      <c r="C969" s="185" t="s">
        <v>1664</v>
      </c>
      <c r="D969" s="186">
        <v>24.160655737700001</v>
      </c>
      <c r="E969" s="187">
        <v>3.8100399999999999</v>
      </c>
      <c r="F969" s="187">
        <f t="shared" si="43"/>
        <v>3.6576383999999997</v>
      </c>
      <c r="G969" s="188">
        <v>1</v>
      </c>
      <c r="H969" s="187">
        <f t="shared" si="42"/>
        <v>3.6576383999999997</v>
      </c>
      <c r="I969" s="188">
        <v>1.3</v>
      </c>
      <c r="J969" s="189">
        <f t="shared" si="44"/>
        <v>4.7549299199999995</v>
      </c>
      <c r="K969" s="190" t="s">
        <v>60</v>
      </c>
      <c r="L969" s="191" t="s">
        <v>60</v>
      </c>
    </row>
    <row r="970" spans="2:12">
      <c r="B970" s="176" t="s">
        <v>1264</v>
      </c>
      <c r="C970" s="177" t="s">
        <v>1665</v>
      </c>
      <c r="D970" s="178">
        <v>11.1830985915</v>
      </c>
      <c r="E970" s="179">
        <v>1.3665099999999999</v>
      </c>
      <c r="F970" s="179">
        <f t="shared" si="43"/>
        <v>1.3118495999999999</v>
      </c>
      <c r="G970" s="180">
        <v>1</v>
      </c>
      <c r="H970" s="179">
        <f t="shared" si="42"/>
        <v>1.3118495999999999</v>
      </c>
      <c r="I970" s="180">
        <v>1.3</v>
      </c>
      <c r="J970" s="181">
        <f t="shared" si="44"/>
        <v>1.7054044799999999</v>
      </c>
      <c r="K970" s="192" t="s">
        <v>60</v>
      </c>
      <c r="L970" s="193" t="s">
        <v>60</v>
      </c>
    </row>
    <row r="971" spans="2:12">
      <c r="B971" s="184" t="s">
        <v>1265</v>
      </c>
      <c r="C971" s="185" t="s">
        <v>1665</v>
      </c>
      <c r="D971" s="186">
        <v>15.1382075472</v>
      </c>
      <c r="E971" s="187">
        <v>2.0912030000000001</v>
      </c>
      <c r="F971" s="187">
        <f t="shared" si="43"/>
        <v>2.0075548800000003</v>
      </c>
      <c r="G971" s="188">
        <v>1</v>
      </c>
      <c r="H971" s="187">
        <f t="shared" si="42"/>
        <v>2.0075548800000003</v>
      </c>
      <c r="I971" s="188">
        <v>1.3</v>
      </c>
      <c r="J971" s="189">
        <f t="shared" si="44"/>
        <v>2.6098213440000007</v>
      </c>
      <c r="K971" s="190" t="s">
        <v>60</v>
      </c>
      <c r="L971" s="191" t="s">
        <v>60</v>
      </c>
    </row>
    <row r="972" spans="2:12">
      <c r="B972" s="184" t="s">
        <v>1266</v>
      </c>
      <c r="C972" s="185" t="s">
        <v>1665</v>
      </c>
      <c r="D972" s="186">
        <v>19.773151025499999</v>
      </c>
      <c r="E972" s="187">
        <v>2.973589</v>
      </c>
      <c r="F972" s="187">
        <f t="shared" si="43"/>
        <v>2.8546454400000001</v>
      </c>
      <c r="G972" s="188">
        <v>1</v>
      </c>
      <c r="H972" s="187">
        <f t="shared" si="42"/>
        <v>2.8546454400000001</v>
      </c>
      <c r="I972" s="188">
        <v>1.3</v>
      </c>
      <c r="J972" s="189">
        <f t="shared" si="44"/>
        <v>3.7110390720000002</v>
      </c>
      <c r="K972" s="190" t="s">
        <v>60</v>
      </c>
      <c r="L972" s="191" t="s">
        <v>60</v>
      </c>
    </row>
    <row r="973" spans="2:12">
      <c r="B973" s="184" t="s">
        <v>1267</v>
      </c>
      <c r="C973" s="185" t="s">
        <v>1665</v>
      </c>
      <c r="D973" s="186">
        <v>22.847107437999998</v>
      </c>
      <c r="E973" s="187">
        <v>4.7201930000000001</v>
      </c>
      <c r="F973" s="187">
        <f t="shared" si="43"/>
        <v>4.5313852800000003</v>
      </c>
      <c r="G973" s="188">
        <v>1</v>
      </c>
      <c r="H973" s="187">
        <f t="shared" si="42"/>
        <v>4.5313852800000003</v>
      </c>
      <c r="I973" s="188">
        <v>1.3</v>
      </c>
      <c r="J973" s="189">
        <f t="shared" si="44"/>
        <v>5.8908008640000009</v>
      </c>
      <c r="K973" s="190" t="s">
        <v>60</v>
      </c>
      <c r="L973" s="191" t="s">
        <v>60</v>
      </c>
    </row>
    <row r="974" spans="2:12">
      <c r="B974" s="176" t="s">
        <v>1268</v>
      </c>
      <c r="C974" s="177" t="s">
        <v>1666</v>
      </c>
      <c r="D974" s="178">
        <v>9.2425431710999995</v>
      </c>
      <c r="E974" s="179">
        <v>0.99330200000000002</v>
      </c>
      <c r="F974" s="179">
        <f t="shared" si="43"/>
        <v>0.95356991999999996</v>
      </c>
      <c r="G974" s="180">
        <v>1</v>
      </c>
      <c r="H974" s="179">
        <f t="shared" ref="H974:H1037" si="45">+F974*G974</f>
        <v>0.95356991999999996</v>
      </c>
      <c r="I974" s="180">
        <v>1.3</v>
      </c>
      <c r="J974" s="181">
        <f t="shared" si="44"/>
        <v>1.239640896</v>
      </c>
      <c r="K974" s="192" t="s">
        <v>60</v>
      </c>
      <c r="L974" s="193" t="s">
        <v>60</v>
      </c>
    </row>
    <row r="975" spans="2:12">
      <c r="B975" s="184" t="s">
        <v>1269</v>
      </c>
      <c r="C975" s="185" t="s">
        <v>1666</v>
      </c>
      <c r="D975" s="186">
        <v>13.987051792800001</v>
      </c>
      <c r="E975" s="187">
        <v>1.6799090000000001</v>
      </c>
      <c r="F975" s="187">
        <f t="shared" ref="F975:F1038" si="46">E975*0.96</f>
        <v>1.61271264</v>
      </c>
      <c r="G975" s="188">
        <v>1</v>
      </c>
      <c r="H975" s="187">
        <f t="shared" si="45"/>
        <v>1.61271264</v>
      </c>
      <c r="I975" s="188">
        <v>1.3</v>
      </c>
      <c r="J975" s="189">
        <f t="shared" ref="J975:J1038" si="47">H975*I975</f>
        <v>2.0965264320000001</v>
      </c>
      <c r="K975" s="190" t="s">
        <v>60</v>
      </c>
      <c r="L975" s="191" t="s">
        <v>60</v>
      </c>
    </row>
    <row r="976" spans="2:12">
      <c r="B976" s="184" t="s">
        <v>1270</v>
      </c>
      <c r="C976" s="185" t="s">
        <v>1666</v>
      </c>
      <c r="D976" s="186">
        <v>18.717314487599999</v>
      </c>
      <c r="E976" s="187">
        <v>2.5086369999999998</v>
      </c>
      <c r="F976" s="187">
        <f t="shared" si="46"/>
        <v>2.4082915199999997</v>
      </c>
      <c r="G976" s="188">
        <v>1</v>
      </c>
      <c r="H976" s="187">
        <f t="shared" si="45"/>
        <v>2.4082915199999997</v>
      </c>
      <c r="I976" s="188">
        <v>1.3</v>
      </c>
      <c r="J976" s="189">
        <f t="shared" si="47"/>
        <v>3.1307789759999998</v>
      </c>
      <c r="K976" s="190" t="s">
        <v>60</v>
      </c>
      <c r="L976" s="191" t="s">
        <v>60</v>
      </c>
    </row>
    <row r="977" spans="2:12">
      <c r="B977" s="184" t="s">
        <v>1271</v>
      </c>
      <c r="C977" s="185" t="s">
        <v>1666</v>
      </c>
      <c r="D977" s="186">
        <v>27.3793103448</v>
      </c>
      <c r="E977" s="187">
        <v>3.8931149999999999</v>
      </c>
      <c r="F977" s="187">
        <f t="shared" si="46"/>
        <v>3.7373903999999998</v>
      </c>
      <c r="G977" s="188">
        <v>1</v>
      </c>
      <c r="H977" s="187">
        <f t="shared" si="45"/>
        <v>3.7373903999999998</v>
      </c>
      <c r="I977" s="188">
        <v>1.3</v>
      </c>
      <c r="J977" s="189">
        <f t="shared" si="47"/>
        <v>4.8586075199999996</v>
      </c>
      <c r="K977" s="190" t="s">
        <v>60</v>
      </c>
      <c r="L977" s="191" t="s">
        <v>60</v>
      </c>
    </row>
    <row r="978" spans="2:12">
      <c r="B978" s="176" t="s">
        <v>1272</v>
      </c>
      <c r="C978" s="177" t="s">
        <v>1667</v>
      </c>
      <c r="D978" s="178">
        <v>11.5715793919</v>
      </c>
      <c r="E978" s="179">
        <v>1.1468970000000001</v>
      </c>
      <c r="F978" s="179">
        <f t="shared" si="46"/>
        <v>1.10102112</v>
      </c>
      <c r="G978" s="180">
        <v>1</v>
      </c>
      <c r="H978" s="179">
        <f t="shared" si="45"/>
        <v>1.10102112</v>
      </c>
      <c r="I978" s="180">
        <v>1.3</v>
      </c>
      <c r="J978" s="181">
        <f t="shared" si="47"/>
        <v>1.431327456</v>
      </c>
      <c r="K978" s="192" t="s">
        <v>60</v>
      </c>
      <c r="L978" s="193" t="s">
        <v>60</v>
      </c>
    </row>
    <row r="979" spans="2:12">
      <c r="B979" s="184" t="s">
        <v>0</v>
      </c>
      <c r="C979" s="185" t="s">
        <v>1667</v>
      </c>
      <c r="D979" s="186">
        <v>16.206024744499999</v>
      </c>
      <c r="E979" s="187">
        <v>1.862649</v>
      </c>
      <c r="F979" s="187">
        <f t="shared" si="46"/>
        <v>1.78814304</v>
      </c>
      <c r="G979" s="188">
        <v>1</v>
      </c>
      <c r="H979" s="187">
        <f t="shared" si="45"/>
        <v>1.78814304</v>
      </c>
      <c r="I979" s="188">
        <v>1.3</v>
      </c>
      <c r="J979" s="189">
        <f t="shared" si="47"/>
        <v>2.3245859520000001</v>
      </c>
      <c r="K979" s="190" t="s">
        <v>60</v>
      </c>
      <c r="L979" s="191" t="s">
        <v>60</v>
      </c>
    </row>
    <row r="980" spans="2:12">
      <c r="B980" s="184" t="s">
        <v>1</v>
      </c>
      <c r="C980" s="185" t="s">
        <v>1667</v>
      </c>
      <c r="D980" s="186">
        <v>19.246648793599999</v>
      </c>
      <c r="E980" s="187">
        <v>2.3297469999999998</v>
      </c>
      <c r="F980" s="187">
        <f t="shared" si="46"/>
        <v>2.2365571199999996</v>
      </c>
      <c r="G980" s="188">
        <v>1</v>
      </c>
      <c r="H980" s="187">
        <f t="shared" si="45"/>
        <v>2.2365571199999996</v>
      </c>
      <c r="I980" s="188">
        <v>1.3</v>
      </c>
      <c r="J980" s="189">
        <f t="shared" si="47"/>
        <v>2.9075242559999994</v>
      </c>
      <c r="K980" s="190" t="s">
        <v>60</v>
      </c>
      <c r="L980" s="191" t="s">
        <v>60</v>
      </c>
    </row>
    <row r="981" spans="2:12">
      <c r="B981" s="184" t="s">
        <v>2</v>
      </c>
      <c r="C981" s="185" t="s">
        <v>1667</v>
      </c>
      <c r="D981" s="186">
        <v>20.1470588235</v>
      </c>
      <c r="E981" s="187">
        <v>2.9193169999999999</v>
      </c>
      <c r="F981" s="187">
        <f t="shared" si="46"/>
        <v>2.80254432</v>
      </c>
      <c r="G981" s="188">
        <v>1</v>
      </c>
      <c r="H981" s="187">
        <f t="shared" si="45"/>
        <v>2.80254432</v>
      </c>
      <c r="I981" s="188">
        <v>1.3</v>
      </c>
      <c r="J981" s="189">
        <f t="shared" si="47"/>
        <v>3.643307616</v>
      </c>
      <c r="K981" s="190" t="s">
        <v>60</v>
      </c>
      <c r="L981" s="191" t="s">
        <v>60</v>
      </c>
    </row>
    <row r="982" spans="2:12">
      <c r="B982" s="176" t="s">
        <v>3</v>
      </c>
      <c r="C982" s="177" t="s">
        <v>1668</v>
      </c>
      <c r="D982" s="178">
        <v>2.7918781726000002</v>
      </c>
      <c r="E982" s="179">
        <v>0.13864099999999999</v>
      </c>
      <c r="F982" s="179">
        <f t="shared" si="46"/>
        <v>0.13309536</v>
      </c>
      <c r="G982" s="180">
        <v>1</v>
      </c>
      <c r="H982" s="179">
        <f t="shared" si="45"/>
        <v>0.13309536</v>
      </c>
      <c r="I982" s="180">
        <v>1</v>
      </c>
      <c r="J982" s="181">
        <f t="shared" si="47"/>
        <v>0.13309536</v>
      </c>
      <c r="K982" s="192" t="s">
        <v>1273</v>
      </c>
      <c r="L982" s="193" t="s">
        <v>1273</v>
      </c>
    </row>
    <row r="983" spans="2:12">
      <c r="B983" s="184" t="s">
        <v>4</v>
      </c>
      <c r="C983" s="185" t="s">
        <v>1668</v>
      </c>
      <c r="D983" s="186">
        <v>4.5638309371999997</v>
      </c>
      <c r="E983" s="187">
        <v>0.25861400000000001</v>
      </c>
      <c r="F983" s="187">
        <f t="shared" si="46"/>
        <v>0.24826944000000001</v>
      </c>
      <c r="G983" s="188">
        <v>1</v>
      </c>
      <c r="H983" s="187">
        <f t="shared" si="45"/>
        <v>0.24826944000000001</v>
      </c>
      <c r="I983" s="188">
        <v>1</v>
      </c>
      <c r="J983" s="189">
        <f t="shared" si="47"/>
        <v>0.24826944000000001</v>
      </c>
      <c r="K983" s="190" t="s">
        <v>1273</v>
      </c>
      <c r="L983" s="191" t="s">
        <v>1273</v>
      </c>
    </row>
    <row r="984" spans="2:12">
      <c r="B984" s="184" t="s">
        <v>5</v>
      </c>
      <c r="C984" s="185" t="s">
        <v>1668</v>
      </c>
      <c r="D984" s="186">
        <v>8.6406607622999996</v>
      </c>
      <c r="E984" s="187">
        <v>0.76787300000000003</v>
      </c>
      <c r="F984" s="187">
        <f t="shared" si="46"/>
        <v>0.73715808000000005</v>
      </c>
      <c r="G984" s="188">
        <v>1</v>
      </c>
      <c r="H984" s="187">
        <f t="shared" si="45"/>
        <v>0.73715808000000005</v>
      </c>
      <c r="I984" s="188">
        <v>1</v>
      </c>
      <c r="J984" s="189">
        <f t="shared" si="47"/>
        <v>0.73715808000000005</v>
      </c>
      <c r="K984" s="190" t="s">
        <v>1273</v>
      </c>
      <c r="L984" s="191" t="s">
        <v>1273</v>
      </c>
    </row>
    <row r="985" spans="2:12">
      <c r="B985" s="184" t="s">
        <v>6</v>
      </c>
      <c r="C985" s="185" t="s">
        <v>1668</v>
      </c>
      <c r="D985" s="186">
        <v>18.3846153846</v>
      </c>
      <c r="E985" s="187">
        <v>2.281857</v>
      </c>
      <c r="F985" s="187">
        <f t="shared" si="46"/>
        <v>2.1905827200000001</v>
      </c>
      <c r="G985" s="188">
        <v>1</v>
      </c>
      <c r="H985" s="187">
        <f t="shared" si="45"/>
        <v>2.1905827200000001</v>
      </c>
      <c r="I985" s="188">
        <v>1</v>
      </c>
      <c r="J985" s="189">
        <f t="shared" si="47"/>
        <v>2.1905827200000001</v>
      </c>
      <c r="K985" s="190" t="s">
        <v>1273</v>
      </c>
      <c r="L985" s="191" t="s">
        <v>1273</v>
      </c>
    </row>
    <row r="986" spans="2:12">
      <c r="B986" s="176" t="s">
        <v>7</v>
      </c>
      <c r="C986" s="177" t="s">
        <v>1669</v>
      </c>
      <c r="D986" s="178">
        <v>4.8571428571000004</v>
      </c>
      <c r="E986" s="179">
        <v>2.0467019999999998</v>
      </c>
      <c r="F986" s="179">
        <f t="shared" si="46"/>
        <v>1.9648339199999998</v>
      </c>
      <c r="G986" s="180">
        <v>1</v>
      </c>
      <c r="H986" s="179">
        <f t="shared" si="45"/>
        <v>1.9648339199999998</v>
      </c>
      <c r="I986" s="180">
        <v>1.3</v>
      </c>
      <c r="J986" s="181">
        <f t="shared" si="47"/>
        <v>2.5542840959999999</v>
      </c>
      <c r="K986" s="192" t="s">
        <v>60</v>
      </c>
      <c r="L986" s="193" t="s">
        <v>60</v>
      </c>
    </row>
    <row r="987" spans="2:12">
      <c r="B987" s="184" t="s">
        <v>8</v>
      </c>
      <c r="C987" s="185" t="s">
        <v>1669</v>
      </c>
      <c r="D987" s="186">
        <v>9.3951612903000008</v>
      </c>
      <c r="E987" s="187">
        <v>3.2884609999999999</v>
      </c>
      <c r="F987" s="187">
        <f t="shared" si="46"/>
        <v>3.1569225599999999</v>
      </c>
      <c r="G987" s="188">
        <v>1</v>
      </c>
      <c r="H987" s="187">
        <f t="shared" si="45"/>
        <v>3.1569225599999999</v>
      </c>
      <c r="I987" s="188">
        <v>1.3</v>
      </c>
      <c r="J987" s="189">
        <f t="shared" si="47"/>
        <v>4.1039993280000004</v>
      </c>
      <c r="K987" s="190" t="s">
        <v>60</v>
      </c>
      <c r="L987" s="191" t="s">
        <v>60</v>
      </c>
    </row>
    <row r="988" spans="2:12">
      <c r="B988" s="184" t="s">
        <v>9</v>
      </c>
      <c r="C988" s="185" t="s">
        <v>1669</v>
      </c>
      <c r="D988" s="186">
        <v>14.4790575916</v>
      </c>
      <c r="E988" s="187">
        <v>5.2249210000000001</v>
      </c>
      <c r="F988" s="187">
        <f t="shared" si="46"/>
        <v>5.01592416</v>
      </c>
      <c r="G988" s="188">
        <v>1</v>
      </c>
      <c r="H988" s="187">
        <f t="shared" si="45"/>
        <v>5.01592416</v>
      </c>
      <c r="I988" s="188">
        <v>1.3</v>
      </c>
      <c r="J988" s="189">
        <f t="shared" si="47"/>
        <v>6.5207014079999999</v>
      </c>
      <c r="K988" s="190" t="s">
        <v>60</v>
      </c>
      <c r="L988" s="191" t="s">
        <v>60</v>
      </c>
    </row>
    <row r="989" spans="2:12">
      <c r="B989" s="184" t="s">
        <v>10</v>
      </c>
      <c r="C989" s="185" t="s">
        <v>1669</v>
      </c>
      <c r="D989" s="186">
        <v>39.116975748900003</v>
      </c>
      <c r="E989" s="187">
        <v>11.207125</v>
      </c>
      <c r="F989" s="187">
        <f t="shared" si="46"/>
        <v>10.758839999999999</v>
      </c>
      <c r="G989" s="188">
        <v>1</v>
      </c>
      <c r="H989" s="187">
        <f t="shared" si="45"/>
        <v>10.758839999999999</v>
      </c>
      <c r="I989" s="188">
        <v>1.3</v>
      </c>
      <c r="J989" s="189">
        <f t="shared" si="47"/>
        <v>13.986492</v>
      </c>
      <c r="K989" s="190" t="s">
        <v>60</v>
      </c>
      <c r="L989" s="191" t="s">
        <v>60</v>
      </c>
    </row>
    <row r="990" spans="2:12">
      <c r="B990" s="176" t="s">
        <v>11</v>
      </c>
      <c r="C990" s="177" t="s">
        <v>1670</v>
      </c>
      <c r="D990" s="178">
        <v>3.3540229885000001</v>
      </c>
      <c r="E990" s="179">
        <v>0.92167699999999997</v>
      </c>
      <c r="F990" s="179">
        <f t="shared" si="46"/>
        <v>0.88480991999999992</v>
      </c>
      <c r="G990" s="180">
        <v>1</v>
      </c>
      <c r="H990" s="179">
        <f t="shared" si="45"/>
        <v>0.88480991999999992</v>
      </c>
      <c r="I990" s="180">
        <v>1.3</v>
      </c>
      <c r="J990" s="181">
        <f t="shared" si="47"/>
        <v>1.150252896</v>
      </c>
      <c r="K990" s="192" t="s">
        <v>60</v>
      </c>
      <c r="L990" s="193" t="s">
        <v>60</v>
      </c>
    </row>
    <row r="991" spans="2:12">
      <c r="B991" s="184" t="s">
        <v>12</v>
      </c>
      <c r="C991" s="185" t="s">
        <v>1670</v>
      </c>
      <c r="D991" s="186">
        <v>8.8614886731000002</v>
      </c>
      <c r="E991" s="187">
        <v>1.6765859999999999</v>
      </c>
      <c r="F991" s="187">
        <f t="shared" si="46"/>
        <v>1.6095225599999998</v>
      </c>
      <c r="G991" s="188">
        <v>1</v>
      </c>
      <c r="H991" s="187">
        <f t="shared" si="45"/>
        <v>1.6095225599999998</v>
      </c>
      <c r="I991" s="188">
        <v>1.3</v>
      </c>
      <c r="J991" s="189">
        <f t="shared" si="47"/>
        <v>2.0923793279999998</v>
      </c>
      <c r="K991" s="190" t="s">
        <v>60</v>
      </c>
      <c r="L991" s="191" t="s">
        <v>60</v>
      </c>
    </row>
    <row r="992" spans="2:12">
      <c r="B992" s="184" t="s">
        <v>13</v>
      </c>
      <c r="C992" s="185" t="s">
        <v>1670</v>
      </c>
      <c r="D992" s="186">
        <v>22.793080939900001</v>
      </c>
      <c r="E992" s="187">
        <v>3.7479900000000002</v>
      </c>
      <c r="F992" s="187">
        <f t="shared" si="46"/>
        <v>3.5980704000000001</v>
      </c>
      <c r="G992" s="188">
        <v>1</v>
      </c>
      <c r="H992" s="187">
        <f t="shared" si="45"/>
        <v>3.5980704000000001</v>
      </c>
      <c r="I992" s="188">
        <v>1.3</v>
      </c>
      <c r="J992" s="189">
        <f t="shared" si="47"/>
        <v>4.6774915200000002</v>
      </c>
      <c r="K992" s="190" t="s">
        <v>60</v>
      </c>
      <c r="L992" s="191" t="s">
        <v>60</v>
      </c>
    </row>
    <row r="993" spans="2:12">
      <c r="B993" s="184" t="s">
        <v>14</v>
      </c>
      <c r="C993" s="185" t="s">
        <v>1670</v>
      </c>
      <c r="D993" s="186">
        <v>51.110662358600003</v>
      </c>
      <c r="E993" s="187">
        <v>9.6323740000000004</v>
      </c>
      <c r="F993" s="187">
        <f t="shared" si="46"/>
        <v>9.2470790400000009</v>
      </c>
      <c r="G993" s="188">
        <v>1</v>
      </c>
      <c r="H993" s="187">
        <f t="shared" si="45"/>
        <v>9.2470790400000009</v>
      </c>
      <c r="I993" s="188">
        <v>1.3</v>
      </c>
      <c r="J993" s="189">
        <f t="shared" si="47"/>
        <v>12.021202752000002</v>
      </c>
      <c r="K993" s="190" t="s">
        <v>60</v>
      </c>
      <c r="L993" s="191" t="s">
        <v>60</v>
      </c>
    </row>
    <row r="994" spans="2:12">
      <c r="B994" s="176" t="s">
        <v>15</v>
      </c>
      <c r="C994" s="177" t="s">
        <v>1671</v>
      </c>
      <c r="D994" s="178">
        <v>2.9639840342000001</v>
      </c>
      <c r="E994" s="179">
        <v>0.197128</v>
      </c>
      <c r="F994" s="179">
        <f t="shared" si="46"/>
        <v>0.18924288</v>
      </c>
      <c r="G994" s="180">
        <v>1</v>
      </c>
      <c r="H994" s="179">
        <f t="shared" si="45"/>
        <v>0.18924288</v>
      </c>
      <c r="I994" s="180">
        <v>1.3</v>
      </c>
      <c r="J994" s="181">
        <f t="shared" si="47"/>
        <v>0.24601574400000001</v>
      </c>
      <c r="K994" s="192" t="s">
        <v>60</v>
      </c>
      <c r="L994" s="193" t="s">
        <v>60</v>
      </c>
    </row>
    <row r="995" spans="2:12">
      <c r="B995" s="184" t="s">
        <v>16</v>
      </c>
      <c r="C995" s="185" t="s">
        <v>1671</v>
      </c>
      <c r="D995" s="186">
        <v>6.5067528736</v>
      </c>
      <c r="E995" s="187">
        <v>0.57979499999999995</v>
      </c>
      <c r="F995" s="187">
        <f t="shared" si="46"/>
        <v>0.55660319999999996</v>
      </c>
      <c r="G995" s="188">
        <v>1</v>
      </c>
      <c r="H995" s="187">
        <f t="shared" si="45"/>
        <v>0.55660319999999996</v>
      </c>
      <c r="I995" s="188">
        <v>1.3</v>
      </c>
      <c r="J995" s="189">
        <f t="shared" si="47"/>
        <v>0.72358416000000003</v>
      </c>
      <c r="K995" s="190" t="s">
        <v>60</v>
      </c>
      <c r="L995" s="191" t="s">
        <v>60</v>
      </c>
    </row>
    <row r="996" spans="2:12">
      <c r="B996" s="184" t="s">
        <v>17</v>
      </c>
      <c r="C996" s="185" t="s">
        <v>1671</v>
      </c>
      <c r="D996" s="186">
        <v>12.2554123084</v>
      </c>
      <c r="E996" s="187">
        <v>1.389133</v>
      </c>
      <c r="F996" s="187">
        <f t="shared" si="46"/>
        <v>1.3335676799999998</v>
      </c>
      <c r="G996" s="188">
        <v>1</v>
      </c>
      <c r="H996" s="187">
        <f t="shared" si="45"/>
        <v>1.3335676799999998</v>
      </c>
      <c r="I996" s="188">
        <v>1.3</v>
      </c>
      <c r="J996" s="189">
        <f t="shared" si="47"/>
        <v>1.7336379839999998</v>
      </c>
      <c r="K996" s="190" t="s">
        <v>60</v>
      </c>
      <c r="L996" s="191" t="s">
        <v>60</v>
      </c>
    </row>
    <row r="997" spans="2:12">
      <c r="B997" s="184" t="s">
        <v>18</v>
      </c>
      <c r="C997" s="185" t="s">
        <v>1671</v>
      </c>
      <c r="D997" s="186">
        <v>23.812722646299999</v>
      </c>
      <c r="E997" s="187">
        <v>3.972715</v>
      </c>
      <c r="F997" s="187">
        <f t="shared" si="46"/>
        <v>3.8138063999999998</v>
      </c>
      <c r="G997" s="188">
        <v>1</v>
      </c>
      <c r="H997" s="187">
        <f t="shared" si="45"/>
        <v>3.8138063999999998</v>
      </c>
      <c r="I997" s="188">
        <v>1.3</v>
      </c>
      <c r="J997" s="189">
        <f t="shared" si="47"/>
        <v>4.9579483199999999</v>
      </c>
      <c r="K997" s="190" t="s">
        <v>60</v>
      </c>
      <c r="L997" s="191" t="s">
        <v>60</v>
      </c>
    </row>
    <row r="998" spans="2:12">
      <c r="B998" s="176" t="s">
        <v>19</v>
      </c>
      <c r="C998" s="177" t="s">
        <v>1672</v>
      </c>
      <c r="D998" s="178">
        <v>4.6501087744999996</v>
      </c>
      <c r="E998" s="179">
        <v>0.48852699999999999</v>
      </c>
      <c r="F998" s="179">
        <f t="shared" si="46"/>
        <v>0.46898591999999995</v>
      </c>
      <c r="G998" s="180">
        <v>1</v>
      </c>
      <c r="H998" s="179">
        <f t="shared" si="45"/>
        <v>0.46898591999999995</v>
      </c>
      <c r="I998" s="180">
        <v>1.3</v>
      </c>
      <c r="J998" s="181">
        <f t="shared" si="47"/>
        <v>0.609681696</v>
      </c>
      <c r="K998" s="192" t="s">
        <v>60</v>
      </c>
      <c r="L998" s="193" t="s">
        <v>60</v>
      </c>
    </row>
    <row r="999" spans="2:12">
      <c r="B999" s="184" t="s">
        <v>20</v>
      </c>
      <c r="C999" s="185" t="s">
        <v>1672</v>
      </c>
      <c r="D999" s="186">
        <v>7.4899045019999999</v>
      </c>
      <c r="E999" s="187">
        <v>0.94447999999999999</v>
      </c>
      <c r="F999" s="187">
        <f t="shared" si="46"/>
        <v>0.90670079999999997</v>
      </c>
      <c r="G999" s="188">
        <v>1</v>
      </c>
      <c r="H999" s="187">
        <f t="shared" si="45"/>
        <v>0.90670079999999997</v>
      </c>
      <c r="I999" s="188">
        <v>1.3</v>
      </c>
      <c r="J999" s="189">
        <f t="shared" si="47"/>
        <v>1.17871104</v>
      </c>
      <c r="K999" s="190" t="s">
        <v>60</v>
      </c>
      <c r="L999" s="191" t="s">
        <v>60</v>
      </c>
    </row>
    <row r="1000" spans="2:12">
      <c r="B1000" s="184" t="s">
        <v>21</v>
      </c>
      <c r="C1000" s="185" t="s">
        <v>1672</v>
      </c>
      <c r="D1000" s="186">
        <v>12.609645131900001</v>
      </c>
      <c r="E1000" s="187">
        <v>2.0175619999999999</v>
      </c>
      <c r="F1000" s="187">
        <f t="shared" si="46"/>
        <v>1.9368595199999998</v>
      </c>
      <c r="G1000" s="188">
        <v>1</v>
      </c>
      <c r="H1000" s="187">
        <f t="shared" si="45"/>
        <v>1.9368595199999998</v>
      </c>
      <c r="I1000" s="188">
        <v>1.3</v>
      </c>
      <c r="J1000" s="189">
        <f t="shared" si="47"/>
        <v>2.5179173759999998</v>
      </c>
      <c r="K1000" s="190" t="s">
        <v>60</v>
      </c>
      <c r="L1000" s="191" t="s">
        <v>60</v>
      </c>
    </row>
    <row r="1001" spans="2:12">
      <c r="B1001" s="184" t="s">
        <v>22</v>
      </c>
      <c r="C1001" s="185" t="s">
        <v>1672</v>
      </c>
      <c r="D1001" s="186">
        <v>22.325884543800001</v>
      </c>
      <c r="E1001" s="187">
        <v>4.6933179999999997</v>
      </c>
      <c r="F1001" s="187">
        <f t="shared" si="46"/>
        <v>4.5055852799999991</v>
      </c>
      <c r="G1001" s="188">
        <v>1</v>
      </c>
      <c r="H1001" s="187">
        <f t="shared" si="45"/>
        <v>4.5055852799999991</v>
      </c>
      <c r="I1001" s="188">
        <v>1.3</v>
      </c>
      <c r="J1001" s="189">
        <f t="shared" si="47"/>
        <v>5.8572608639999988</v>
      </c>
      <c r="K1001" s="190" t="s">
        <v>60</v>
      </c>
      <c r="L1001" s="191" t="s">
        <v>60</v>
      </c>
    </row>
    <row r="1002" spans="2:12">
      <c r="B1002" s="176" t="s">
        <v>23</v>
      </c>
      <c r="C1002" s="177" t="s">
        <v>1673</v>
      </c>
      <c r="D1002" s="178">
        <v>5.5774506858999997</v>
      </c>
      <c r="E1002" s="179">
        <v>0.55810400000000004</v>
      </c>
      <c r="F1002" s="179">
        <f t="shared" si="46"/>
        <v>0.53577984000000001</v>
      </c>
      <c r="G1002" s="180">
        <v>1</v>
      </c>
      <c r="H1002" s="179">
        <f t="shared" si="45"/>
        <v>0.53577984000000001</v>
      </c>
      <c r="I1002" s="180">
        <v>1.3</v>
      </c>
      <c r="J1002" s="181">
        <f t="shared" si="47"/>
        <v>0.69651379200000008</v>
      </c>
      <c r="K1002" s="192" t="s">
        <v>60</v>
      </c>
      <c r="L1002" s="193" t="s">
        <v>60</v>
      </c>
    </row>
    <row r="1003" spans="2:12">
      <c r="B1003" s="184" t="s">
        <v>24</v>
      </c>
      <c r="C1003" s="185" t="s">
        <v>1673</v>
      </c>
      <c r="D1003" s="186">
        <v>7.7948827292000002</v>
      </c>
      <c r="E1003" s="187">
        <v>0.88391900000000001</v>
      </c>
      <c r="F1003" s="187">
        <f t="shared" si="46"/>
        <v>0.84856224000000002</v>
      </c>
      <c r="G1003" s="188">
        <v>1</v>
      </c>
      <c r="H1003" s="187">
        <f t="shared" si="45"/>
        <v>0.84856224000000002</v>
      </c>
      <c r="I1003" s="188">
        <v>1.3</v>
      </c>
      <c r="J1003" s="189">
        <f t="shared" si="47"/>
        <v>1.1031309120000001</v>
      </c>
      <c r="K1003" s="190" t="s">
        <v>60</v>
      </c>
      <c r="L1003" s="191" t="s">
        <v>60</v>
      </c>
    </row>
    <row r="1004" spans="2:12">
      <c r="B1004" s="184" t="s">
        <v>25</v>
      </c>
      <c r="C1004" s="185" t="s">
        <v>1673</v>
      </c>
      <c r="D1004" s="186">
        <v>11.6391752577</v>
      </c>
      <c r="E1004" s="187">
        <v>1.5558000000000001</v>
      </c>
      <c r="F1004" s="187">
        <f t="shared" si="46"/>
        <v>1.493568</v>
      </c>
      <c r="G1004" s="188">
        <v>1</v>
      </c>
      <c r="H1004" s="187">
        <f t="shared" si="45"/>
        <v>1.493568</v>
      </c>
      <c r="I1004" s="188">
        <v>1.3</v>
      </c>
      <c r="J1004" s="189">
        <f t="shared" si="47"/>
        <v>1.9416384</v>
      </c>
      <c r="K1004" s="190" t="s">
        <v>60</v>
      </c>
      <c r="L1004" s="191" t="s">
        <v>60</v>
      </c>
    </row>
    <row r="1005" spans="2:12">
      <c r="B1005" s="184" t="s">
        <v>26</v>
      </c>
      <c r="C1005" s="185" t="s">
        <v>1673</v>
      </c>
      <c r="D1005" s="186">
        <v>18.960629921300001</v>
      </c>
      <c r="E1005" s="187">
        <v>3.061239</v>
      </c>
      <c r="F1005" s="187">
        <f t="shared" si="46"/>
        <v>2.9387894399999999</v>
      </c>
      <c r="G1005" s="188">
        <v>1</v>
      </c>
      <c r="H1005" s="187">
        <f t="shared" si="45"/>
        <v>2.9387894399999999</v>
      </c>
      <c r="I1005" s="188">
        <v>1.3</v>
      </c>
      <c r="J1005" s="189">
        <f t="shared" si="47"/>
        <v>3.8204262719999997</v>
      </c>
      <c r="K1005" s="190" t="s">
        <v>60</v>
      </c>
      <c r="L1005" s="191" t="s">
        <v>60</v>
      </c>
    </row>
    <row r="1006" spans="2:12">
      <c r="B1006" s="176" t="s">
        <v>27</v>
      </c>
      <c r="C1006" s="177" t="s">
        <v>1674</v>
      </c>
      <c r="D1006" s="178">
        <v>4.4076496800999996</v>
      </c>
      <c r="E1006" s="179">
        <v>0.328621</v>
      </c>
      <c r="F1006" s="179">
        <f t="shared" si="46"/>
        <v>0.31547616000000001</v>
      </c>
      <c r="G1006" s="180">
        <v>1</v>
      </c>
      <c r="H1006" s="179">
        <f t="shared" si="45"/>
        <v>0.31547616000000001</v>
      </c>
      <c r="I1006" s="180">
        <v>1.3</v>
      </c>
      <c r="J1006" s="181">
        <f t="shared" si="47"/>
        <v>0.41011900800000001</v>
      </c>
      <c r="K1006" s="192" t="s">
        <v>60</v>
      </c>
      <c r="L1006" s="193" t="s">
        <v>60</v>
      </c>
    </row>
    <row r="1007" spans="2:12">
      <c r="B1007" s="184" t="s">
        <v>28</v>
      </c>
      <c r="C1007" s="185" t="s">
        <v>1674</v>
      </c>
      <c r="D1007" s="186">
        <v>7.0366639440999998</v>
      </c>
      <c r="E1007" s="187">
        <v>0.662192</v>
      </c>
      <c r="F1007" s="187">
        <f t="shared" si="46"/>
        <v>0.63570431999999999</v>
      </c>
      <c r="G1007" s="188">
        <v>1</v>
      </c>
      <c r="H1007" s="187">
        <f t="shared" si="45"/>
        <v>0.63570431999999999</v>
      </c>
      <c r="I1007" s="188">
        <v>1.3</v>
      </c>
      <c r="J1007" s="189">
        <f t="shared" si="47"/>
        <v>0.82641561600000002</v>
      </c>
      <c r="K1007" s="190" t="s">
        <v>60</v>
      </c>
      <c r="L1007" s="191" t="s">
        <v>60</v>
      </c>
    </row>
    <row r="1008" spans="2:12">
      <c r="B1008" s="184" t="s">
        <v>29</v>
      </c>
      <c r="C1008" s="185" t="s">
        <v>1674</v>
      </c>
      <c r="D1008" s="186">
        <v>9.9823091248000004</v>
      </c>
      <c r="E1008" s="187">
        <v>1.180868</v>
      </c>
      <c r="F1008" s="187">
        <f t="shared" si="46"/>
        <v>1.13363328</v>
      </c>
      <c r="G1008" s="188">
        <v>1</v>
      </c>
      <c r="H1008" s="187">
        <f t="shared" si="45"/>
        <v>1.13363328</v>
      </c>
      <c r="I1008" s="188">
        <v>1.3</v>
      </c>
      <c r="J1008" s="189">
        <f t="shared" si="47"/>
        <v>1.473723264</v>
      </c>
      <c r="K1008" s="190" t="s">
        <v>60</v>
      </c>
      <c r="L1008" s="191" t="s">
        <v>60</v>
      </c>
    </row>
    <row r="1009" spans="2:12">
      <c r="B1009" s="184" t="s">
        <v>30</v>
      </c>
      <c r="C1009" s="185" t="s">
        <v>1674</v>
      </c>
      <c r="D1009" s="186">
        <v>16.525059665899999</v>
      </c>
      <c r="E1009" s="187">
        <v>2.728494</v>
      </c>
      <c r="F1009" s="187">
        <f t="shared" si="46"/>
        <v>2.6193542399999998</v>
      </c>
      <c r="G1009" s="188">
        <v>1</v>
      </c>
      <c r="H1009" s="187">
        <f t="shared" si="45"/>
        <v>2.6193542399999998</v>
      </c>
      <c r="I1009" s="188">
        <v>1.3</v>
      </c>
      <c r="J1009" s="189">
        <f t="shared" si="47"/>
        <v>3.4051605119999997</v>
      </c>
      <c r="K1009" s="190" t="s">
        <v>60</v>
      </c>
      <c r="L1009" s="191" t="s">
        <v>60</v>
      </c>
    </row>
    <row r="1010" spans="2:12">
      <c r="B1010" s="176" t="s">
        <v>31</v>
      </c>
      <c r="C1010" s="177" t="s">
        <v>1675</v>
      </c>
      <c r="D1010" s="178">
        <v>2.0956037584999998</v>
      </c>
      <c r="E1010" s="179">
        <v>0.101188</v>
      </c>
      <c r="F1010" s="179">
        <f t="shared" si="46"/>
        <v>9.7140480000000001E-2</v>
      </c>
      <c r="G1010" s="180">
        <v>1</v>
      </c>
      <c r="H1010" s="179">
        <f t="shared" si="45"/>
        <v>9.7140480000000001E-2</v>
      </c>
      <c r="I1010" s="180">
        <v>1</v>
      </c>
      <c r="J1010" s="181">
        <f t="shared" si="47"/>
        <v>9.7140480000000001E-2</v>
      </c>
      <c r="K1010" s="192" t="s">
        <v>1273</v>
      </c>
      <c r="L1010" s="193" t="s">
        <v>1273</v>
      </c>
    </row>
    <row r="1011" spans="2:12">
      <c r="B1011" s="184" t="s">
        <v>32</v>
      </c>
      <c r="C1011" s="185" t="s">
        <v>1675</v>
      </c>
      <c r="D1011" s="186">
        <v>2.4492019850000002</v>
      </c>
      <c r="E1011" s="187">
        <v>0.13521900000000001</v>
      </c>
      <c r="F1011" s="187">
        <f t="shared" si="46"/>
        <v>0.12981023999999999</v>
      </c>
      <c r="G1011" s="188">
        <v>1</v>
      </c>
      <c r="H1011" s="187">
        <f t="shared" si="45"/>
        <v>0.12981023999999999</v>
      </c>
      <c r="I1011" s="188">
        <v>1</v>
      </c>
      <c r="J1011" s="189">
        <f t="shared" si="47"/>
        <v>0.12981023999999999</v>
      </c>
      <c r="K1011" s="190" t="s">
        <v>1273</v>
      </c>
      <c r="L1011" s="191" t="s">
        <v>1273</v>
      </c>
    </row>
    <row r="1012" spans="2:12">
      <c r="B1012" s="184" t="s">
        <v>33</v>
      </c>
      <c r="C1012" s="185" t="s">
        <v>1675</v>
      </c>
      <c r="D1012" s="186">
        <v>3.7635379060999998</v>
      </c>
      <c r="E1012" s="187">
        <v>0.286333</v>
      </c>
      <c r="F1012" s="187">
        <f t="shared" si="46"/>
        <v>0.27487968000000002</v>
      </c>
      <c r="G1012" s="188">
        <v>1</v>
      </c>
      <c r="H1012" s="187">
        <f t="shared" si="45"/>
        <v>0.27487968000000002</v>
      </c>
      <c r="I1012" s="188">
        <v>1</v>
      </c>
      <c r="J1012" s="189">
        <f t="shared" si="47"/>
        <v>0.27487968000000002</v>
      </c>
      <c r="K1012" s="190" t="s">
        <v>1273</v>
      </c>
      <c r="L1012" s="191" t="s">
        <v>1273</v>
      </c>
    </row>
    <row r="1013" spans="2:12">
      <c r="B1013" s="184" t="s">
        <v>34</v>
      </c>
      <c r="C1013" s="185" t="s">
        <v>1675</v>
      </c>
      <c r="D1013" s="186">
        <v>12.0588235294</v>
      </c>
      <c r="E1013" s="187">
        <v>1.472556</v>
      </c>
      <c r="F1013" s="187">
        <f t="shared" si="46"/>
        <v>1.4136537599999999</v>
      </c>
      <c r="G1013" s="188">
        <v>1</v>
      </c>
      <c r="H1013" s="187">
        <f t="shared" si="45"/>
        <v>1.4136537599999999</v>
      </c>
      <c r="I1013" s="188">
        <v>1</v>
      </c>
      <c r="J1013" s="189">
        <f t="shared" si="47"/>
        <v>1.4136537599999999</v>
      </c>
      <c r="K1013" s="190" t="s">
        <v>1273</v>
      </c>
      <c r="L1013" s="191" t="s">
        <v>1273</v>
      </c>
    </row>
    <row r="1014" spans="2:12">
      <c r="B1014" s="176" t="s">
        <v>35</v>
      </c>
      <c r="C1014" s="177" t="s">
        <v>1676</v>
      </c>
      <c r="D1014" s="178">
        <v>3.4758687258999998</v>
      </c>
      <c r="E1014" s="179">
        <v>1.2984869999999999</v>
      </c>
      <c r="F1014" s="179">
        <f t="shared" si="46"/>
        <v>1.2465475199999998</v>
      </c>
      <c r="G1014" s="180">
        <v>1</v>
      </c>
      <c r="H1014" s="179">
        <f t="shared" si="45"/>
        <v>1.2465475199999998</v>
      </c>
      <c r="I1014" s="180">
        <v>1.3</v>
      </c>
      <c r="J1014" s="181">
        <f t="shared" si="47"/>
        <v>1.6205117759999998</v>
      </c>
      <c r="K1014" s="192" t="s">
        <v>1321</v>
      </c>
      <c r="L1014" s="193" t="s">
        <v>1323</v>
      </c>
    </row>
    <row r="1015" spans="2:12">
      <c r="B1015" s="184" t="s">
        <v>36</v>
      </c>
      <c r="C1015" s="185" t="s">
        <v>1676</v>
      </c>
      <c r="D1015" s="186">
        <v>5.3688663283000002</v>
      </c>
      <c r="E1015" s="187">
        <v>1.7964089999999999</v>
      </c>
      <c r="F1015" s="187">
        <f t="shared" si="46"/>
        <v>1.72455264</v>
      </c>
      <c r="G1015" s="188">
        <v>1</v>
      </c>
      <c r="H1015" s="187">
        <f t="shared" si="45"/>
        <v>1.72455264</v>
      </c>
      <c r="I1015" s="188">
        <v>1.3</v>
      </c>
      <c r="J1015" s="189">
        <f t="shared" si="47"/>
        <v>2.2419184319999999</v>
      </c>
      <c r="K1015" s="190" t="s">
        <v>1321</v>
      </c>
      <c r="L1015" s="191" t="s">
        <v>1323</v>
      </c>
    </row>
    <row r="1016" spans="2:12">
      <c r="B1016" s="184" t="s">
        <v>37</v>
      </c>
      <c r="C1016" s="185" t="s">
        <v>1676</v>
      </c>
      <c r="D1016" s="186">
        <v>8.4785276074000002</v>
      </c>
      <c r="E1016" s="187">
        <v>2.5201530000000001</v>
      </c>
      <c r="F1016" s="187">
        <f t="shared" si="46"/>
        <v>2.41934688</v>
      </c>
      <c r="G1016" s="188">
        <v>1</v>
      </c>
      <c r="H1016" s="187">
        <f t="shared" si="45"/>
        <v>2.41934688</v>
      </c>
      <c r="I1016" s="188">
        <v>1.3</v>
      </c>
      <c r="J1016" s="189">
        <f t="shared" si="47"/>
        <v>3.1451509440000001</v>
      </c>
      <c r="K1016" s="190" t="s">
        <v>1321</v>
      </c>
      <c r="L1016" s="191" t="s">
        <v>1323</v>
      </c>
    </row>
    <row r="1017" spans="2:12">
      <c r="B1017" s="184" t="s">
        <v>38</v>
      </c>
      <c r="C1017" s="185" t="s">
        <v>1676</v>
      </c>
      <c r="D1017" s="186">
        <v>15.6300578035</v>
      </c>
      <c r="E1017" s="187">
        <v>5.0825329999999997</v>
      </c>
      <c r="F1017" s="187">
        <f t="shared" si="46"/>
        <v>4.8792316799999993</v>
      </c>
      <c r="G1017" s="188">
        <v>1</v>
      </c>
      <c r="H1017" s="187">
        <f t="shared" si="45"/>
        <v>4.8792316799999993</v>
      </c>
      <c r="I1017" s="188">
        <v>1.3</v>
      </c>
      <c r="J1017" s="189">
        <f t="shared" si="47"/>
        <v>6.3430011839999993</v>
      </c>
      <c r="K1017" s="190" t="s">
        <v>1321</v>
      </c>
      <c r="L1017" s="191" t="s">
        <v>1323</v>
      </c>
    </row>
    <row r="1018" spans="2:12">
      <c r="B1018" s="176" t="s">
        <v>39</v>
      </c>
      <c r="C1018" s="177" t="s">
        <v>1677</v>
      </c>
      <c r="D1018" s="178">
        <v>3.3087205601999998</v>
      </c>
      <c r="E1018" s="179">
        <v>0.92330999999999996</v>
      </c>
      <c r="F1018" s="179">
        <f t="shared" si="46"/>
        <v>0.88637759999999999</v>
      </c>
      <c r="G1018" s="180">
        <v>1</v>
      </c>
      <c r="H1018" s="179">
        <f t="shared" si="45"/>
        <v>0.88637759999999999</v>
      </c>
      <c r="I1018" s="180">
        <v>1.3</v>
      </c>
      <c r="J1018" s="181">
        <f t="shared" si="47"/>
        <v>1.15229088</v>
      </c>
      <c r="K1018" s="192" t="s">
        <v>1321</v>
      </c>
      <c r="L1018" s="193" t="s">
        <v>1323</v>
      </c>
    </row>
    <row r="1019" spans="2:12">
      <c r="B1019" s="184" t="s">
        <v>40</v>
      </c>
      <c r="C1019" s="185" t="s">
        <v>1677</v>
      </c>
      <c r="D1019" s="186">
        <v>4.7194679564999999</v>
      </c>
      <c r="E1019" s="187">
        <v>1.369478</v>
      </c>
      <c r="F1019" s="187">
        <f t="shared" si="46"/>
        <v>1.3146988799999999</v>
      </c>
      <c r="G1019" s="188">
        <v>1</v>
      </c>
      <c r="H1019" s="187">
        <f t="shared" si="45"/>
        <v>1.3146988799999999</v>
      </c>
      <c r="I1019" s="188">
        <v>1.3</v>
      </c>
      <c r="J1019" s="189">
        <f t="shared" si="47"/>
        <v>1.709108544</v>
      </c>
      <c r="K1019" s="190" t="s">
        <v>1321</v>
      </c>
      <c r="L1019" s="191" t="s">
        <v>1323</v>
      </c>
    </row>
    <row r="1020" spans="2:12">
      <c r="B1020" s="184" t="s">
        <v>41</v>
      </c>
      <c r="C1020" s="185" t="s">
        <v>1677</v>
      </c>
      <c r="D1020" s="186">
        <v>9.6240963854999997</v>
      </c>
      <c r="E1020" s="187">
        <v>2.1004670000000001</v>
      </c>
      <c r="F1020" s="187">
        <f t="shared" si="46"/>
        <v>2.0164483199999998</v>
      </c>
      <c r="G1020" s="188">
        <v>1</v>
      </c>
      <c r="H1020" s="187">
        <f t="shared" si="45"/>
        <v>2.0164483199999998</v>
      </c>
      <c r="I1020" s="188">
        <v>1.3</v>
      </c>
      <c r="J1020" s="189">
        <f t="shared" si="47"/>
        <v>2.6213828160000001</v>
      </c>
      <c r="K1020" s="190" t="s">
        <v>1321</v>
      </c>
      <c r="L1020" s="191" t="s">
        <v>1323</v>
      </c>
    </row>
    <row r="1021" spans="2:12">
      <c r="B1021" s="184" t="s">
        <v>42</v>
      </c>
      <c r="C1021" s="185" t="s">
        <v>1677</v>
      </c>
      <c r="D1021" s="186">
        <v>24.258620689699999</v>
      </c>
      <c r="E1021" s="187">
        <v>5.9540379999999997</v>
      </c>
      <c r="F1021" s="187">
        <f t="shared" si="46"/>
        <v>5.7158764799999995</v>
      </c>
      <c r="G1021" s="188">
        <v>1</v>
      </c>
      <c r="H1021" s="187">
        <f t="shared" si="45"/>
        <v>5.7158764799999995</v>
      </c>
      <c r="I1021" s="188">
        <v>1.3</v>
      </c>
      <c r="J1021" s="189">
        <f t="shared" si="47"/>
        <v>7.4306394239999998</v>
      </c>
      <c r="K1021" s="190" t="s">
        <v>1321</v>
      </c>
      <c r="L1021" s="191" t="s">
        <v>1323</v>
      </c>
    </row>
    <row r="1022" spans="2:12">
      <c r="B1022" s="176" t="s">
        <v>43</v>
      </c>
      <c r="C1022" s="177" t="s">
        <v>1678</v>
      </c>
      <c r="D1022" s="178">
        <v>3.0548024227999999</v>
      </c>
      <c r="E1022" s="179">
        <v>0.53983000000000003</v>
      </c>
      <c r="F1022" s="179">
        <f t="shared" si="46"/>
        <v>0.51823680000000005</v>
      </c>
      <c r="G1022" s="180">
        <v>1</v>
      </c>
      <c r="H1022" s="179">
        <f t="shared" si="45"/>
        <v>0.51823680000000005</v>
      </c>
      <c r="I1022" s="180">
        <v>1.3</v>
      </c>
      <c r="J1022" s="181">
        <f t="shared" si="47"/>
        <v>0.67370784000000006</v>
      </c>
      <c r="K1022" s="192" t="s">
        <v>1321</v>
      </c>
      <c r="L1022" s="193" t="s">
        <v>1323</v>
      </c>
    </row>
    <row r="1023" spans="2:12">
      <c r="B1023" s="184" t="s">
        <v>44</v>
      </c>
      <c r="C1023" s="185" t="s">
        <v>1678</v>
      </c>
      <c r="D1023" s="186">
        <v>4.0832867239999997</v>
      </c>
      <c r="E1023" s="187">
        <v>0.72184800000000005</v>
      </c>
      <c r="F1023" s="187">
        <f t="shared" si="46"/>
        <v>0.69297408000000005</v>
      </c>
      <c r="G1023" s="188">
        <v>1</v>
      </c>
      <c r="H1023" s="187">
        <f t="shared" si="45"/>
        <v>0.69297408000000005</v>
      </c>
      <c r="I1023" s="188">
        <v>1.3</v>
      </c>
      <c r="J1023" s="189">
        <f t="shared" si="47"/>
        <v>0.90086630400000012</v>
      </c>
      <c r="K1023" s="190" t="s">
        <v>1321</v>
      </c>
      <c r="L1023" s="191" t="s">
        <v>1323</v>
      </c>
    </row>
    <row r="1024" spans="2:12">
      <c r="B1024" s="184" t="s">
        <v>45</v>
      </c>
      <c r="C1024" s="185" t="s">
        <v>1678</v>
      </c>
      <c r="D1024" s="186">
        <v>6.4837930596</v>
      </c>
      <c r="E1024" s="187">
        <v>1.1818599999999999</v>
      </c>
      <c r="F1024" s="187">
        <f t="shared" si="46"/>
        <v>1.1345855999999999</v>
      </c>
      <c r="G1024" s="188">
        <v>1</v>
      </c>
      <c r="H1024" s="187">
        <f t="shared" si="45"/>
        <v>1.1345855999999999</v>
      </c>
      <c r="I1024" s="188">
        <v>1.3</v>
      </c>
      <c r="J1024" s="189">
        <f t="shared" si="47"/>
        <v>1.4749612799999998</v>
      </c>
      <c r="K1024" s="190" t="s">
        <v>1321</v>
      </c>
      <c r="L1024" s="191" t="s">
        <v>1323</v>
      </c>
    </row>
    <row r="1025" spans="2:12">
      <c r="B1025" s="184" t="s">
        <v>46</v>
      </c>
      <c r="C1025" s="185" t="s">
        <v>1678</v>
      </c>
      <c r="D1025" s="186">
        <v>14.3485096626</v>
      </c>
      <c r="E1025" s="187">
        <v>3.0179559999999999</v>
      </c>
      <c r="F1025" s="187">
        <f t="shared" si="46"/>
        <v>2.8972377599999999</v>
      </c>
      <c r="G1025" s="188">
        <v>1</v>
      </c>
      <c r="H1025" s="187">
        <f t="shared" si="45"/>
        <v>2.8972377599999999</v>
      </c>
      <c r="I1025" s="188">
        <v>1.3</v>
      </c>
      <c r="J1025" s="189">
        <f t="shared" si="47"/>
        <v>3.7664090880000001</v>
      </c>
      <c r="K1025" s="190" t="s">
        <v>1321</v>
      </c>
      <c r="L1025" s="191" t="s">
        <v>1323</v>
      </c>
    </row>
    <row r="1026" spans="2:12">
      <c r="B1026" s="176" t="s">
        <v>47</v>
      </c>
      <c r="C1026" s="177" t="s">
        <v>1679</v>
      </c>
      <c r="D1026" s="178">
        <v>2.7501128667999999</v>
      </c>
      <c r="E1026" s="179">
        <v>0.64729700000000001</v>
      </c>
      <c r="F1026" s="179">
        <f t="shared" si="46"/>
        <v>0.62140512000000003</v>
      </c>
      <c r="G1026" s="180">
        <v>1</v>
      </c>
      <c r="H1026" s="179">
        <f t="shared" si="45"/>
        <v>0.62140512000000003</v>
      </c>
      <c r="I1026" s="180">
        <v>1.3</v>
      </c>
      <c r="J1026" s="181">
        <f t="shared" si="47"/>
        <v>0.80782665600000003</v>
      </c>
      <c r="K1026" s="192" t="s">
        <v>1321</v>
      </c>
      <c r="L1026" s="193" t="s">
        <v>1323</v>
      </c>
    </row>
    <row r="1027" spans="2:12">
      <c r="B1027" s="184" t="s">
        <v>48</v>
      </c>
      <c r="C1027" s="185" t="s">
        <v>1679</v>
      </c>
      <c r="D1027" s="186">
        <v>3.7533506701000001</v>
      </c>
      <c r="E1027" s="187">
        <v>0.80974999999999997</v>
      </c>
      <c r="F1027" s="187">
        <f t="shared" si="46"/>
        <v>0.77735999999999994</v>
      </c>
      <c r="G1027" s="188">
        <v>1</v>
      </c>
      <c r="H1027" s="187">
        <f t="shared" si="45"/>
        <v>0.77735999999999994</v>
      </c>
      <c r="I1027" s="188">
        <v>1.3</v>
      </c>
      <c r="J1027" s="189">
        <f t="shared" si="47"/>
        <v>1.0105679999999999</v>
      </c>
      <c r="K1027" s="190" t="s">
        <v>1321</v>
      </c>
      <c r="L1027" s="191" t="s">
        <v>1323</v>
      </c>
    </row>
    <row r="1028" spans="2:12">
      <c r="B1028" s="184" t="s">
        <v>49</v>
      </c>
      <c r="C1028" s="185" t="s">
        <v>1679</v>
      </c>
      <c r="D1028" s="186">
        <v>5.6598795525999996</v>
      </c>
      <c r="E1028" s="187">
        <v>1.243214</v>
      </c>
      <c r="F1028" s="187">
        <f t="shared" si="46"/>
        <v>1.1934854399999999</v>
      </c>
      <c r="G1028" s="188">
        <v>1</v>
      </c>
      <c r="H1028" s="187">
        <f t="shared" si="45"/>
        <v>1.1934854399999999</v>
      </c>
      <c r="I1028" s="188">
        <v>1.3</v>
      </c>
      <c r="J1028" s="189">
        <f t="shared" si="47"/>
        <v>1.551531072</v>
      </c>
      <c r="K1028" s="190" t="s">
        <v>1321</v>
      </c>
      <c r="L1028" s="191" t="s">
        <v>1323</v>
      </c>
    </row>
    <row r="1029" spans="2:12">
      <c r="B1029" s="184" t="s">
        <v>50</v>
      </c>
      <c r="C1029" s="185" t="s">
        <v>1679</v>
      </c>
      <c r="D1029" s="186">
        <v>12.649825784000001</v>
      </c>
      <c r="E1029" s="187">
        <v>2.7856459999999998</v>
      </c>
      <c r="F1029" s="187">
        <f t="shared" si="46"/>
        <v>2.67422016</v>
      </c>
      <c r="G1029" s="188">
        <v>1</v>
      </c>
      <c r="H1029" s="187">
        <f t="shared" si="45"/>
        <v>2.67422016</v>
      </c>
      <c r="I1029" s="188">
        <v>1.3</v>
      </c>
      <c r="J1029" s="189">
        <f t="shared" si="47"/>
        <v>3.4764862079999999</v>
      </c>
      <c r="K1029" s="190" t="s">
        <v>1321</v>
      </c>
      <c r="L1029" s="191" t="s">
        <v>1323</v>
      </c>
    </row>
    <row r="1030" spans="2:12">
      <c r="B1030" s="176" t="s">
        <v>51</v>
      </c>
      <c r="C1030" s="177" t="s">
        <v>1680</v>
      </c>
      <c r="D1030" s="178">
        <v>4.1160256004000004</v>
      </c>
      <c r="E1030" s="179">
        <v>0.50437699999999996</v>
      </c>
      <c r="F1030" s="179">
        <f t="shared" si="46"/>
        <v>0.48420191999999995</v>
      </c>
      <c r="G1030" s="180">
        <v>1</v>
      </c>
      <c r="H1030" s="179">
        <f t="shared" si="45"/>
        <v>0.48420191999999995</v>
      </c>
      <c r="I1030" s="180">
        <v>1.3</v>
      </c>
      <c r="J1030" s="181">
        <f t="shared" si="47"/>
        <v>0.62946249599999993</v>
      </c>
      <c r="K1030" s="192" t="s">
        <v>1321</v>
      </c>
      <c r="L1030" s="193" t="s">
        <v>1323</v>
      </c>
    </row>
    <row r="1031" spans="2:12">
      <c r="B1031" s="184" t="s">
        <v>52</v>
      </c>
      <c r="C1031" s="185" t="s">
        <v>1680</v>
      </c>
      <c r="D1031" s="186">
        <v>5.3841367472000004</v>
      </c>
      <c r="E1031" s="187">
        <v>0.70026200000000005</v>
      </c>
      <c r="F1031" s="187">
        <f t="shared" si="46"/>
        <v>0.67225151999999999</v>
      </c>
      <c r="G1031" s="188">
        <v>1</v>
      </c>
      <c r="H1031" s="187">
        <f t="shared" si="45"/>
        <v>0.67225151999999999</v>
      </c>
      <c r="I1031" s="188">
        <v>1.3</v>
      </c>
      <c r="J1031" s="189">
        <f t="shared" si="47"/>
        <v>0.87392697600000002</v>
      </c>
      <c r="K1031" s="190" t="s">
        <v>1321</v>
      </c>
      <c r="L1031" s="191" t="s">
        <v>1323</v>
      </c>
    </row>
    <row r="1032" spans="2:12">
      <c r="B1032" s="184" t="s">
        <v>53</v>
      </c>
      <c r="C1032" s="185" t="s">
        <v>1680</v>
      </c>
      <c r="D1032" s="186">
        <v>7.8477337110000001</v>
      </c>
      <c r="E1032" s="187">
        <v>1.077701</v>
      </c>
      <c r="F1032" s="187">
        <f t="shared" si="46"/>
        <v>1.0345929599999999</v>
      </c>
      <c r="G1032" s="188">
        <v>1</v>
      </c>
      <c r="H1032" s="187">
        <f t="shared" si="45"/>
        <v>1.0345929599999999</v>
      </c>
      <c r="I1032" s="188">
        <v>1.3</v>
      </c>
      <c r="J1032" s="189">
        <f t="shared" si="47"/>
        <v>1.344970848</v>
      </c>
      <c r="K1032" s="190" t="s">
        <v>1321</v>
      </c>
      <c r="L1032" s="191" t="s">
        <v>1323</v>
      </c>
    </row>
    <row r="1033" spans="2:12">
      <c r="B1033" s="184" t="s">
        <v>54</v>
      </c>
      <c r="C1033" s="185" t="s">
        <v>1680</v>
      </c>
      <c r="D1033" s="186">
        <v>13.024691358</v>
      </c>
      <c r="E1033" s="187">
        <v>2.393675</v>
      </c>
      <c r="F1033" s="187">
        <f t="shared" si="46"/>
        <v>2.2979279999999997</v>
      </c>
      <c r="G1033" s="188">
        <v>1</v>
      </c>
      <c r="H1033" s="187">
        <f t="shared" si="45"/>
        <v>2.2979279999999997</v>
      </c>
      <c r="I1033" s="188">
        <v>1.3</v>
      </c>
      <c r="J1033" s="189">
        <f t="shared" si="47"/>
        <v>2.9873063999999996</v>
      </c>
      <c r="K1033" s="190" t="s">
        <v>1321</v>
      </c>
      <c r="L1033" s="191" t="s">
        <v>1323</v>
      </c>
    </row>
    <row r="1034" spans="2:12">
      <c r="B1034" s="176" t="s">
        <v>55</v>
      </c>
      <c r="C1034" s="177" t="s">
        <v>1681</v>
      </c>
      <c r="D1034" s="178">
        <v>2.3201484652</v>
      </c>
      <c r="E1034" s="179">
        <v>0.44735599999999998</v>
      </c>
      <c r="F1034" s="179">
        <f t="shared" si="46"/>
        <v>0.42946175999999997</v>
      </c>
      <c r="G1034" s="180">
        <v>1</v>
      </c>
      <c r="H1034" s="179">
        <f t="shared" si="45"/>
        <v>0.42946175999999997</v>
      </c>
      <c r="I1034" s="180">
        <v>1.3</v>
      </c>
      <c r="J1034" s="181">
        <f t="shared" si="47"/>
        <v>0.55830028799999998</v>
      </c>
      <c r="K1034" s="192" t="s">
        <v>1321</v>
      </c>
      <c r="L1034" s="193" t="s">
        <v>1323</v>
      </c>
    </row>
    <row r="1035" spans="2:12">
      <c r="B1035" s="184" t="s">
        <v>56</v>
      </c>
      <c r="C1035" s="185" t="s">
        <v>1681</v>
      </c>
      <c r="D1035" s="186">
        <v>3.0064248654000001</v>
      </c>
      <c r="E1035" s="187">
        <v>0.59580599999999995</v>
      </c>
      <c r="F1035" s="187">
        <f t="shared" si="46"/>
        <v>0.57197375999999989</v>
      </c>
      <c r="G1035" s="188">
        <v>1</v>
      </c>
      <c r="H1035" s="187">
        <f t="shared" si="45"/>
        <v>0.57197375999999989</v>
      </c>
      <c r="I1035" s="188">
        <v>1.3</v>
      </c>
      <c r="J1035" s="189">
        <f t="shared" si="47"/>
        <v>0.7435658879999999</v>
      </c>
      <c r="K1035" s="190" t="s">
        <v>1321</v>
      </c>
      <c r="L1035" s="191" t="s">
        <v>1323</v>
      </c>
    </row>
    <row r="1036" spans="2:12">
      <c r="B1036" s="184" t="s">
        <v>57</v>
      </c>
      <c r="C1036" s="185" t="s">
        <v>1681</v>
      </c>
      <c r="D1036" s="186">
        <v>4.5058906901000002</v>
      </c>
      <c r="E1036" s="187">
        <v>0.85124100000000003</v>
      </c>
      <c r="F1036" s="187">
        <f t="shared" si="46"/>
        <v>0.81719136000000003</v>
      </c>
      <c r="G1036" s="188">
        <v>1</v>
      </c>
      <c r="H1036" s="187">
        <f t="shared" si="45"/>
        <v>0.81719136000000003</v>
      </c>
      <c r="I1036" s="188">
        <v>1.3</v>
      </c>
      <c r="J1036" s="189">
        <f t="shared" si="47"/>
        <v>1.0623487680000001</v>
      </c>
      <c r="K1036" s="190" t="s">
        <v>1321</v>
      </c>
      <c r="L1036" s="191" t="s">
        <v>1323</v>
      </c>
    </row>
    <row r="1037" spans="2:12">
      <c r="B1037" s="184" t="s">
        <v>58</v>
      </c>
      <c r="C1037" s="185" t="s">
        <v>1681</v>
      </c>
      <c r="D1037" s="186">
        <v>9.0024721879000005</v>
      </c>
      <c r="E1037" s="187">
        <v>1.610573</v>
      </c>
      <c r="F1037" s="187">
        <f t="shared" si="46"/>
        <v>1.5461500799999999</v>
      </c>
      <c r="G1037" s="188">
        <v>1</v>
      </c>
      <c r="H1037" s="187">
        <f t="shared" si="45"/>
        <v>1.5461500799999999</v>
      </c>
      <c r="I1037" s="188">
        <v>1.3</v>
      </c>
      <c r="J1037" s="189">
        <f t="shared" si="47"/>
        <v>2.0099951039999997</v>
      </c>
      <c r="K1037" s="190" t="s">
        <v>1321</v>
      </c>
      <c r="L1037" s="191" t="s">
        <v>1323</v>
      </c>
    </row>
    <row r="1038" spans="2:12">
      <c r="B1038" s="176" t="s">
        <v>59</v>
      </c>
      <c r="C1038" s="177" t="s">
        <v>1682</v>
      </c>
      <c r="D1038" s="178">
        <v>4.0831878999000004</v>
      </c>
      <c r="E1038" s="179">
        <v>1.370136</v>
      </c>
      <c r="F1038" s="179">
        <f t="shared" si="46"/>
        <v>1.31533056</v>
      </c>
      <c r="G1038" s="180">
        <v>1</v>
      </c>
      <c r="H1038" s="179">
        <f t="shared" ref="H1038:H1101" si="48">+F1038*G1038</f>
        <v>1.31533056</v>
      </c>
      <c r="I1038" s="180">
        <v>1.3</v>
      </c>
      <c r="J1038" s="181">
        <f t="shared" si="47"/>
        <v>1.7099297280000001</v>
      </c>
      <c r="K1038" s="192" t="s">
        <v>1321</v>
      </c>
      <c r="L1038" s="193" t="s">
        <v>1323</v>
      </c>
    </row>
    <row r="1039" spans="2:12">
      <c r="B1039" s="184" t="s">
        <v>62</v>
      </c>
      <c r="C1039" s="185" t="s">
        <v>1682</v>
      </c>
      <c r="D1039" s="186">
        <v>6.3323181048999997</v>
      </c>
      <c r="E1039" s="187">
        <v>1.8599870000000001</v>
      </c>
      <c r="F1039" s="187">
        <f t="shared" ref="F1039:F1102" si="49">E1039*0.96</f>
        <v>1.78558752</v>
      </c>
      <c r="G1039" s="188">
        <v>1</v>
      </c>
      <c r="H1039" s="187">
        <f t="shared" si="48"/>
        <v>1.78558752</v>
      </c>
      <c r="I1039" s="188">
        <v>1.3</v>
      </c>
      <c r="J1039" s="189">
        <f t="shared" ref="J1039:J1102" si="50">H1039*I1039</f>
        <v>2.3212637759999999</v>
      </c>
      <c r="K1039" s="190" t="s">
        <v>1321</v>
      </c>
      <c r="L1039" s="191" t="s">
        <v>1323</v>
      </c>
    </row>
    <row r="1040" spans="2:12">
      <c r="B1040" s="184" t="s">
        <v>63</v>
      </c>
      <c r="C1040" s="185" t="s">
        <v>1682</v>
      </c>
      <c r="D1040" s="186">
        <v>11.8497812348</v>
      </c>
      <c r="E1040" s="187">
        <v>3.2001879999999998</v>
      </c>
      <c r="F1040" s="187">
        <f t="shared" si="49"/>
        <v>3.0721804799999997</v>
      </c>
      <c r="G1040" s="188">
        <v>1</v>
      </c>
      <c r="H1040" s="187">
        <f t="shared" si="48"/>
        <v>3.0721804799999997</v>
      </c>
      <c r="I1040" s="188">
        <v>1.3</v>
      </c>
      <c r="J1040" s="189">
        <f t="shared" si="50"/>
        <v>3.9938346239999998</v>
      </c>
      <c r="K1040" s="190" t="s">
        <v>1321</v>
      </c>
      <c r="L1040" s="191" t="s">
        <v>1323</v>
      </c>
    </row>
    <row r="1041" spans="2:12">
      <c r="B1041" s="184" t="s">
        <v>64</v>
      </c>
      <c r="C1041" s="185" t="s">
        <v>1682</v>
      </c>
      <c r="D1041" s="186">
        <v>24.559428060799998</v>
      </c>
      <c r="E1041" s="187">
        <v>6.6287729999999998</v>
      </c>
      <c r="F1041" s="187">
        <f t="shared" si="49"/>
        <v>6.3636220799999998</v>
      </c>
      <c r="G1041" s="188">
        <v>1</v>
      </c>
      <c r="H1041" s="187">
        <f t="shared" si="48"/>
        <v>6.3636220799999998</v>
      </c>
      <c r="I1041" s="188">
        <v>1.3</v>
      </c>
      <c r="J1041" s="189">
        <f t="shared" si="50"/>
        <v>8.2727087039999994</v>
      </c>
      <c r="K1041" s="190" t="s">
        <v>1321</v>
      </c>
      <c r="L1041" s="191" t="s">
        <v>1323</v>
      </c>
    </row>
    <row r="1042" spans="2:12">
      <c r="B1042" s="176" t="s">
        <v>65</v>
      </c>
      <c r="C1042" s="177" t="s">
        <v>1683</v>
      </c>
      <c r="D1042" s="178">
        <v>2.6768755268</v>
      </c>
      <c r="E1042" s="179">
        <v>0.979904</v>
      </c>
      <c r="F1042" s="179">
        <f t="shared" si="49"/>
        <v>0.94070783999999996</v>
      </c>
      <c r="G1042" s="180">
        <v>1</v>
      </c>
      <c r="H1042" s="179">
        <f t="shared" si="48"/>
        <v>0.94070783999999996</v>
      </c>
      <c r="I1042" s="180">
        <v>1.3</v>
      </c>
      <c r="J1042" s="181">
        <f t="shared" si="50"/>
        <v>1.2229201919999999</v>
      </c>
      <c r="K1042" s="192" t="s">
        <v>1321</v>
      </c>
      <c r="L1042" s="193" t="s">
        <v>1323</v>
      </c>
    </row>
    <row r="1043" spans="2:12">
      <c r="B1043" s="184" t="s">
        <v>66</v>
      </c>
      <c r="C1043" s="185" t="s">
        <v>1683</v>
      </c>
      <c r="D1043" s="186">
        <v>5.0689283790999999</v>
      </c>
      <c r="E1043" s="187">
        <v>1.3646659999999999</v>
      </c>
      <c r="F1043" s="187">
        <f t="shared" si="49"/>
        <v>1.3100793599999998</v>
      </c>
      <c r="G1043" s="188">
        <v>1</v>
      </c>
      <c r="H1043" s="187">
        <f t="shared" si="48"/>
        <v>1.3100793599999998</v>
      </c>
      <c r="I1043" s="188">
        <v>1.3</v>
      </c>
      <c r="J1043" s="189">
        <f t="shared" si="50"/>
        <v>1.7031031679999997</v>
      </c>
      <c r="K1043" s="190" t="s">
        <v>1321</v>
      </c>
      <c r="L1043" s="191" t="s">
        <v>1323</v>
      </c>
    </row>
    <row r="1044" spans="2:12">
      <c r="B1044" s="184" t="s">
        <v>67</v>
      </c>
      <c r="C1044" s="185" t="s">
        <v>1683</v>
      </c>
      <c r="D1044" s="186">
        <v>11.110403397000001</v>
      </c>
      <c r="E1044" s="187">
        <v>2.4596019999999998</v>
      </c>
      <c r="F1044" s="187">
        <f t="shared" si="49"/>
        <v>2.3612179199999996</v>
      </c>
      <c r="G1044" s="188">
        <v>1</v>
      </c>
      <c r="H1044" s="187">
        <f t="shared" si="48"/>
        <v>2.3612179199999996</v>
      </c>
      <c r="I1044" s="188">
        <v>1.3</v>
      </c>
      <c r="J1044" s="189">
        <f t="shared" si="50"/>
        <v>3.0695832959999998</v>
      </c>
      <c r="K1044" s="190" t="s">
        <v>1321</v>
      </c>
      <c r="L1044" s="191" t="s">
        <v>1323</v>
      </c>
    </row>
    <row r="1045" spans="2:12">
      <c r="B1045" s="184" t="s">
        <v>68</v>
      </c>
      <c r="C1045" s="185" t="s">
        <v>1683</v>
      </c>
      <c r="D1045" s="186">
        <v>25.1023890785</v>
      </c>
      <c r="E1045" s="187">
        <v>5.9169419999999997</v>
      </c>
      <c r="F1045" s="187">
        <f t="shared" si="49"/>
        <v>5.6802643199999991</v>
      </c>
      <c r="G1045" s="188">
        <v>1</v>
      </c>
      <c r="H1045" s="187">
        <f t="shared" si="48"/>
        <v>5.6802643199999991</v>
      </c>
      <c r="I1045" s="188">
        <v>1.3</v>
      </c>
      <c r="J1045" s="189">
        <f t="shared" si="50"/>
        <v>7.3843436159999989</v>
      </c>
      <c r="K1045" s="190" t="s">
        <v>1321</v>
      </c>
      <c r="L1045" s="191" t="s">
        <v>1323</v>
      </c>
    </row>
    <row r="1046" spans="2:12">
      <c r="B1046" s="176" t="s">
        <v>69</v>
      </c>
      <c r="C1046" s="177" t="s">
        <v>1684</v>
      </c>
      <c r="D1046" s="178">
        <v>4.95</v>
      </c>
      <c r="E1046" s="179">
        <v>0.70399800000000001</v>
      </c>
      <c r="F1046" s="179">
        <f t="shared" si="49"/>
        <v>0.67583808000000001</v>
      </c>
      <c r="G1046" s="180">
        <v>1</v>
      </c>
      <c r="H1046" s="179">
        <f t="shared" si="48"/>
        <v>0.67583808000000001</v>
      </c>
      <c r="I1046" s="180">
        <v>1.3</v>
      </c>
      <c r="J1046" s="181">
        <f t="shared" si="50"/>
        <v>0.87858950400000002</v>
      </c>
      <c r="K1046" s="192" t="s">
        <v>1321</v>
      </c>
      <c r="L1046" s="193" t="s">
        <v>1323</v>
      </c>
    </row>
    <row r="1047" spans="2:12">
      <c r="B1047" s="184" t="s">
        <v>70</v>
      </c>
      <c r="C1047" s="185" t="s">
        <v>1684</v>
      </c>
      <c r="D1047" s="186">
        <v>7.4037854889999997</v>
      </c>
      <c r="E1047" s="187">
        <v>1.1868350000000001</v>
      </c>
      <c r="F1047" s="187">
        <f t="shared" si="49"/>
        <v>1.1393616</v>
      </c>
      <c r="G1047" s="188">
        <v>1</v>
      </c>
      <c r="H1047" s="187">
        <f t="shared" si="48"/>
        <v>1.1393616</v>
      </c>
      <c r="I1047" s="188">
        <v>1.3</v>
      </c>
      <c r="J1047" s="189">
        <f t="shared" si="50"/>
        <v>1.4811700800000001</v>
      </c>
      <c r="K1047" s="190" t="s">
        <v>1321</v>
      </c>
      <c r="L1047" s="191" t="s">
        <v>1323</v>
      </c>
    </row>
    <row r="1048" spans="2:12">
      <c r="B1048" s="184" t="s">
        <v>71</v>
      </c>
      <c r="C1048" s="185" t="s">
        <v>1684</v>
      </c>
      <c r="D1048" s="186">
        <v>14.613379242500001</v>
      </c>
      <c r="E1048" s="187">
        <v>2.3550209999999998</v>
      </c>
      <c r="F1048" s="187">
        <f t="shared" si="49"/>
        <v>2.2608201599999997</v>
      </c>
      <c r="G1048" s="188">
        <v>1</v>
      </c>
      <c r="H1048" s="187">
        <f t="shared" si="48"/>
        <v>2.2608201599999997</v>
      </c>
      <c r="I1048" s="188">
        <v>1.3</v>
      </c>
      <c r="J1048" s="189">
        <f t="shared" si="50"/>
        <v>2.9390662079999998</v>
      </c>
      <c r="K1048" s="190" t="s">
        <v>1321</v>
      </c>
      <c r="L1048" s="191" t="s">
        <v>1323</v>
      </c>
    </row>
    <row r="1049" spans="2:12">
      <c r="B1049" s="184" t="s">
        <v>72</v>
      </c>
      <c r="C1049" s="185" t="s">
        <v>1684</v>
      </c>
      <c r="D1049" s="186">
        <v>24.853649499799999</v>
      </c>
      <c r="E1049" s="187">
        <v>5.250324</v>
      </c>
      <c r="F1049" s="187">
        <f t="shared" si="49"/>
        <v>5.0403110399999997</v>
      </c>
      <c r="G1049" s="188">
        <v>1</v>
      </c>
      <c r="H1049" s="187">
        <f t="shared" si="48"/>
        <v>5.0403110399999997</v>
      </c>
      <c r="I1049" s="188">
        <v>1.3</v>
      </c>
      <c r="J1049" s="189">
        <f t="shared" si="50"/>
        <v>6.5524043519999999</v>
      </c>
      <c r="K1049" s="190" t="s">
        <v>1321</v>
      </c>
      <c r="L1049" s="191" t="s">
        <v>1323</v>
      </c>
    </row>
    <row r="1050" spans="2:12">
      <c r="B1050" s="176" t="s">
        <v>73</v>
      </c>
      <c r="C1050" s="177" t="s">
        <v>1685</v>
      </c>
      <c r="D1050" s="178">
        <v>3.8858011289999999</v>
      </c>
      <c r="E1050" s="179">
        <v>0.70763299999999996</v>
      </c>
      <c r="F1050" s="179">
        <f t="shared" si="49"/>
        <v>0.67932767999999988</v>
      </c>
      <c r="G1050" s="180">
        <v>1</v>
      </c>
      <c r="H1050" s="179">
        <f t="shared" si="48"/>
        <v>0.67932767999999988</v>
      </c>
      <c r="I1050" s="180">
        <v>1.3</v>
      </c>
      <c r="J1050" s="181">
        <f t="shared" si="50"/>
        <v>0.88312598399999986</v>
      </c>
      <c r="K1050" s="192" t="s">
        <v>1321</v>
      </c>
      <c r="L1050" s="193" t="s">
        <v>1323</v>
      </c>
    </row>
    <row r="1051" spans="2:12">
      <c r="B1051" s="184" t="s">
        <v>74</v>
      </c>
      <c r="C1051" s="185" t="s">
        <v>1685</v>
      </c>
      <c r="D1051" s="186">
        <v>5.3951219512000002</v>
      </c>
      <c r="E1051" s="187">
        <v>0.98399899999999996</v>
      </c>
      <c r="F1051" s="187">
        <f t="shared" si="49"/>
        <v>0.94463903999999987</v>
      </c>
      <c r="G1051" s="188">
        <v>1</v>
      </c>
      <c r="H1051" s="187">
        <f t="shared" si="48"/>
        <v>0.94463903999999987</v>
      </c>
      <c r="I1051" s="188">
        <v>1.3</v>
      </c>
      <c r="J1051" s="189">
        <f t="shared" si="50"/>
        <v>1.2280307519999998</v>
      </c>
      <c r="K1051" s="190" t="s">
        <v>1321</v>
      </c>
      <c r="L1051" s="191" t="s">
        <v>1323</v>
      </c>
    </row>
    <row r="1052" spans="2:12">
      <c r="B1052" s="184" t="s">
        <v>75</v>
      </c>
      <c r="C1052" s="185" t="s">
        <v>1685</v>
      </c>
      <c r="D1052" s="186">
        <v>8.6109457886000005</v>
      </c>
      <c r="E1052" s="187">
        <v>1.5476220000000001</v>
      </c>
      <c r="F1052" s="187">
        <f t="shared" si="49"/>
        <v>1.4857171199999999</v>
      </c>
      <c r="G1052" s="188">
        <v>1</v>
      </c>
      <c r="H1052" s="187">
        <f t="shared" si="48"/>
        <v>1.4857171199999999</v>
      </c>
      <c r="I1052" s="188">
        <v>1.3</v>
      </c>
      <c r="J1052" s="189">
        <f t="shared" si="50"/>
        <v>1.9314322559999999</v>
      </c>
      <c r="K1052" s="190" t="s">
        <v>1321</v>
      </c>
      <c r="L1052" s="191" t="s">
        <v>1323</v>
      </c>
    </row>
    <row r="1053" spans="2:12">
      <c r="B1053" s="184" t="s">
        <v>76</v>
      </c>
      <c r="C1053" s="185" t="s">
        <v>1685</v>
      </c>
      <c r="D1053" s="186">
        <v>15.8545001779</v>
      </c>
      <c r="E1053" s="187">
        <v>3.1410580000000001</v>
      </c>
      <c r="F1053" s="187">
        <f t="shared" si="49"/>
        <v>3.0154156799999998</v>
      </c>
      <c r="G1053" s="188">
        <v>1</v>
      </c>
      <c r="H1053" s="187">
        <f t="shared" si="48"/>
        <v>3.0154156799999998</v>
      </c>
      <c r="I1053" s="188">
        <v>1.3</v>
      </c>
      <c r="J1053" s="189">
        <f t="shared" si="50"/>
        <v>3.920040384</v>
      </c>
      <c r="K1053" s="190" t="s">
        <v>1321</v>
      </c>
      <c r="L1053" s="191" t="s">
        <v>1323</v>
      </c>
    </row>
    <row r="1054" spans="2:12">
      <c r="B1054" s="176" t="s">
        <v>77</v>
      </c>
      <c r="C1054" s="177" t="s">
        <v>1686</v>
      </c>
      <c r="D1054" s="178">
        <v>3.8935742971999998</v>
      </c>
      <c r="E1054" s="179">
        <v>0.60747700000000004</v>
      </c>
      <c r="F1054" s="179">
        <f t="shared" si="49"/>
        <v>0.58317792000000002</v>
      </c>
      <c r="G1054" s="180">
        <v>1</v>
      </c>
      <c r="H1054" s="179">
        <f t="shared" si="48"/>
        <v>0.58317792000000002</v>
      </c>
      <c r="I1054" s="180">
        <v>1.3</v>
      </c>
      <c r="J1054" s="181">
        <f t="shared" si="50"/>
        <v>0.75813129600000007</v>
      </c>
      <c r="K1054" s="192" t="s">
        <v>1321</v>
      </c>
      <c r="L1054" s="193" t="s">
        <v>1323</v>
      </c>
    </row>
    <row r="1055" spans="2:12">
      <c r="B1055" s="184" t="s">
        <v>78</v>
      </c>
      <c r="C1055" s="185" t="s">
        <v>1686</v>
      </c>
      <c r="D1055" s="186">
        <v>4.8217616579999998</v>
      </c>
      <c r="E1055" s="187">
        <v>1.25831</v>
      </c>
      <c r="F1055" s="187">
        <f t="shared" si="49"/>
        <v>1.2079776</v>
      </c>
      <c r="G1055" s="188">
        <v>1</v>
      </c>
      <c r="H1055" s="187">
        <f t="shared" si="48"/>
        <v>1.2079776</v>
      </c>
      <c r="I1055" s="188">
        <v>1.3</v>
      </c>
      <c r="J1055" s="189">
        <f t="shared" si="50"/>
        <v>1.57037088</v>
      </c>
      <c r="K1055" s="190" t="s">
        <v>1321</v>
      </c>
      <c r="L1055" s="191" t="s">
        <v>1323</v>
      </c>
    </row>
    <row r="1056" spans="2:12">
      <c r="B1056" s="184" t="s">
        <v>79</v>
      </c>
      <c r="C1056" s="185" t="s">
        <v>1686</v>
      </c>
      <c r="D1056" s="186">
        <v>8.6819407008000002</v>
      </c>
      <c r="E1056" s="187">
        <v>1.742184</v>
      </c>
      <c r="F1056" s="187">
        <f t="shared" si="49"/>
        <v>1.6724966399999999</v>
      </c>
      <c r="G1056" s="188">
        <v>1</v>
      </c>
      <c r="H1056" s="187">
        <f t="shared" si="48"/>
        <v>1.6724966399999999</v>
      </c>
      <c r="I1056" s="188">
        <v>1.3</v>
      </c>
      <c r="J1056" s="189">
        <f t="shared" si="50"/>
        <v>2.1742456319999999</v>
      </c>
      <c r="K1056" s="190" t="s">
        <v>1321</v>
      </c>
      <c r="L1056" s="191" t="s">
        <v>1323</v>
      </c>
    </row>
    <row r="1057" spans="2:12">
      <c r="B1057" s="184" t="s">
        <v>80</v>
      </c>
      <c r="C1057" s="185" t="s">
        <v>1686</v>
      </c>
      <c r="D1057" s="186">
        <v>15.8026315789</v>
      </c>
      <c r="E1057" s="187">
        <v>2.931575</v>
      </c>
      <c r="F1057" s="187">
        <f t="shared" si="49"/>
        <v>2.8143120000000001</v>
      </c>
      <c r="G1057" s="188">
        <v>1</v>
      </c>
      <c r="H1057" s="187">
        <f t="shared" si="48"/>
        <v>2.8143120000000001</v>
      </c>
      <c r="I1057" s="188">
        <v>1.3</v>
      </c>
      <c r="J1057" s="189">
        <f t="shared" si="50"/>
        <v>3.6586056000000005</v>
      </c>
      <c r="K1057" s="190" t="s">
        <v>1321</v>
      </c>
      <c r="L1057" s="191" t="s">
        <v>1323</v>
      </c>
    </row>
    <row r="1058" spans="2:12">
      <c r="B1058" s="176" t="s">
        <v>81</v>
      </c>
      <c r="C1058" s="177" t="s">
        <v>1687</v>
      </c>
      <c r="D1058" s="178">
        <v>2.8144134380999999</v>
      </c>
      <c r="E1058" s="179">
        <v>0.62507699999999999</v>
      </c>
      <c r="F1058" s="179">
        <f t="shared" si="49"/>
        <v>0.60007391999999993</v>
      </c>
      <c r="G1058" s="180">
        <v>1</v>
      </c>
      <c r="H1058" s="179">
        <f t="shared" si="48"/>
        <v>0.60007391999999993</v>
      </c>
      <c r="I1058" s="180">
        <v>1.3</v>
      </c>
      <c r="J1058" s="181">
        <f t="shared" si="50"/>
        <v>0.78009609599999996</v>
      </c>
      <c r="K1058" s="192" t="s">
        <v>1321</v>
      </c>
      <c r="L1058" s="193" t="s">
        <v>1323</v>
      </c>
    </row>
    <row r="1059" spans="2:12">
      <c r="B1059" s="184" t="s">
        <v>82</v>
      </c>
      <c r="C1059" s="185" t="s">
        <v>1687</v>
      </c>
      <c r="D1059" s="186">
        <v>3.6776632621999998</v>
      </c>
      <c r="E1059" s="187">
        <v>0.78802899999999998</v>
      </c>
      <c r="F1059" s="187">
        <f t="shared" si="49"/>
        <v>0.75650783999999993</v>
      </c>
      <c r="G1059" s="188">
        <v>1</v>
      </c>
      <c r="H1059" s="187">
        <f t="shared" si="48"/>
        <v>0.75650783999999993</v>
      </c>
      <c r="I1059" s="188">
        <v>1.3</v>
      </c>
      <c r="J1059" s="189">
        <f t="shared" si="50"/>
        <v>0.9834601919999999</v>
      </c>
      <c r="K1059" s="190" t="s">
        <v>1321</v>
      </c>
      <c r="L1059" s="191" t="s">
        <v>1323</v>
      </c>
    </row>
    <row r="1060" spans="2:12">
      <c r="B1060" s="184" t="s">
        <v>83</v>
      </c>
      <c r="C1060" s="185" t="s">
        <v>1687</v>
      </c>
      <c r="D1060" s="186">
        <v>7.8455586260999999</v>
      </c>
      <c r="E1060" s="187">
        <v>1.363602</v>
      </c>
      <c r="F1060" s="187">
        <f t="shared" si="49"/>
        <v>1.3090579199999999</v>
      </c>
      <c r="G1060" s="188">
        <v>1</v>
      </c>
      <c r="H1060" s="187">
        <f t="shared" si="48"/>
        <v>1.3090579199999999</v>
      </c>
      <c r="I1060" s="188">
        <v>1.3</v>
      </c>
      <c r="J1060" s="189">
        <f t="shared" si="50"/>
        <v>1.7017752959999999</v>
      </c>
      <c r="K1060" s="190" t="s">
        <v>1321</v>
      </c>
      <c r="L1060" s="191" t="s">
        <v>1323</v>
      </c>
    </row>
    <row r="1061" spans="2:12">
      <c r="B1061" s="184" t="s">
        <v>84</v>
      </c>
      <c r="C1061" s="185" t="s">
        <v>1687</v>
      </c>
      <c r="D1061" s="186">
        <v>24.099924299800001</v>
      </c>
      <c r="E1061" s="187">
        <v>4.9082610000000004</v>
      </c>
      <c r="F1061" s="187">
        <f t="shared" si="49"/>
        <v>4.7119305599999999</v>
      </c>
      <c r="G1061" s="188">
        <v>1</v>
      </c>
      <c r="H1061" s="187">
        <f t="shared" si="48"/>
        <v>4.7119305599999999</v>
      </c>
      <c r="I1061" s="188">
        <v>1.3</v>
      </c>
      <c r="J1061" s="189">
        <f t="shared" si="50"/>
        <v>6.1255097279999999</v>
      </c>
      <c r="K1061" s="190" t="s">
        <v>1321</v>
      </c>
      <c r="L1061" s="191" t="s">
        <v>1323</v>
      </c>
    </row>
    <row r="1062" spans="2:12">
      <c r="B1062" s="176" t="s">
        <v>85</v>
      </c>
      <c r="C1062" s="177" t="s">
        <v>1688</v>
      </c>
      <c r="D1062" s="178">
        <v>3.0423452768999999</v>
      </c>
      <c r="E1062" s="179">
        <v>0.484184</v>
      </c>
      <c r="F1062" s="179">
        <f t="shared" si="49"/>
        <v>0.46481664</v>
      </c>
      <c r="G1062" s="180">
        <v>1</v>
      </c>
      <c r="H1062" s="179">
        <f t="shared" si="48"/>
        <v>0.46481664</v>
      </c>
      <c r="I1062" s="180">
        <v>1.3</v>
      </c>
      <c r="J1062" s="181">
        <f t="shared" si="50"/>
        <v>0.60426163200000005</v>
      </c>
      <c r="K1062" s="192" t="s">
        <v>1321</v>
      </c>
      <c r="L1062" s="193" t="s">
        <v>1323</v>
      </c>
    </row>
    <row r="1063" spans="2:12">
      <c r="B1063" s="184" t="s">
        <v>86</v>
      </c>
      <c r="C1063" s="185" t="s">
        <v>1688</v>
      </c>
      <c r="D1063" s="186">
        <v>4.0372565621999996</v>
      </c>
      <c r="E1063" s="187">
        <v>0.68308199999999997</v>
      </c>
      <c r="F1063" s="187">
        <f t="shared" si="49"/>
        <v>0.65575871999999991</v>
      </c>
      <c r="G1063" s="188">
        <v>1</v>
      </c>
      <c r="H1063" s="187">
        <f t="shared" si="48"/>
        <v>0.65575871999999991</v>
      </c>
      <c r="I1063" s="188">
        <v>1.3</v>
      </c>
      <c r="J1063" s="189">
        <f t="shared" si="50"/>
        <v>0.8524863359999999</v>
      </c>
      <c r="K1063" s="190" t="s">
        <v>1321</v>
      </c>
      <c r="L1063" s="191" t="s">
        <v>1323</v>
      </c>
    </row>
    <row r="1064" spans="2:12">
      <c r="B1064" s="184" t="s">
        <v>87</v>
      </c>
      <c r="C1064" s="185" t="s">
        <v>1688</v>
      </c>
      <c r="D1064" s="186">
        <v>6.7415982076000001</v>
      </c>
      <c r="E1064" s="187">
        <v>1.11141</v>
      </c>
      <c r="F1064" s="187">
        <f t="shared" si="49"/>
        <v>1.0669535999999999</v>
      </c>
      <c r="G1064" s="188">
        <v>1</v>
      </c>
      <c r="H1064" s="187">
        <f t="shared" si="48"/>
        <v>1.0669535999999999</v>
      </c>
      <c r="I1064" s="188">
        <v>1.3</v>
      </c>
      <c r="J1064" s="189">
        <f t="shared" si="50"/>
        <v>1.38703968</v>
      </c>
      <c r="K1064" s="190" t="s">
        <v>1321</v>
      </c>
      <c r="L1064" s="191" t="s">
        <v>1323</v>
      </c>
    </row>
    <row r="1065" spans="2:12">
      <c r="B1065" s="184" t="s">
        <v>88</v>
      </c>
      <c r="C1065" s="185" t="s">
        <v>1688</v>
      </c>
      <c r="D1065" s="186">
        <v>11.6432337434</v>
      </c>
      <c r="E1065" s="187">
        <v>2.100047</v>
      </c>
      <c r="F1065" s="187">
        <f t="shared" si="49"/>
        <v>2.0160451199999998</v>
      </c>
      <c r="G1065" s="188">
        <v>1</v>
      </c>
      <c r="H1065" s="187">
        <f t="shared" si="48"/>
        <v>2.0160451199999998</v>
      </c>
      <c r="I1065" s="188">
        <v>1.3</v>
      </c>
      <c r="J1065" s="189">
        <f t="shared" si="50"/>
        <v>2.6208586559999998</v>
      </c>
      <c r="K1065" s="190" t="s">
        <v>1321</v>
      </c>
      <c r="L1065" s="191" t="s">
        <v>1323</v>
      </c>
    </row>
    <row r="1066" spans="2:12">
      <c r="B1066" s="176" t="s">
        <v>89</v>
      </c>
      <c r="C1066" s="177" t="s">
        <v>1689</v>
      </c>
      <c r="D1066" s="178">
        <v>5.1036717063000001</v>
      </c>
      <c r="E1066" s="179">
        <v>1.0634729999999999</v>
      </c>
      <c r="F1066" s="179">
        <f t="shared" si="49"/>
        <v>1.02093408</v>
      </c>
      <c r="G1066" s="180">
        <v>1</v>
      </c>
      <c r="H1066" s="179">
        <f t="shared" si="48"/>
        <v>1.02093408</v>
      </c>
      <c r="I1066" s="180">
        <v>1.3</v>
      </c>
      <c r="J1066" s="181">
        <f t="shared" si="50"/>
        <v>1.327214304</v>
      </c>
      <c r="K1066" s="192" t="s">
        <v>1321</v>
      </c>
      <c r="L1066" s="193" t="s">
        <v>1323</v>
      </c>
    </row>
    <row r="1067" spans="2:12">
      <c r="B1067" s="184" t="s">
        <v>90</v>
      </c>
      <c r="C1067" s="185" t="s">
        <v>1689</v>
      </c>
      <c r="D1067" s="186">
        <v>6.7990730012</v>
      </c>
      <c r="E1067" s="187">
        <v>1.5962540000000001</v>
      </c>
      <c r="F1067" s="187">
        <f t="shared" si="49"/>
        <v>1.53240384</v>
      </c>
      <c r="G1067" s="188">
        <v>1</v>
      </c>
      <c r="H1067" s="187">
        <f t="shared" si="48"/>
        <v>1.53240384</v>
      </c>
      <c r="I1067" s="188">
        <v>1.3</v>
      </c>
      <c r="J1067" s="189">
        <f t="shared" si="50"/>
        <v>1.9921249919999999</v>
      </c>
      <c r="K1067" s="190" t="s">
        <v>1321</v>
      </c>
      <c r="L1067" s="191" t="s">
        <v>1323</v>
      </c>
    </row>
    <row r="1068" spans="2:12">
      <c r="B1068" s="184" t="s">
        <v>91</v>
      </c>
      <c r="C1068" s="185" t="s">
        <v>1689</v>
      </c>
      <c r="D1068" s="186">
        <v>11.1132061736</v>
      </c>
      <c r="E1068" s="187">
        <v>2.5571920000000001</v>
      </c>
      <c r="F1068" s="187">
        <f t="shared" si="49"/>
        <v>2.4549043200000003</v>
      </c>
      <c r="G1068" s="188">
        <v>1</v>
      </c>
      <c r="H1068" s="187">
        <f t="shared" si="48"/>
        <v>2.4549043200000003</v>
      </c>
      <c r="I1068" s="188">
        <v>1.3</v>
      </c>
      <c r="J1068" s="189">
        <f t="shared" si="50"/>
        <v>3.1913756160000006</v>
      </c>
      <c r="K1068" s="190" t="s">
        <v>1321</v>
      </c>
      <c r="L1068" s="191" t="s">
        <v>1323</v>
      </c>
    </row>
    <row r="1069" spans="2:12">
      <c r="B1069" s="184" t="s">
        <v>92</v>
      </c>
      <c r="C1069" s="185" t="s">
        <v>1689</v>
      </c>
      <c r="D1069" s="186">
        <v>18.1967198342</v>
      </c>
      <c r="E1069" s="187">
        <v>4.9381449999999996</v>
      </c>
      <c r="F1069" s="187">
        <f t="shared" si="49"/>
        <v>4.7406191999999994</v>
      </c>
      <c r="G1069" s="188">
        <v>1</v>
      </c>
      <c r="H1069" s="187">
        <f t="shared" si="48"/>
        <v>4.7406191999999994</v>
      </c>
      <c r="I1069" s="188">
        <v>1.3</v>
      </c>
      <c r="J1069" s="189">
        <f t="shared" si="50"/>
        <v>6.162804959999999</v>
      </c>
      <c r="K1069" s="190" t="s">
        <v>1321</v>
      </c>
      <c r="L1069" s="191" t="s">
        <v>1323</v>
      </c>
    </row>
    <row r="1070" spans="2:12">
      <c r="B1070" s="176" t="s">
        <v>93</v>
      </c>
      <c r="C1070" s="177" t="s">
        <v>1690</v>
      </c>
      <c r="D1070" s="178">
        <v>4.7064852446999996</v>
      </c>
      <c r="E1070" s="179">
        <v>1.00786</v>
      </c>
      <c r="F1070" s="179">
        <f t="shared" si="49"/>
        <v>0.96754559999999989</v>
      </c>
      <c r="G1070" s="180">
        <v>1</v>
      </c>
      <c r="H1070" s="179">
        <f t="shared" si="48"/>
        <v>0.96754559999999989</v>
      </c>
      <c r="I1070" s="180">
        <v>1.3</v>
      </c>
      <c r="J1070" s="181">
        <f t="shared" si="50"/>
        <v>1.2578092799999998</v>
      </c>
      <c r="K1070" s="192" t="s">
        <v>1321</v>
      </c>
      <c r="L1070" s="193" t="s">
        <v>1323</v>
      </c>
    </row>
    <row r="1071" spans="2:12">
      <c r="B1071" s="184" t="s">
        <v>94</v>
      </c>
      <c r="C1071" s="185" t="s">
        <v>1690</v>
      </c>
      <c r="D1071" s="186">
        <v>6.9245742092000002</v>
      </c>
      <c r="E1071" s="187">
        <v>1.4142790000000001</v>
      </c>
      <c r="F1071" s="187">
        <f t="shared" si="49"/>
        <v>1.35770784</v>
      </c>
      <c r="G1071" s="188">
        <v>1</v>
      </c>
      <c r="H1071" s="187">
        <f t="shared" si="48"/>
        <v>1.35770784</v>
      </c>
      <c r="I1071" s="188">
        <v>1.3</v>
      </c>
      <c r="J1071" s="189">
        <f t="shared" si="50"/>
        <v>1.7650201920000002</v>
      </c>
      <c r="K1071" s="190" t="s">
        <v>1321</v>
      </c>
      <c r="L1071" s="191" t="s">
        <v>1323</v>
      </c>
    </row>
    <row r="1072" spans="2:12">
      <c r="B1072" s="184" t="s">
        <v>95</v>
      </c>
      <c r="C1072" s="185" t="s">
        <v>1690</v>
      </c>
      <c r="D1072" s="186">
        <v>11.309569074800001</v>
      </c>
      <c r="E1072" s="187">
        <v>2.3598300000000001</v>
      </c>
      <c r="F1072" s="187">
        <f t="shared" si="49"/>
        <v>2.2654367999999998</v>
      </c>
      <c r="G1072" s="188">
        <v>1</v>
      </c>
      <c r="H1072" s="187">
        <f t="shared" si="48"/>
        <v>2.2654367999999998</v>
      </c>
      <c r="I1072" s="188">
        <v>1.3</v>
      </c>
      <c r="J1072" s="189">
        <f t="shared" si="50"/>
        <v>2.9450678399999997</v>
      </c>
      <c r="K1072" s="190" t="s">
        <v>1321</v>
      </c>
      <c r="L1072" s="191" t="s">
        <v>1323</v>
      </c>
    </row>
    <row r="1073" spans="2:12">
      <c r="B1073" s="184" t="s">
        <v>96</v>
      </c>
      <c r="C1073" s="185" t="s">
        <v>1690</v>
      </c>
      <c r="D1073" s="186">
        <v>20.870538414999999</v>
      </c>
      <c r="E1073" s="187">
        <v>5.0573860000000002</v>
      </c>
      <c r="F1073" s="187">
        <f t="shared" si="49"/>
        <v>4.8550905599999998</v>
      </c>
      <c r="G1073" s="188">
        <v>1</v>
      </c>
      <c r="H1073" s="187">
        <f t="shared" si="48"/>
        <v>4.8550905599999998</v>
      </c>
      <c r="I1073" s="188">
        <v>1.3</v>
      </c>
      <c r="J1073" s="189">
        <f t="shared" si="50"/>
        <v>6.3116177279999999</v>
      </c>
      <c r="K1073" s="190" t="s">
        <v>1321</v>
      </c>
      <c r="L1073" s="191" t="s">
        <v>1323</v>
      </c>
    </row>
    <row r="1074" spans="2:12">
      <c r="B1074" s="176" t="s">
        <v>97</v>
      </c>
      <c r="C1074" s="177" t="s">
        <v>1691</v>
      </c>
      <c r="D1074" s="178">
        <v>3.5325739833999998</v>
      </c>
      <c r="E1074" s="179">
        <v>0.54305199999999998</v>
      </c>
      <c r="F1074" s="179">
        <f t="shared" si="49"/>
        <v>0.52132992</v>
      </c>
      <c r="G1074" s="180">
        <v>1</v>
      </c>
      <c r="H1074" s="179">
        <f t="shared" si="48"/>
        <v>0.52132992</v>
      </c>
      <c r="I1074" s="180">
        <v>1.3</v>
      </c>
      <c r="J1074" s="181">
        <f t="shared" si="50"/>
        <v>0.67772889600000008</v>
      </c>
      <c r="K1074" s="192" t="s">
        <v>1321</v>
      </c>
      <c r="L1074" s="193" t="s">
        <v>1323</v>
      </c>
    </row>
    <row r="1075" spans="2:12">
      <c r="B1075" s="184" t="s">
        <v>98</v>
      </c>
      <c r="C1075" s="185" t="s">
        <v>1691</v>
      </c>
      <c r="D1075" s="186">
        <v>4.4405855742</v>
      </c>
      <c r="E1075" s="187">
        <v>0.76123700000000005</v>
      </c>
      <c r="F1075" s="187">
        <f t="shared" si="49"/>
        <v>0.73078752000000002</v>
      </c>
      <c r="G1075" s="188">
        <v>1</v>
      </c>
      <c r="H1075" s="187">
        <f t="shared" si="48"/>
        <v>0.73078752000000002</v>
      </c>
      <c r="I1075" s="188">
        <v>1.3</v>
      </c>
      <c r="J1075" s="189">
        <f t="shared" si="50"/>
        <v>0.9500237760000001</v>
      </c>
      <c r="K1075" s="190" t="s">
        <v>1321</v>
      </c>
      <c r="L1075" s="191" t="s">
        <v>1323</v>
      </c>
    </row>
    <row r="1076" spans="2:12">
      <c r="B1076" s="184" t="s">
        <v>99</v>
      </c>
      <c r="C1076" s="185" t="s">
        <v>1691</v>
      </c>
      <c r="D1076" s="186">
        <v>6.3286352916000004</v>
      </c>
      <c r="E1076" s="187">
        <v>1.153176</v>
      </c>
      <c r="F1076" s="187">
        <f t="shared" si="49"/>
        <v>1.10704896</v>
      </c>
      <c r="G1076" s="188">
        <v>1</v>
      </c>
      <c r="H1076" s="187">
        <f t="shared" si="48"/>
        <v>1.10704896</v>
      </c>
      <c r="I1076" s="188">
        <v>1.3</v>
      </c>
      <c r="J1076" s="189">
        <f t="shared" si="50"/>
        <v>1.4391636480000001</v>
      </c>
      <c r="K1076" s="190" t="s">
        <v>1321</v>
      </c>
      <c r="L1076" s="191" t="s">
        <v>1323</v>
      </c>
    </row>
    <row r="1077" spans="2:12">
      <c r="B1077" s="184" t="s">
        <v>100</v>
      </c>
      <c r="C1077" s="185" t="s">
        <v>1691</v>
      </c>
      <c r="D1077" s="186">
        <v>10.0393507377</v>
      </c>
      <c r="E1077" s="187">
        <v>2.170461</v>
      </c>
      <c r="F1077" s="187">
        <f t="shared" si="49"/>
        <v>2.0836425599999999</v>
      </c>
      <c r="G1077" s="188">
        <v>1</v>
      </c>
      <c r="H1077" s="187">
        <f t="shared" si="48"/>
        <v>2.0836425599999999</v>
      </c>
      <c r="I1077" s="188">
        <v>1.3</v>
      </c>
      <c r="J1077" s="189">
        <f t="shared" si="50"/>
        <v>2.7087353279999999</v>
      </c>
      <c r="K1077" s="190" t="s">
        <v>1321</v>
      </c>
      <c r="L1077" s="191" t="s">
        <v>1323</v>
      </c>
    </row>
    <row r="1078" spans="2:12">
      <c r="B1078" s="176" t="s">
        <v>101</v>
      </c>
      <c r="C1078" s="177" t="s">
        <v>1692</v>
      </c>
      <c r="D1078" s="178">
        <v>3.6763771186</v>
      </c>
      <c r="E1078" s="179">
        <v>0.528644</v>
      </c>
      <c r="F1078" s="179">
        <f t="shared" si="49"/>
        <v>0.50749823999999999</v>
      </c>
      <c r="G1078" s="180">
        <v>1</v>
      </c>
      <c r="H1078" s="179">
        <f t="shared" si="48"/>
        <v>0.50749823999999999</v>
      </c>
      <c r="I1078" s="180">
        <v>1.3</v>
      </c>
      <c r="J1078" s="181">
        <f t="shared" si="50"/>
        <v>0.65974771200000004</v>
      </c>
      <c r="K1078" s="192" t="s">
        <v>1321</v>
      </c>
      <c r="L1078" s="193" t="s">
        <v>1323</v>
      </c>
    </row>
    <row r="1079" spans="2:12">
      <c r="B1079" s="184" t="s">
        <v>102</v>
      </c>
      <c r="C1079" s="185" t="s">
        <v>1692</v>
      </c>
      <c r="D1079" s="186">
        <v>4.6999051115999997</v>
      </c>
      <c r="E1079" s="187">
        <v>0.72081700000000004</v>
      </c>
      <c r="F1079" s="187">
        <f t="shared" si="49"/>
        <v>0.69198431999999999</v>
      </c>
      <c r="G1079" s="188">
        <v>1</v>
      </c>
      <c r="H1079" s="187">
        <f t="shared" si="48"/>
        <v>0.69198431999999999</v>
      </c>
      <c r="I1079" s="188">
        <v>1.3</v>
      </c>
      <c r="J1079" s="189">
        <f t="shared" si="50"/>
        <v>0.89957961600000003</v>
      </c>
      <c r="K1079" s="190" t="s">
        <v>1321</v>
      </c>
      <c r="L1079" s="191" t="s">
        <v>1323</v>
      </c>
    </row>
    <row r="1080" spans="2:12">
      <c r="B1080" s="184" t="s">
        <v>103</v>
      </c>
      <c r="C1080" s="185" t="s">
        <v>1692</v>
      </c>
      <c r="D1080" s="186">
        <v>7.0467117987999996</v>
      </c>
      <c r="E1080" s="187">
        <v>1.1618219999999999</v>
      </c>
      <c r="F1080" s="187">
        <f t="shared" si="49"/>
        <v>1.1153491199999999</v>
      </c>
      <c r="G1080" s="188">
        <v>1</v>
      </c>
      <c r="H1080" s="187">
        <f t="shared" si="48"/>
        <v>1.1153491199999999</v>
      </c>
      <c r="I1080" s="188">
        <v>1.3</v>
      </c>
      <c r="J1080" s="189">
        <f t="shared" si="50"/>
        <v>1.4499538559999998</v>
      </c>
      <c r="K1080" s="190" t="s">
        <v>1321</v>
      </c>
      <c r="L1080" s="191" t="s">
        <v>1323</v>
      </c>
    </row>
    <row r="1081" spans="2:12">
      <c r="B1081" s="184" t="s">
        <v>104</v>
      </c>
      <c r="C1081" s="185" t="s">
        <v>1692</v>
      </c>
      <c r="D1081" s="186">
        <v>11.530682558900001</v>
      </c>
      <c r="E1081" s="187">
        <v>2.202493</v>
      </c>
      <c r="F1081" s="187">
        <f t="shared" si="49"/>
        <v>2.1143932799999998</v>
      </c>
      <c r="G1081" s="188">
        <v>1</v>
      </c>
      <c r="H1081" s="187">
        <f t="shared" si="48"/>
        <v>2.1143932799999998</v>
      </c>
      <c r="I1081" s="188">
        <v>1.3</v>
      </c>
      <c r="J1081" s="189">
        <f t="shared" si="50"/>
        <v>2.7487112639999998</v>
      </c>
      <c r="K1081" s="190" t="s">
        <v>1321</v>
      </c>
      <c r="L1081" s="191" t="s">
        <v>1323</v>
      </c>
    </row>
    <row r="1082" spans="2:12">
      <c r="B1082" s="176" t="s">
        <v>105</v>
      </c>
      <c r="C1082" s="177" t="s">
        <v>1693</v>
      </c>
      <c r="D1082" s="178">
        <v>2.2975022752999998</v>
      </c>
      <c r="E1082" s="179">
        <v>0.34229900000000002</v>
      </c>
      <c r="F1082" s="179">
        <f t="shared" si="49"/>
        <v>0.32860704000000002</v>
      </c>
      <c r="G1082" s="180">
        <v>1</v>
      </c>
      <c r="H1082" s="179">
        <f t="shared" si="48"/>
        <v>0.32860704000000002</v>
      </c>
      <c r="I1082" s="180">
        <v>1.3</v>
      </c>
      <c r="J1082" s="181">
        <f t="shared" si="50"/>
        <v>0.42718915200000002</v>
      </c>
      <c r="K1082" s="192" t="s">
        <v>1321</v>
      </c>
      <c r="L1082" s="193" t="s">
        <v>1323</v>
      </c>
    </row>
    <row r="1083" spans="2:12">
      <c r="B1083" s="184" t="s">
        <v>106</v>
      </c>
      <c r="C1083" s="185" t="s">
        <v>1693</v>
      </c>
      <c r="D1083" s="186">
        <v>3.0218865598</v>
      </c>
      <c r="E1083" s="187">
        <v>0.52229099999999995</v>
      </c>
      <c r="F1083" s="187">
        <f t="shared" si="49"/>
        <v>0.50139935999999996</v>
      </c>
      <c r="G1083" s="188">
        <v>1</v>
      </c>
      <c r="H1083" s="187">
        <f t="shared" si="48"/>
        <v>0.50139935999999996</v>
      </c>
      <c r="I1083" s="188">
        <v>1.3</v>
      </c>
      <c r="J1083" s="189">
        <f t="shared" si="50"/>
        <v>0.65181916799999995</v>
      </c>
      <c r="K1083" s="190" t="s">
        <v>1321</v>
      </c>
      <c r="L1083" s="191" t="s">
        <v>1323</v>
      </c>
    </row>
    <row r="1084" spans="2:12">
      <c r="B1084" s="184" t="s">
        <v>107</v>
      </c>
      <c r="C1084" s="185" t="s">
        <v>1693</v>
      </c>
      <c r="D1084" s="186">
        <v>4.2934036096000003</v>
      </c>
      <c r="E1084" s="187">
        <v>0.76290599999999997</v>
      </c>
      <c r="F1084" s="187">
        <f t="shared" si="49"/>
        <v>0.73238976</v>
      </c>
      <c r="G1084" s="188">
        <v>1</v>
      </c>
      <c r="H1084" s="187">
        <f t="shared" si="48"/>
        <v>0.73238976</v>
      </c>
      <c r="I1084" s="188">
        <v>1.3</v>
      </c>
      <c r="J1084" s="189">
        <f t="shared" si="50"/>
        <v>0.95210668799999998</v>
      </c>
      <c r="K1084" s="190" t="s">
        <v>1321</v>
      </c>
      <c r="L1084" s="191" t="s">
        <v>1323</v>
      </c>
    </row>
    <row r="1085" spans="2:12">
      <c r="B1085" s="184" t="s">
        <v>108</v>
      </c>
      <c r="C1085" s="185" t="s">
        <v>1693</v>
      </c>
      <c r="D1085" s="186">
        <v>7.3943396226000004</v>
      </c>
      <c r="E1085" s="187">
        <v>1.314071</v>
      </c>
      <c r="F1085" s="187">
        <f t="shared" si="49"/>
        <v>1.26150816</v>
      </c>
      <c r="G1085" s="188">
        <v>1</v>
      </c>
      <c r="H1085" s="187">
        <f t="shared" si="48"/>
        <v>1.26150816</v>
      </c>
      <c r="I1085" s="188">
        <v>1.3</v>
      </c>
      <c r="J1085" s="189">
        <f t="shared" si="50"/>
        <v>1.639960608</v>
      </c>
      <c r="K1085" s="190" t="s">
        <v>1321</v>
      </c>
      <c r="L1085" s="191" t="s">
        <v>1323</v>
      </c>
    </row>
    <row r="1086" spans="2:12">
      <c r="B1086" s="176" t="s">
        <v>109</v>
      </c>
      <c r="C1086" s="177" t="s">
        <v>1694</v>
      </c>
      <c r="D1086" s="178">
        <v>2.1593719605000001</v>
      </c>
      <c r="E1086" s="179">
        <v>0.31934600000000002</v>
      </c>
      <c r="F1086" s="179">
        <f t="shared" si="49"/>
        <v>0.30657215999999998</v>
      </c>
      <c r="G1086" s="180">
        <v>1</v>
      </c>
      <c r="H1086" s="179">
        <f t="shared" si="48"/>
        <v>0.30657215999999998</v>
      </c>
      <c r="I1086" s="180">
        <v>1.3</v>
      </c>
      <c r="J1086" s="181">
        <f t="shared" si="50"/>
        <v>0.398543808</v>
      </c>
      <c r="K1086" s="192" t="s">
        <v>1321</v>
      </c>
      <c r="L1086" s="193" t="s">
        <v>1323</v>
      </c>
    </row>
    <row r="1087" spans="2:12">
      <c r="B1087" s="184" t="s">
        <v>110</v>
      </c>
      <c r="C1087" s="185" t="s">
        <v>1694</v>
      </c>
      <c r="D1087" s="186">
        <v>2.7949573600000002</v>
      </c>
      <c r="E1087" s="187">
        <v>0.47373399999999999</v>
      </c>
      <c r="F1087" s="187">
        <f t="shared" si="49"/>
        <v>0.45478463999999996</v>
      </c>
      <c r="G1087" s="188">
        <v>1</v>
      </c>
      <c r="H1087" s="187">
        <f t="shared" si="48"/>
        <v>0.45478463999999996</v>
      </c>
      <c r="I1087" s="188">
        <v>1.3</v>
      </c>
      <c r="J1087" s="189">
        <f t="shared" si="50"/>
        <v>0.59122003199999995</v>
      </c>
      <c r="K1087" s="190" t="s">
        <v>1321</v>
      </c>
      <c r="L1087" s="191" t="s">
        <v>1323</v>
      </c>
    </row>
    <row r="1088" spans="2:12">
      <c r="B1088" s="184" t="s">
        <v>111</v>
      </c>
      <c r="C1088" s="185" t="s">
        <v>1694</v>
      </c>
      <c r="D1088" s="186">
        <v>4.6977924384999996</v>
      </c>
      <c r="E1088" s="187">
        <v>0.77939999999999998</v>
      </c>
      <c r="F1088" s="187">
        <f t="shared" si="49"/>
        <v>0.748224</v>
      </c>
      <c r="G1088" s="188">
        <v>1</v>
      </c>
      <c r="H1088" s="187">
        <f t="shared" si="48"/>
        <v>0.748224</v>
      </c>
      <c r="I1088" s="188">
        <v>1.3</v>
      </c>
      <c r="J1088" s="189">
        <f t="shared" si="50"/>
        <v>0.97269119999999998</v>
      </c>
      <c r="K1088" s="190" t="s">
        <v>1321</v>
      </c>
      <c r="L1088" s="191" t="s">
        <v>1323</v>
      </c>
    </row>
    <row r="1089" spans="2:12">
      <c r="B1089" s="184" t="s">
        <v>112</v>
      </c>
      <c r="C1089" s="185" t="s">
        <v>1694</v>
      </c>
      <c r="D1089" s="186">
        <v>13.169767441899999</v>
      </c>
      <c r="E1089" s="187">
        <v>2.4232990000000001</v>
      </c>
      <c r="F1089" s="187">
        <f t="shared" si="49"/>
        <v>2.3263670400000001</v>
      </c>
      <c r="G1089" s="188">
        <v>1</v>
      </c>
      <c r="H1089" s="187">
        <f t="shared" si="48"/>
        <v>2.3263670400000001</v>
      </c>
      <c r="I1089" s="188">
        <v>1.3</v>
      </c>
      <c r="J1089" s="189">
        <f t="shared" si="50"/>
        <v>3.0242771520000002</v>
      </c>
      <c r="K1089" s="190" t="s">
        <v>1321</v>
      </c>
      <c r="L1089" s="191" t="s">
        <v>1323</v>
      </c>
    </row>
    <row r="1090" spans="2:12">
      <c r="B1090" s="176" t="s">
        <v>113</v>
      </c>
      <c r="C1090" s="177" t="s">
        <v>1695</v>
      </c>
      <c r="D1090" s="178">
        <v>4.0032546786000003</v>
      </c>
      <c r="E1090" s="179">
        <v>0.55115400000000003</v>
      </c>
      <c r="F1090" s="179">
        <f t="shared" si="49"/>
        <v>0.52910784</v>
      </c>
      <c r="G1090" s="180">
        <v>1</v>
      </c>
      <c r="H1090" s="179">
        <f t="shared" si="48"/>
        <v>0.52910784</v>
      </c>
      <c r="I1090" s="180">
        <v>1.3</v>
      </c>
      <c r="J1090" s="181">
        <f t="shared" si="50"/>
        <v>0.68784019200000002</v>
      </c>
      <c r="K1090" s="192" t="s">
        <v>1321</v>
      </c>
      <c r="L1090" s="193" t="s">
        <v>1323</v>
      </c>
    </row>
    <row r="1091" spans="2:12">
      <c r="B1091" s="184" t="s">
        <v>114</v>
      </c>
      <c r="C1091" s="185" t="s">
        <v>1695</v>
      </c>
      <c r="D1091" s="186">
        <v>4.7655334114999999</v>
      </c>
      <c r="E1091" s="187">
        <v>0.71301000000000003</v>
      </c>
      <c r="F1091" s="187">
        <f t="shared" si="49"/>
        <v>0.68448960000000003</v>
      </c>
      <c r="G1091" s="188">
        <v>1</v>
      </c>
      <c r="H1091" s="187">
        <f t="shared" si="48"/>
        <v>0.68448960000000003</v>
      </c>
      <c r="I1091" s="188">
        <v>1.3</v>
      </c>
      <c r="J1091" s="189">
        <f t="shared" si="50"/>
        <v>0.88983648000000004</v>
      </c>
      <c r="K1091" s="190" t="s">
        <v>1321</v>
      </c>
      <c r="L1091" s="191" t="s">
        <v>1323</v>
      </c>
    </row>
    <row r="1092" spans="2:12">
      <c r="B1092" s="184" t="s">
        <v>115</v>
      </c>
      <c r="C1092" s="185" t="s">
        <v>1695</v>
      </c>
      <c r="D1092" s="186">
        <v>6.7963944856999996</v>
      </c>
      <c r="E1092" s="187">
        <v>1.140093</v>
      </c>
      <c r="F1092" s="187">
        <f t="shared" si="49"/>
        <v>1.0944892799999999</v>
      </c>
      <c r="G1092" s="188">
        <v>1</v>
      </c>
      <c r="H1092" s="187">
        <f t="shared" si="48"/>
        <v>1.0944892799999999</v>
      </c>
      <c r="I1092" s="188">
        <v>1.3</v>
      </c>
      <c r="J1092" s="189">
        <f t="shared" si="50"/>
        <v>1.422836064</v>
      </c>
      <c r="K1092" s="190" t="s">
        <v>1321</v>
      </c>
      <c r="L1092" s="191" t="s">
        <v>1323</v>
      </c>
    </row>
    <row r="1093" spans="2:12">
      <c r="B1093" s="184" t="s">
        <v>116</v>
      </c>
      <c r="C1093" s="185" t="s">
        <v>1695</v>
      </c>
      <c r="D1093" s="186">
        <v>13.365366759500001</v>
      </c>
      <c r="E1093" s="187">
        <v>2.469757</v>
      </c>
      <c r="F1093" s="187">
        <f t="shared" si="49"/>
        <v>2.3709667199999998</v>
      </c>
      <c r="G1093" s="188">
        <v>1</v>
      </c>
      <c r="H1093" s="187">
        <f t="shared" si="48"/>
        <v>2.3709667199999998</v>
      </c>
      <c r="I1093" s="188">
        <v>1.3</v>
      </c>
      <c r="J1093" s="189">
        <f t="shared" si="50"/>
        <v>3.0822567359999997</v>
      </c>
      <c r="K1093" s="190" t="s">
        <v>1321</v>
      </c>
      <c r="L1093" s="191" t="s">
        <v>1323</v>
      </c>
    </row>
    <row r="1094" spans="2:12">
      <c r="B1094" s="176" t="s">
        <v>117</v>
      </c>
      <c r="C1094" s="177" t="s">
        <v>1696</v>
      </c>
      <c r="D1094" s="178">
        <v>6.7803030302999998</v>
      </c>
      <c r="E1094" s="179">
        <v>1.089861</v>
      </c>
      <c r="F1094" s="179">
        <f t="shared" si="49"/>
        <v>1.0462665599999998</v>
      </c>
      <c r="G1094" s="180">
        <v>1</v>
      </c>
      <c r="H1094" s="179">
        <f t="shared" si="48"/>
        <v>1.0462665599999998</v>
      </c>
      <c r="I1094" s="180">
        <v>2</v>
      </c>
      <c r="J1094" s="181">
        <f t="shared" si="50"/>
        <v>2.0925331199999997</v>
      </c>
      <c r="K1094" s="192" t="s">
        <v>1327</v>
      </c>
      <c r="L1094" s="193" t="s">
        <v>1328</v>
      </c>
    </row>
    <row r="1095" spans="2:12">
      <c r="B1095" s="184" t="s">
        <v>118</v>
      </c>
      <c r="C1095" s="185" t="s">
        <v>1696</v>
      </c>
      <c r="D1095" s="186">
        <v>12.837264150899999</v>
      </c>
      <c r="E1095" s="187">
        <v>1.390398</v>
      </c>
      <c r="F1095" s="187">
        <f t="shared" si="49"/>
        <v>1.3347820799999999</v>
      </c>
      <c r="G1095" s="188">
        <v>1</v>
      </c>
      <c r="H1095" s="187">
        <f t="shared" si="48"/>
        <v>1.3347820799999999</v>
      </c>
      <c r="I1095" s="188">
        <v>2</v>
      </c>
      <c r="J1095" s="189">
        <f t="shared" si="50"/>
        <v>2.6695641599999997</v>
      </c>
      <c r="K1095" s="190" t="s">
        <v>1327</v>
      </c>
      <c r="L1095" s="191" t="s">
        <v>1328</v>
      </c>
    </row>
    <row r="1096" spans="2:12">
      <c r="B1096" s="184" t="s">
        <v>119</v>
      </c>
      <c r="C1096" s="185" t="s">
        <v>1696</v>
      </c>
      <c r="D1096" s="186">
        <v>20.335483871000001</v>
      </c>
      <c r="E1096" s="187">
        <v>2.435543</v>
      </c>
      <c r="F1096" s="187">
        <f t="shared" si="49"/>
        <v>2.3381212799999997</v>
      </c>
      <c r="G1096" s="188">
        <v>1</v>
      </c>
      <c r="H1096" s="187">
        <f t="shared" si="48"/>
        <v>2.3381212799999997</v>
      </c>
      <c r="I1096" s="188">
        <v>2</v>
      </c>
      <c r="J1096" s="189">
        <f t="shared" si="50"/>
        <v>4.6762425599999995</v>
      </c>
      <c r="K1096" s="190" t="s">
        <v>1327</v>
      </c>
      <c r="L1096" s="191" t="s">
        <v>1328</v>
      </c>
    </row>
    <row r="1097" spans="2:12">
      <c r="B1097" s="184" t="s">
        <v>120</v>
      </c>
      <c r="C1097" s="185" t="s">
        <v>1696</v>
      </c>
      <c r="D1097" s="186">
        <v>24.212121212100001</v>
      </c>
      <c r="E1097" s="187">
        <v>3.7755260000000002</v>
      </c>
      <c r="F1097" s="187">
        <f t="shared" si="49"/>
        <v>3.6245049599999999</v>
      </c>
      <c r="G1097" s="188">
        <v>1</v>
      </c>
      <c r="H1097" s="187">
        <f t="shared" si="48"/>
        <v>3.6245049599999999</v>
      </c>
      <c r="I1097" s="188">
        <v>2</v>
      </c>
      <c r="J1097" s="189">
        <f t="shared" si="50"/>
        <v>7.2490099199999998</v>
      </c>
      <c r="K1097" s="190" t="s">
        <v>1327</v>
      </c>
      <c r="L1097" s="191" t="s">
        <v>1328</v>
      </c>
    </row>
    <row r="1098" spans="2:12">
      <c r="B1098" s="176" t="s">
        <v>121</v>
      </c>
      <c r="C1098" s="177" t="s">
        <v>1697</v>
      </c>
      <c r="D1098" s="178">
        <v>10.8190913787</v>
      </c>
      <c r="E1098" s="179">
        <v>0.57125999999999999</v>
      </c>
      <c r="F1098" s="179">
        <f t="shared" si="49"/>
        <v>0.54840959999999994</v>
      </c>
      <c r="G1098" s="180">
        <v>1</v>
      </c>
      <c r="H1098" s="179">
        <f t="shared" si="48"/>
        <v>0.54840959999999994</v>
      </c>
      <c r="I1098" s="180">
        <v>2</v>
      </c>
      <c r="J1098" s="181">
        <f t="shared" si="50"/>
        <v>1.0968191999999999</v>
      </c>
      <c r="K1098" s="192" t="s">
        <v>1327</v>
      </c>
      <c r="L1098" s="193" t="s">
        <v>1328</v>
      </c>
    </row>
    <row r="1099" spans="2:12">
      <c r="B1099" s="184" t="s">
        <v>122</v>
      </c>
      <c r="C1099" s="185" t="s">
        <v>1697</v>
      </c>
      <c r="D1099" s="186">
        <v>11.7924584056</v>
      </c>
      <c r="E1099" s="187">
        <v>0.66987099999999999</v>
      </c>
      <c r="F1099" s="187">
        <f t="shared" si="49"/>
        <v>0.64307616000000001</v>
      </c>
      <c r="G1099" s="188">
        <v>1</v>
      </c>
      <c r="H1099" s="187">
        <f t="shared" si="48"/>
        <v>0.64307616000000001</v>
      </c>
      <c r="I1099" s="188">
        <v>2</v>
      </c>
      <c r="J1099" s="189">
        <f t="shared" si="50"/>
        <v>1.28615232</v>
      </c>
      <c r="K1099" s="190" t="s">
        <v>1327</v>
      </c>
      <c r="L1099" s="191" t="s">
        <v>1328</v>
      </c>
    </row>
    <row r="1100" spans="2:12">
      <c r="B1100" s="184" t="s">
        <v>123</v>
      </c>
      <c r="C1100" s="185" t="s">
        <v>1697</v>
      </c>
      <c r="D1100" s="186">
        <v>15.3888068275</v>
      </c>
      <c r="E1100" s="187">
        <v>0.92013900000000004</v>
      </c>
      <c r="F1100" s="187">
        <f t="shared" si="49"/>
        <v>0.88333344000000003</v>
      </c>
      <c r="G1100" s="188">
        <v>1</v>
      </c>
      <c r="H1100" s="187">
        <f t="shared" si="48"/>
        <v>0.88333344000000003</v>
      </c>
      <c r="I1100" s="188">
        <v>2</v>
      </c>
      <c r="J1100" s="189">
        <f t="shared" si="50"/>
        <v>1.7666668800000001</v>
      </c>
      <c r="K1100" s="190" t="s">
        <v>1327</v>
      </c>
      <c r="L1100" s="191" t="s">
        <v>1328</v>
      </c>
    </row>
    <row r="1101" spans="2:12">
      <c r="B1101" s="184" t="s">
        <v>124</v>
      </c>
      <c r="C1101" s="185" t="s">
        <v>1697</v>
      </c>
      <c r="D1101" s="186">
        <v>28.479143179299999</v>
      </c>
      <c r="E1101" s="187">
        <v>1.9282049999999999</v>
      </c>
      <c r="F1101" s="187">
        <f t="shared" si="49"/>
        <v>1.8510768</v>
      </c>
      <c r="G1101" s="188">
        <v>1</v>
      </c>
      <c r="H1101" s="187">
        <f t="shared" si="48"/>
        <v>1.8510768</v>
      </c>
      <c r="I1101" s="188">
        <v>2</v>
      </c>
      <c r="J1101" s="189">
        <f t="shared" si="50"/>
        <v>3.7021535999999999</v>
      </c>
      <c r="K1101" s="190" t="s">
        <v>1327</v>
      </c>
      <c r="L1101" s="191" t="s">
        <v>1328</v>
      </c>
    </row>
    <row r="1102" spans="2:12">
      <c r="B1102" s="176" t="s">
        <v>125</v>
      </c>
      <c r="C1102" s="177" t="s">
        <v>1698</v>
      </c>
      <c r="D1102" s="178">
        <v>5.2832329114999999</v>
      </c>
      <c r="E1102" s="179">
        <v>0.35710700000000001</v>
      </c>
      <c r="F1102" s="179">
        <f t="shared" si="49"/>
        <v>0.34282271999999997</v>
      </c>
      <c r="G1102" s="180">
        <v>1</v>
      </c>
      <c r="H1102" s="179">
        <f t="shared" ref="H1102:H1165" si="51">+F1102*G1102</f>
        <v>0.34282271999999997</v>
      </c>
      <c r="I1102" s="180">
        <v>2</v>
      </c>
      <c r="J1102" s="181">
        <f t="shared" si="50"/>
        <v>0.68564543999999994</v>
      </c>
      <c r="K1102" s="192" t="s">
        <v>1327</v>
      </c>
      <c r="L1102" s="193" t="s">
        <v>1328</v>
      </c>
    </row>
    <row r="1103" spans="2:12">
      <c r="B1103" s="184" t="s">
        <v>126</v>
      </c>
      <c r="C1103" s="185" t="s">
        <v>1698</v>
      </c>
      <c r="D1103" s="186">
        <v>7.2445772510999999</v>
      </c>
      <c r="E1103" s="187">
        <v>0.50181699999999996</v>
      </c>
      <c r="F1103" s="187">
        <f t="shared" ref="F1103:F1166" si="52">E1103*0.96</f>
        <v>0.48174431999999995</v>
      </c>
      <c r="G1103" s="188">
        <v>1</v>
      </c>
      <c r="H1103" s="187">
        <f t="shared" si="51"/>
        <v>0.48174431999999995</v>
      </c>
      <c r="I1103" s="188">
        <v>2</v>
      </c>
      <c r="J1103" s="189">
        <f t="shared" ref="J1103:J1166" si="53">H1103*I1103</f>
        <v>0.9634886399999999</v>
      </c>
      <c r="K1103" s="190" t="s">
        <v>1327</v>
      </c>
      <c r="L1103" s="191" t="s">
        <v>1328</v>
      </c>
    </row>
    <row r="1104" spans="2:12">
      <c r="B1104" s="184" t="s">
        <v>127</v>
      </c>
      <c r="C1104" s="185" t="s">
        <v>1698</v>
      </c>
      <c r="D1104" s="186">
        <v>10.549082435200001</v>
      </c>
      <c r="E1104" s="187">
        <v>0.809612</v>
      </c>
      <c r="F1104" s="187">
        <f t="shared" si="52"/>
        <v>0.77722751999999995</v>
      </c>
      <c r="G1104" s="188">
        <v>1</v>
      </c>
      <c r="H1104" s="187">
        <f t="shared" si="51"/>
        <v>0.77722751999999995</v>
      </c>
      <c r="I1104" s="188">
        <v>2</v>
      </c>
      <c r="J1104" s="189">
        <f t="shared" si="53"/>
        <v>1.5544550399999999</v>
      </c>
      <c r="K1104" s="190" t="s">
        <v>1327</v>
      </c>
      <c r="L1104" s="191" t="s">
        <v>1328</v>
      </c>
    </row>
    <row r="1105" spans="2:12">
      <c r="B1105" s="184" t="s">
        <v>128</v>
      </c>
      <c r="C1105" s="185" t="s">
        <v>1698</v>
      </c>
      <c r="D1105" s="186">
        <v>20.2816171389</v>
      </c>
      <c r="E1105" s="187">
        <v>1.5922210000000001</v>
      </c>
      <c r="F1105" s="187">
        <f t="shared" si="52"/>
        <v>1.5285321600000001</v>
      </c>
      <c r="G1105" s="188">
        <v>1</v>
      </c>
      <c r="H1105" s="187">
        <f t="shared" si="51"/>
        <v>1.5285321600000001</v>
      </c>
      <c r="I1105" s="188">
        <v>2</v>
      </c>
      <c r="J1105" s="189">
        <f t="shared" si="53"/>
        <v>3.0570643200000003</v>
      </c>
      <c r="K1105" s="190" t="s">
        <v>1327</v>
      </c>
      <c r="L1105" s="191" t="s">
        <v>1328</v>
      </c>
    </row>
    <row r="1106" spans="2:12">
      <c r="B1106" s="176" t="s">
        <v>129</v>
      </c>
      <c r="C1106" s="177" t="s">
        <v>1699</v>
      </c>
      <c r="D1106" s="178">
        <v>5.0323785802999996</v>
      </c>
      <c r="E1106" s="179">
        <v>0.33980300000000002</v>
      </c>
      <c r="F1106" s="179">
        <f t="shared" si="52"/>
        <v>0.32621088000000004</v>
      </c>
      <c r="G1106" s="180">
        <v>1</v>
      </c>
      <c r="H1106" s="179">
        <f t="shared" si="51"/>
        <v>0.32621088000000004</v>
      </c>
      <c r="I1106" s="180">
        <v>2</v>
      </c>
      <c r="J1106" s="181">
        <f t="shared" si="53"/>
        <v>0.65242176000000007</v>
      </c>
      <c r="K1106" s="192" t="s">
        <v>1327</v>
      </c>
      <c r="L1106" s="193" t="s">
        <v>1328</v>
      </c>
    </row>
    <row r="1107" spans="2:12">
      <c r="B1107" s="184" t="s">
        <v>130</v>
      </c>
      <c r="C1107" s="185" t="s">
        <v>1699</v>
      </c>
      <c r="D1107" s="186">
        <v>6.5835721107999996</v>
      </c>
      <c r="E1107" s="187">
        <v>0.44974199999999998</v>
      </c>
      <c r="F1107" s="187">
        <f t="shared" si="52"/>
        <v>0.43175231999999997</v>
      </c>
      <c r="G1107" s="188">
        <v>1</v>
      </c>
      <c r="H1107" s="187">
        <f t="shared" si="51"/>
        <v>0.43175231999999997</v>
      </c>
      <c r="I1107" s="188">
        <v>2</v>
      </c>
      <c r="J1107" s="189">
        <f t="shared" si="53"/>
        <v>0.86350463999999993</v>
      </c>
      <c r="K1107" s="190" t="s">
        <v>1327</v>
      </c>
      <c r="L1107" s="191" t="s">
        <v>1328</v>
      </c>
    </row>
    <row r="1108" spans="2:12">
      <c r="B1108" s="184" t="s">
        <v>131</v>
      </c>
      <c r="C1108" s="185" t="s">
        <v>1699</v>
      </c>
      <c r="D1108" s="186">
        <v>14.728070175399999</v>
      </c>
      <c r="E1108" s="187">
        <v>0.90605000000000002</v>
      </c>
      <c r="F1108" s="187">
        <f t="shared" si="52"/>
        <v>0.86980800000000003</v>
      </c>
      <c r="G1108" s="188">
        <v>1</v>
      </c>
      <c r="H1108" s="187">
        <f t="shared" si="51"/>
        <v>0.86980800000000003</v>
      </c>
      <c r="I1108" s="188">
        <v>2</v>
      </c>
      <c r="J1108" s="189">
        <f t="shared" si="53"/>
        <v>1.7396160000000001</v>
      </c>
      <c r="K1108" s="190" t="s">
        <v>1327</v>
      </c>
      <c r="L1108" s="191" t="s">
        <v>1328</v>
      </c>
    </row>
    <row r="1109" spans="2:12">
      <c r="B1109" s="184" t="s">
        <v>132</v>
      </c>
      <c r="C1109" s="185" t="s">
        <v>1699</v>
      </c>
      <c r="D1109" s="186">
        <v>73</v>
      </c>
      <c r="E1109" s="187">
        <v>1.4933835</v>
      </c>
      <c r="F1109" s="187">
        <f t="shared" si="52"/>
        <v>1.4336481599999999</v>
      </c>
      <c r="G1109" s="188">
        <v>1</v>
      </c>
      <c r="H1109" s="187">
        <f t="shared" si="51"/>
        <v>1.4336481599999999</v>
      </c>
      <c r="I1109" s="188">
        <v>2</v>
      </c>
      <c r="J1109" s="189">
        <f t="shared" si="53"/>
        <v>2.8672963199999999</v>
      </c>
      <c r="K1109" s="190" t="s">
        <v>1327</v>
      </c>
      <c r="L1109" s="191" t="s">
        <v>1328</v>
      </c>
    </row>
    <row r="1110" spans="2:12">
      <c r="B1110" s="176" t="s">
        <v>133</v>
      </c>
      <c r="C1110" s="177" t="s">
        <v>1700</v>
      </c>
      <c r="D1110" s="178">
        <v>6.0112055045000004</v>
      </c>
      <c r="E1110" s="179">
        <v>0.40004000000000001</v>
      </c>
      <c r="F1110" s="179">
        <f t="shared" si="52"/>
        <v>0.3840384</v>
      </c>
      <c r="G1110" s="180">
        <v>1</v>
      </c>
      <c r="H1110" s="179">
        <f t="shared" si="51"/>
        <v>0.3840384</v>
      </c>
      <c r="I1110" s="180">
        <v>2</v>
      </c>
      <c r="J1110" s="181">
        <f t="shared" si="53"/>
        <v>0.7680768</v>
      </c>
      <c r="K1110" s="192" t="s">
        <v>1327</v>
      </c>
      <c r="L1110" s="193" t="s">
        <v>1328</v>
      </c>
    </row>
    <row r="1111" spans="2:12">
      <c r="B1111" s="184" t="s">
        <v>134</v>
      </c>
      <c r="C1111" s="185" t="s">
        <v>1700</v>
      </c>
      <c r="D1111" s="186">
        <v>8.0835629658000006</v>
      </c>
      <c r="E1111" s="187">
        <v>0.53647199999999995</v>
      </c>
      <c r="F1111" s="187">
        <f t="shared" si="52"/>
        <v>0.51501311999999988</v>
      </c>
      <c r="G1111" s="188">
        <v>1</v>
      </c>
      <c r="H1111" s="187">
        <f t="shared" si="51"/>
        <v>0.51501311999999988</v>
      </c>
      <c r="I1111" s="188">
        <v>2</v>
      </c>
      <c r="J1111" s="189">
        <f t="shared" si="53"/>
        <v>1.0300262399999998</v>
      </c>
      <c r="K1111" s="190" t="s">
        <v>1327</v>
      </c>
      <c r="L1111" s="191" t="s">
        <v>1328</v>
      </c>
    </row>
    <row r="1112" spans="2:12">
      <c r="B1112" s="184" t="s">
        <v>135</v>
      </c>
      <c r="C1112" s="185" t="s">
        <v>1700</v>
      </c>
      <c r="D1112" s="186">
        <v>12.0463768116</v>
      </c>
      <c r="E1112" s="187">
        <v>0.82652899999999996</v>
      </c>
      <c r="F1112" s="187">
        <f t="shared" si="52"/>
        <v>0.79346783999999992</v>
      </c>
      <c r="G1112" s="188">
        <v>1</v>
      </c>
      <c r="H1112" s="187">
        <f t="shared" si="51"/>
        <v>0.79346783999999992</v>
      </c>
      <c r="I1112" s="188">
        <v>2</v>
      </c>
      <c r="J1112" s="189">
        <f t="shared" si="53"/>
        <v>1.5869356799999998</v>
      </c>
      <c r="K1112" s="190" t="s">
        <v>1327</v>
      </c>
      <c r="L1112" s="191" t="s">
        <v>1328</v>
      </c>
    </row>
    <row r="1113" spans="2:12">
      <c r="B1113" s="184" t="s">
        <v>136</v>
      </c>
      <c r="C1113" s="185" t="s">
        <v>1700</v>
      </c>
      <c r="D1113" s="186">
        <v>19.4753042233</v>
      </c>
      <c r="E1113" s="187">
        <v>1.4925999999999999</v>
      </c>
      <c r="F1113" s="187">
        <f t="shared" si="52"/>
        <v>1.4328959999999999</v>
      </c>
      <c r="G1113" s="188">
        <v>1</v>
      </c>
      <c r="H1113" s="187">
        <f t="shared" si="51"/>
        <v>1.4328959999999999</v>
      </c>
      <c r="I1113" s="188">
        <v>2</v>
      </c>
      <c r="J1113" s="189">
        <f t="shared" si="53"/>
        <v>2.8657919999999999</v>
      </c>
      <c r="K1113" s="190" t="s">
        <v>1327</v>
      </c>
      <c r="L1113" s="191" t="s">
        <v>1328</v>
      </c>
    </row>
    <row r="1114" spans="2:12">
      <c r="B1114" s="176" t="s">
        <v>137</v>
      </c>
      <c r="C1114" s="177" t="s">
        <v>1701</v>
      </c>
      <c r="D1114" s="178">
        <v>4.237346756</v>
      </c>
      <c r="E1114" s="179">
        <v>0.29428100000000001</v>
      </c>
      <c r="F1114" s="179">
        <f t="shared" si="52"/>
        <v>0.28250976</v>
      </c>
      <c r="G1114" s="180">
        <v>1</v>
      </c>
      <c r="H1114" s="179">
        <f t="shared" si="51"/>
        <v>0.28250976</v>
      </c>
      <c r="I1114" s="180">
        <v>2</v>
      </c>
      <c r="J1114" s="181">
        <f t="shared" si="53"/>
        <v>0.56501952</v>
      </c>
      <c r="K1114" s="192" t="s">
        <v>1327</v>
      </c>
      <c r="L1114" s="193" t="s">
        <v>1328</v>
      </c>
    </row>
    <row r="1115" spans="2:12">
      <c r="B1115" s="184" t="s">
        <v>138</v>
      </c>
      <c r="C1115" s="185" t="s">
        <v>1701</v>
      </c>
      <c r="D1115" s="186">
        <v>5.5827797384000002</v>
      </c>
      <c r="E1115" s="187">
        <v>0.39977200000000002</v>
      </c>
      <c r="F1115" s="187">
        <f t="shared" si="52"/>
        <v>0.38378111999999998</v>
      </c>
      <c r="G1115" s="188">
        <v>1</v>
      </c>
      <c r="H1115" s="187">
        <f t="shared" si="51"/>
        <v>0.38378111999999998</v>
      </c>
      <c r="I1115" s="188">
        <v>2</v>
      </c>
      <c r="J1115" s="189">
        <f t="shared" si="53"/>
        <v>0.76756223999999995</v>
      </c>
      <c r="K1115" s="190" t="s">
        <v>1327</v>
      </c>
      <c r="L1115" s="191" t="s">
        <v>1328</v>
      </c>
    </row>
    <row r="1116" spans="2:12">
      <c r="B1116" s="184" t="s">
        <v>139</v>
      </c>
      <c r="C1116" s="185" t="s">
        <v>1701</v>
      </c>
      <c r="D1116" s="186">
        <v>7.2662601626000001</v>
      </c>
      <c r="E1116" s="187">
        <v>0.56762699999999999</v>
      </c>
      <c r="F1116" s="187">
        <f t="shared" si="52"/>
        <v>0.54492191999999995</v>
      </c>
      <c r="G1116" s="188">
        <v>1</v>
      </c>
      <c r="H1116" s="187">
        <f t="shared" si="51"/>
        <v>0.54492191999999995</v>
      </c>
      <c r="I1116" s="188">
        <v>2</v>
      </c>
      <c r="J1116" s="189">
        <f t="shared" si="53"/>
        <v>1.0898438399999999</v>
      </c>
      <c r="K1116" s="190" t="s">
        <v>1327</v>
      </c>
      <c r="L1116" s="191" t="s">
        <v>1328</v>
      </c>
    </row>
    <row r="1117" spans="2:12">
      <c r="B1117" s="184" t="s">
        <v>140</v>
      </c>
      <c r="C1117" s="185" t="s">
        <v>1701</v>
      </c>
      <c r="D1117" s="186">
        <v>16.644859813099998</v>
      </c>
      <c r="E1117" s="187">
        <v>1.1553</v>
      </c>
      <c r="F1117" s="187">
        <f t="shared" si="52"/>
        <v>1.1090879999999999</v>
      </c>
      <c r="G1117" s="188">
        <v>1</v>
      </c>
      <c r="H1117" s="187">
        <f t="shared" si="51"/>
        <v>1.1090879999999999</v>
      </c>
      <c r="I1117" s="188">
        <v>2</v>
      </c>
      <c r="J1117" s="189">
        <f t="shared" si="53"/>
        <v>2.2181759999999997</v>
      </c>
      <c r="K1117" s="190" t="s">
        <v>1327</v>
      </c>
      <c r="L1117" s="191" t="s">
        <v>1328</v>
      </c>
    </row>
    <row r="1118" spans="2:12">
      <c r="B1118" s="176" t="s">
        <v>141</v>
      </c>
      <c r="C1118" s="177" t="s">
        <v>1702</v>
      </c>
      <c r="D1118" s="178">
        <v>3.8792662116000001</v>
      </c>
      <c r="E1118" s="179">
        <v>0.27378599999999997</v>
      </c>
      <c r="F1118" s="179">
        <f t="shared" si="52"/>
        <v>0.26283455999999994</v>
      </c>
      <c r="G1118" s="180">
        <v>1</v>
      </c>
      <c r="H1118" s="179">
        <f t="shared" si="51"/>
        <v>0.26283455999999994</v>
      </c>
      <c r="I1118" s="180">
        <v>2</v>
      </c>
      <c r="J1118" s="181">
        <f t="shared" si="53"/>
        <v>0.52566911999999988</v>
      </c>
      <c r="K1118" s="192" t="s">
        <v>1327</v>
      </c>
      <c r="L1118" s="193" t="s">
        <v>1328</v>
      </c>
    </row>
    <row r="1119" spans="2:12">
      <c r="B1119" s="184" t="s">
        <v>142</v>
      </c>
      <c r="C1119" s="185" t="s">
        <v>1702</v>
      </c>
      <c r="D1119" s="186">
        <v>6.2203532380000004</v>
      </c>
      <c r="E1119" s="187">
        <v>0.43628</v>
      </c>
      <c r="F1119" s="187">
        <f t="shared" si="52"/>
        <v>0.4188288</v>
      </c>
      <c r="G1119" s="188">
        <v>1</v>
      </c>
      <c r="H1119" s="187">
        <f t="shared" si="51"/>
        <v>0.4188288</v>
      </c>
      <c r="I1119" s="188">
        <v>2</v>
      </c>
      <c r="J1119" s="189">
        <f t="shared" si="53"/>
        <v>0.8376576</v>
      </c>
      <c r="K1119" s="190" t="s">
        <v>1327</v>
      </c>
      <c r="L1119" s="191" t="s">
        <v>1328</v>
      </c>
    </row>
    <row r="1120" spans="2:12">
      <c r="B1120" s="184" t="s">
        <v>143</v>
      </c>
      <c r="C1120" s="185" t="s">
        <v>1702</v>
      </c>
      <c r="D1120" s="186">
        <v>8.9949999999999992</v>
      </c>
      <c r="E1120" s="187">
        <v>0.62254399999999999</v>
      </c>
      <c r="F1120" s="187">
        <f t="shared" si="52"/>
        <v>0.59764223999999999</v>
      </c>
      <c r="G1120" s="188">
        <v>1</v>
      </c>
      <c r="H1120" s="187">
        <f t="shared" si="51"/>
        <v>0.59764223999999999</v>
      </c>
      <c r="I1120" s="188">
        <v>2</v>
      </c>
      <c r="J1120" s="189">
        <f t="shared" si="53"/>
        <v>1.19528448</v>
      </c>
      <c r="K1120" s="190" t="s">
        <v>1327</v>
      </c>
      <c r="L1120" s="191" t="s">
        <v>1328</v>
      </c>
    </row>
    <row r="1121" spans="2:12">
      <c r="B1121" s="184" t="s">
        <v>144</v>
      </c>
      <c r="C1121" s="185" t="s">
        <v>1702</v>
      </c>
      <c r="D1121" s="186">
        <v>8.125</v>
      </c>
      <c r="E1121" s="187">
        <v>0.87670000000000003</v>
      </c>
      <c r="F1121" s="187">
        <f t="shared" si="52"/>
        <v>0.84163200000000005</v>
      </c>
      <c r="G1121" s="188">
        <v>1</v>
      </c>
      <c r="H1121" s="187">
        <f t="shared" si="51"/>
        <v>0.84163200000000005</v>
      </c>
      <c r="I1121" s="188">
        <v>2</v>
      </c>
      <c r="J1121" s="189">
        <f t="shared" si="53"/>
        <v>1.6832640000000001</v>
      </c>
      <c r="K1121" s="190" t="s">
        <v>1327</v>
      </c>
      <c r="L1121" s="191" t="s">
        <v>1328</v>
      </c>
    </row>
    <row r="1122" spans="2:12">
      <c r="B1122" s="176" t="s">
        <v>145</v>
      </c>
      <c r="C1122" s="177" t="s">
        <v>1703</v>
      </c>
      <c r="D1122" s="178">
        <v>3.3063046646999998</v>
      </c>
      <c r="E1122" s="179">
        <v>0.40604499999999999</v>
      </c>
      <c r="F1122" s="179">
        <f t="shared" si="52"/>
        <v>0.38980319999999996</v>
      </c>
      <c r="G1122" s="180">
        <v>1</v>
      </c>
      <c r="H1122" s="179">
        <f t="shared" si="51"/>
        <v>0.38980319999999996</v>
      </c>
      <c r="I1122" s="180">
        <v>2</v>
      </c>
      <c r="J1122" s="181">
        <f t="shared" si="53"/>
        <v>0.77960639999999992</v>
      </c>
      <c r="K1122" s="192" t="s">
        <v>1327</v>
      </c>
      <c r="L1122" s="193" t="s">
        <v>1328</v>
      </c>
    </row>
    <row r="1123" spans="2:12">
      <c r="B1123" s="184" t="s">
        <v>146</v>
      </c>
      <c r="C1123" s="185" t="s">
        <v>1703</v>
      </c>
      <c r="D1123" s="186">
        <v>3.8079296802</v>
      </c>
      <c r="E1123" s="187">
        <v>0.530779</v>
      </c>
      <c r="F1123" s="187">
        <f t="shared" si="52"/>
        <v>0.50954783999999997</v>
      </c>
      <c r="G1123" s="188">
        <v>1</v>
      </c>
      <c r="H1123" s="187">
        <f t="shared" si="51"/>
        <v>0.50954783999999997</v>
      </c>
      <c r="I1123" s="188">
        <v>2</v>
      </c>
      <c r="J1123" s="189">
        <f t="shared" si="53"/>
        <v>1.0190956799999999</v>
      </c>
      <c r="K1123" s="190" t="s">
        <v>1327</v>
      </c>
      <c r="L1123" s="191" t="s">
        <v>1328</v>
      </c>
    </row>
    <row r="1124" spans="2:12">
      <c r="B1124" s="184" t="s">
        <v>147</v>
      </c>
      <c r="C1124" s="185" t="s">
        <v>1703</v>
      </c>
      <c r="D1124" s="186">
        <v>4.5655844156000001</v>
      </c>
      <c r="E1124" s="187">
        <v>0.60646999999999995</v>
      </c>
      <c r="F1124" s="187">
        <f t="shared" si="52"/>
        <v>0.58221119999999993</v>
      </c>
      <c r="G1124" s="188">
        <v>1</v>
      </c>
      <c r="H1124" s="187">
        <f t="shared" si="51"/>
        <v>0.58221119999999993</v>
      </c>
      <c r="I1124" s="188">
        <v>2</v>
      </c>
      <c r="J1124" s="189">
        <f t="shared" si="53"/>
        <v>1.1644223999999999</v>
      </c>
      <c r="K1124" s="190" t="s">
        <v>1327</v>
      </c>
      <c r="L1124" s="191" t="s">
        <v>1328</v>
      </c>
    </row>
    <row r="1125" spans="2:12">
      <c r="B1125" s="184" t="s">
        <v>148</v>
      </c>
      <c r="C1125" s="185" t="s">
        <v>1703</v>
      </c>
      <c r="D1125" s="186">
        <v>9.4230769231</v>
      </c>
      <c r="E1125" s="187">
        <v>1.3980939999999999</v>
      </c>
      <c r="F1125" s="187">
        <f t="shared" si="52"/>
        <v>1.34217024</v>
      </c>
      <c r="G1125" s="188">
        <v>1</v>
      </c>
      <c r="H1125" s="187">
        <f t="shared" si="51"/>
        <v>1.34217024</v>
      </c>
      <c r="I1125" s="188">
        <v>2</v>
      </c>
      <c r="J1125" s="189">
        <f t="shared" si="53"/>
        <v>2.6843404799999999</v>
      </c>
      <c r="K1125" s="190" t="s">
        <v>1327</v>
      </c>
      <c r="L1125" s="191" t="s">
        <v>1328</v>
      </c>
    </row>
    <row r="1126" spans="2:12">
      <c r="B1126" s="176" t="s">
        <v>149</v>
      </c>
      <c r="C1126" s="177" t="s">
        <v>1704</v>
      </c>
      <c r="D1126" s="178">
        <v>8.7279968914000001</v>
      </c>
      <c r="E1126" s="179">
        <v>0.58608499999999997</v>
      </c>
      <c r="F1126" s="179">
        <f t="shared" si="52"/>
        <v>0.56264159999999996</v>
      </c>
      <c r="G1126" s="180">
        <v>1</v>
      </c>
      <c r="H1126" s="179">
        <f t="shared" si="51"/>
        <v>0.56264159999999996</v>
      </c>
      <c r="I1126" s="180">
        <v>2</v>
      </c>
      <c r="J1126" s="181">
        <f t="shared" si="53"/>
        <v>1.1252831999999999</v>
      </c>
      <c r="K1126" s="192" t="s">
        <v>1327</v>
      </c>
      <c r="L1126" s="193" t="s">
        <v>1328</v>
      </c>
    </row>
    <row r="1127" spans="2:12">
      <c r="B1127" s="184" t="s">
        <v>150</v>
      </c>
      <c r="C1127" s="185" t="s">
        <v>1704</v>
      </c>
      <c r="D1127" s="186">
        <v>9.3361105851000001</v>
      </c>
      <c r="E1127" s="187">
        <v>0.72338000000000002</v>
      </c>
      <c r="F1127" s="187">
        <f t="shared" si="52"/>
        <v>0.69444479999999997</v>
      </c>
      <c r="G1127" s="188">
        <v>1</v>
      </c>
      <c r="H1127" s="187">
        <f t="shared" si="51"/>
        <v>0.69444479999999997</v>
      </c>
      <c r="I1127" s="188">
        <v>2</v>
      </c>
      <c r="J1127" s="189">
        <f t="shared" si="53"/>
        <v>1.3888895999999999</v>
      </c>
      <c r="K1127" s="190" t="s">
        <v>1327</v>
      </c>
      <c r="L1127" s="191" t="s">
        <v>1328</v>
      </c>
    </row>
    <row r="1128" spans="2:12">
      <c r="B1128" s="184" t="s">
        <v>151</v>
      </c>
      <c r="C1128" s="185" t="s">
        <v>1704</v>
      </c>
      <c r="D1128" s="186">
        <v>10.870661157000001</v>
      </c>
      <c r="E1128" s="187">
        <v>0.89525200000000005</v>
      </c>
      <c r="F1128" s="187">
        <f t="shared" si="52"/>
        <v>0.85944191999999997</v>
      </c>
      <c r="G1128" s="188">
        <v>1</v>
      </c>
      <c r="H1128" s="187">
        <f t="shared" si="51"/>
        <v>0.85944191999999997</v>
      </c>
      <c r="I1128" s="188">
        <v>2</v>
      </c>
      <c r="J1128" s="189">
        <f t="shared" si="53"/>
        <v>1.7188838399999999</v>
      </c>
      <c r="K1128" s="190" t="s">
        <v>1327</v>
      </c>
      <c r="L1128" s="191" t="s">
        <v>1328</v>
      </c>
    </row>
    <row r="1129" spans="2:12">
      <c r="B1129" s="184" t="s">
        <v>152</v>
      </c>
      <c r="C1129" s="185" t="s">
        <v>1704</v>
      </c>
      <c r="D1129" s="186">
        <v>16.403100775199999</v>
      </c>
      <c r="E1129" s="187">
        <v>1.3798429999999999</v>
      </c>
      <c r="F1129" s="187">
        <f t="shared" si="52"/>
        <v>1.3246492799999998</v>
      </c>
      <c r="G1129" s="188">
        <v>1</v>
      </c>
      <c r="H1129" s="187">
        <f t="shared" si="51"/>
        <v>1.3246492799999998</v>
      </c>
      <c r="I1129" s="188">
        <v>2</v>
      </c>
      <c r="J1129" s="189">
        <f t="shared" si="53"/>
        <v>2.6492985599999996</v>
      </c>
      <c r="K1129" s="190" t="s">
        <v>1327</v>
      </c>
      <c r="L1129" s="191" t="s">
        <v>1328</v>
      </c>
    </row>
    <row r="1130" spans="2:12">
      <c r="B1130" s="176" t="s">
        <v>153</v>
      </c>
      <c r="C1130" s="177" t="s">
        <v>1705</v>
      </c>
      <c r="D1130" s="178">
        <v>6.9411477411</v>
      </c>
      <c r="E1130" s="179">
        <v>0.38734499999999999</v>
      </c>
      <c r="F1130" s="179">
        <f t="shared" si="52"/>
        <v>0.37185119999999999</v>
      </c>
      <c r="G1130" s="180">
        <v>1</v>
      </c>
      <c r="H1130" s="179">
        <f t="shared" si="51"/>
        <v>0.37185119999999999</v>
      </c>
      <c r="I1130" s="180">
        <v>2</v>
      </c>
      <c r="J1130" s="181">
        <f t="shared" si="53"/>
        <v>0.74370239999999999</v>
      </c>
      <c r="K1130" s="192" t="s">
        <v>1327</v>
      </c>
      <c r="L1130" s="193" t="s">
        <v>1328</v>
      </c>
    </row>
    <row r="1131" spans="2:12">
      <c r="B1131" s="184" t="s">
        <v>154</v>
      </c>
      <c r="C1131" s="185" t="s">
        <v>1705</v>
      </c>
      <c r="D1131" s="186">
        <v>9.8060184435999993</v>
      </c>
      <c r="E1131" s="187">
        <v>0.51285099999999995</v>
      </c>
      <c r="F1131" s="187">
        <f t="shared" si="52"/>
        <v>0.49233695999999993</v>
      </c>
      <c r="G1131" s="188">
        <v>1</v>
      </c>
      <c r="H1131" s="187">
        <f t="shared" si="51"/>
        <v>0.49233695999999993</v>
      </c>
      <c r="I1131" s="188">
        <v>2</v>
      </c>
      <c r="J1131" s="189">
        <f t="shared" si="53"/>
        <v>0.98467391999999987</v>
      </c>
      <c r="K1131" s="190" t="s">
        <v>1327</v>
      </c>
      <c r="L1131" s="191" t="s">
        <v>1328</v>
      </c>
    </row>
    <row r="1132" spans="2:12">
      <c r="B1132" s="184" t="s">
        <v>155</v>
      </c>
      <c r="C1132" s="185" t="s">
        <v>1705</v>
      </c>
      <c r="D1132" s="186">
        <v>12.253355704700001</v>
      </c>
      <c r="E1132" s="187">
        <v>0.65407000000000004</v>
      </c>
      <c r="F1132" s="187">
        <f t="shared" si="52"/>
        <v>0.6279072</v>
      </c>
      <c r="G1132" s="188">
        <v>1</v>
      </c>
      <c r="H1132" s="187">
        <f t="shared" si="51"/>
        <v>0.6279072</v>
      </c>
      <c r="I1132" s="188">
        <v>2</v>
      </c>
      <c r="J1132" s="189">
        <f t="shared" si="53"/>
        <v>1.2558144</v>
      </c>
      <c r="K1132" s="190" t="s">
        <v>1327</v>
      </c>
      <c r="L1132" s="191" t="s">
        <v>1328</v>
      </c>
    </row>
    <row r="1133" spans="2:12">
      <c r="B1133" s="184" t="s">
        <v>156</v>
      </c>
      <c r="C1133" s="185" t="s">
        <v>1705</v>
      </c>
      <c r="D1133" s="186">
        <v>43</v>
      </c>
      <c r="E1133" s="187">
        <v>1.1331900000000001</v>
      </c>
      <c r="F1133" s="187">
        <f t="shared" si="52"/>
        <v>1.0878624000000001</v>
      </c>
      <c r="G1133" s="188">
        <v>1</v>
      </c>
      <c r="H1133" s="187">
        <f t="shared" si="51"/>
        <v>1.0878624000000001</v>
      </c>
      <c r="I1133" s="188">
        <v>2</v>
      </c>
      <c r="J1133" s="189">
        <f t="shared" si="53"/>
        <v>2.1757248000000002</v>
      </c>
      <c r="K1133" s="190" t="s">
        <v>1327</v>
      </c>
      <c r="L1133" s="191" t="s">
        <v>1328</v>
      </c>
    </row>
    <row r="1134" spans="2:12">
      <c r="B1134" s="176" t="s">
        <v>157</v>
      </c>
      <c r="C1134" s="177" t="s">
        <v>1706</v>
      </c>
      <c r="D1134" s="178">
        <v>19.900826446300002</v>
      </c>
      <c r="E1134" s="179">
        <v>0.65602899999999997</v>
      </c>
      <c r="F1134" s="179">
        <f t="shared" si="52"/>
        <v>0.62978783999999999</v>
      </c>
      <c r="G1134" s="180">
        <v>1</v>
      </c>
      <c r="H1134" s="179">
        <f t="shared" si="51"/>
        <v>0.62978783999999999</v>
      </c>
      <c r="I1134" s="180">
        <v>2</v>
      </c>
      <c r="J1134" s="181">
        <f t="shared" si="53"/>
        <v>1.25957568</v>
      </c>
      <c r="K1134" s="192" t="s">
        <v>1327</v>
      </c>
      <c r="L1134" s="193" t="s">
        <v>1328</v>
      </c>
    </row>
    <row r="1135" spans="2:12">
      <c r="B1135" s="184" t="s">
        <v>158</v>
      </c>
      <c r="C1135" s="185" t="s">
        <v>1706</v>
      </c>
      <c r="D1135" s="186">
        <v>12.968277945600001</v>
      </c>
      <c r="E1135" s="187">
        <v>0.69606599999999996</v>
      </c>
      <c r="F1135" s="187">
        <f t="shared" si="52"/>
        <v>0.66822335999999993</v>
      </c>
      <c r="G1135" s="188">
        <v>1</v>
      </c>
      <c r="H1135" s="187">
        <f t="shared" si="51"/>
        <v>0.66822335999999993</v>
      </c>
      <c r="I1135" s="188">
        <v>2</v>
      </c>
      <c r="J1135" s="189">
        <f t="shared" si="53"/>
        <v>1.3364467199999999</v>
      </c>
      <c r="K1135" s="190" t="s">
        <v>1327</v>
      </c>
      <c r="L1135" s="191" t="s">
        <v>1328</v>
      </c>
    </row>
    <row r="1136" spans="2:12">
      <c r="B1136" s="184" t="s">
        <v>159</v>
      </c>
      <c r="C1136" s="185" t="s">
        <v>1706</v>
      </c>
      <c r="D1136" s="186">
        <v>14.0239043825</v>
      </c>
      <c r="E1136" s="187">
        <v>1.0052840000000001</v>
      </c>
      <c r="F1136" s="187">
        <f t="shared" si="52"/>
        <v>0.96507264000000004</v>
      </c>
      <c r="G1136" s="188">
        <v>1</v>
      </c>
      <c r="H1136" s="187">
        <f t="shared" si="51"/>
        <v>0.96507264000000004</v>
      </c>
      <c r="I1136" s="188">
        <v>2</v>
      </c>
      <c r="J1136" s="189">
        <f t="shared" si="53"/>
        <v>1.9301452800000001</v>
      </c>
      <c r="K1136" s="190" t="s">
        <v>1327</v>
      </c>
      <c r="L1136" s="191" t="s">
        <v>1328</v>
      </c>
    </row>
    <row r="1137" spans="2:12">
      <c r="B1137" s="184" t="s">
        <v>160</v>
      </c>
      <c r="C1137" s="185" t="s">
        <v>1706</v>
      </c>
      <c r="D1137" s="186">
        <v>23.028169014100001</v>
      </c>
      <c r="E1137" s="187">
        <v>1.6605350000000001</v>
      </c>
      <c r="F1137" s="187">
        <f t="shared" si="52"/>
        <v>1.5941136</v>
      </c>
      <c r="G1137" s="188">
        <v>1</v>
      </c>
      <c r="H1137" s="187">
        <f t="shared" si="51"/>
        <v>1.5941136</v>
      </c>
      <c r="I1137" s="188">
        <v>2</v>
      </c>
      <c r="J1137" s="189">
        <f t="shared" si="53"/>
        <v>3.1882272</v>
      </c>
      <c r="K1137" s="190" t="s">
        <v>1327</v>
      </c>
      <c r="L1137" s="191" t="s">
        <v>1328</v>
      </c>
    </row>
    <row r="1138" spans="2:12">
      <c r="B1138" s="176" t="s">
        <v>161</v>
      </c>
      <c r="C1138" s="177" t="s">
        <v>1707</v>
      </c>
      <c r="D1138" s="178">
        <v>7.4820378837000003</v>
      </c>
      <c r="E1138" s="179">
        <v>0.48394700000000002</v>
      </c>
      <c r="F1138" s="179">
        <f t="shared" si="52"/>
        <v>0.46458912000000002</v>
      </c>
      <c r="G1138" s="180">
        <v>1</v>
      </c>
      <c r="H1138" s="179">
        <f t="shared" si="51"/>
        <v>0.46458912000000002</v>
      </c>
      <c r="I1138" s="180">
        <v>2</v>
      </c>
      <c r="J1138" s="181">
        <f t="shared" si="53"/>
        <v>0.92917824000000004</v>
      </c>
      <c r="K1138" s="192" t="s">
        <v>1327</v>
      </c>
      <c r="L1138" s="193" t="s">
        <v>1328</v>
      </c>
    </row>
    <row r="1139" spans="2:12">
      <c r="B1139" s="184" t="s">
        <v>162</v>
      </c>
      <c r="C1139" s="185" t="s">
        <v>1707</v>
      </c>
      <c r="D1139" s="186">
        <v>7.6582023377999997</v>
      </c>
      <c r="E1139" s="187">
        <v>0.61723799999999995</v>
      </c>
      <c r="F1139" s="187">
        <f t="shared" si="52"/>
        <v>0.59254847999999993</v>
      </c>
      <c r="G1139" s="188">
        <v>1</v>
      </c>
      <c r="H1139" s="187">
        <f t="shared" si="51"/>
        <v>0.59254847999999993</v>
      </c>
      <c r="I1139" s="188">
        <v>2</v>
      </c>
      <c r="J1139" s="189">
        <f t="shared" si="53"/>
        <v>1.1850969599999999</v>
      </c>
      <c r="K1139" s="190" t="s">
        <v>1327</v>
      </c>
      <c r="L1139" s="191" t="s">
        <v>1328</v>
      </c>
    </row>
    <row r="1140" spans="2:12">
      <c r="B1140" s="184" t="s">
        <v>163</v>
      </c>
      <c r="C1140" s="185" t="s">
        <v>1707</v>
      </c>
      <c r="D1140" s="186">
        <v>9.1160220994000003</v>
      </c>
      <c r="E1140" s="187">
        <v>0.75725900000000002</v>
      </c>
      <c r="F1140" s="187">
        <f t="shared" si="52"/>
        <v>0.72696863999999994</v>
      </c>
      <c r="G1140" s="188">
        <v>1</v>
      </c>
      <c r="H1140" s="187">
        <f t="shared" si="51"/>
        <v>0.72696863999999994</v>
      </c>
      <c r="I1140" s="188">
        <v>2</v>
      </c>
      <c r="J1140" s="189">
        <f t="shared" si="53"/>
        <v>1.4539372799999999</v>
      </c>
      <c r="K1140" s="190" t="s">
        <v>1327</v>
      </c>
      <c r="L1140" s="191" t="s">
        <v>1328</v>
      </c>
    </row>
    <row r="1141" spans="2:12">
      <c r="B1141" s="184" t="s">
        <v>164</v>
      </c>
      <c r="C1141" s="185" t="s">
        <v>1707</v>
      </c>
      <c r="D1141" s="186">
        <v>12.0384615385</v>
      </c>
      <c r="E1141" s="187">
        <v>1.413332</v>
      </c>
      <c r="F1141" s="187">
        <f t="shared" si="52"/>
        <v>1.35679872</v>
      </c>
      <c r="G1141" s="188">
        <v>1</v>
      </c>
      <c r="H1141" s="187">
        <f t="shared" si="51"/>
        <v>1.35679872</v>
      </c>
      <c r="I1141" s="188">
        <v>2</v>
      </c>
      <c r="J1141" s="189">
        <f t="shared" si="53"/>
        <v>2.71359744</v>
      </c>
      <c r="K1141" s="190" t="s">
        <v>1327</v>
      </c>
      <c r="L1141" s="191" t="s">
        <v>1328</v>
      </c>
    </row>
    <row r="1142" spans="2:12">
      <c r="B1142" s="176" t="s">
        <v>165</v>
      </c>
      <c r="C1142" s="177" t="s">
        <v>1708</v>
      </c>
      <c r="D1142" s="178">
        <v>2.5347705145999999</v>
      </c>
      <c r="E1142" s="179">
        <v>0.22392999999999999</v>
      </c>
      <c r="F1142" s="179">
        <f t="shared" si="52"/>
        <v>0.21497279999999999</v>
      </c>
      <c r="G1142" s="180">
        <v>1</v>
      </c>
      <c r="H1142" s="179">
        <f t="shared" si="51"/>
        <v>0.21497279999999999</v>
      </c>
      <c r="I1142" s="180">
        <v>2</v>
      </c>
      <c r="J1142" s="181">
        <f t="shared" si="53"/>
        <v>0.42994559999999998</v>
      </c>
      <c r="K1142" s="192" t="s">
        <v>1327</v>
      </c>
      <c r="L1142" s="193" t="s">
        <v>1328</v>
      </c>
    </row>
    <row r="1143" spans="2:12">
      <c r="B1143" s="184" t="s">
        <v>166</v>
      </c>
      <c r="C1143" s="185" t="s">
        <v>1708</v>
      </c>
      <c r="D1143" s="186">
        <v>2.4798637548000002</v>
      </c>
      <c r="E1143" s="187">
        <v>0.26222800000000002</v>
      </c>
      <c r="F1143" s="187">
        <f t="shared" si="52"/>
        <v>0.25173888</v>
      </c>
      <c r="G1143" s="188">
        <v>1</v>
      </c>
      <c r="H1143" s="187">
        <f t="shared" si="51"/>
        <v>0.25173888</v>
      </c>
      <c r="I1143" s="188">
        <v>2</v>
      </c>
      <c r="J1143" s="189">
        <f t="shared" si="53"/>
        <v>0.50347776</v>
      </c>
      <c r="K1143" s="190" t="s">
        <v>1327</v>
      </c>
      <c r="L1143" s="191" t="s">
        <v>1328</v>
      </c>
    </row>
    <row r="1144" spans="2:12">
      <c r="B1144" s="184" t="s">
        <v>167</v>
      </c>
      <c r="C1144" s="185" t="s">
        <v>1708</v>
      </c>
      <c r="D1144" s="186">
        <v>3.3187919463000002</v>
      </c>
      <c r="E1144" s="187">
        <v>0.54745200000000005</v>
      </c>
      <c r="F1144" s="187">
        <f t="shared" si="52"/>
        <v>0.52555392000000001</v>
      </c>
      <c r="G1144" s="188">
        <v>1</v>
      </c>
      <c r="H1144" s="187">
        <f t="shared" si="51"/>
        <v>0.52555392000000001</v>
      </c>
      <c r="I1144" s="188">
        <v>2</v>
      </c>
      <c r="J1144" s="189">
        <f t="shared" si="53"/>
        <v>1.05110784</v>
      </c>
      <c r="K1144" s="190" t="s">
        <v>1327</v>
      </c>
      <c r="L1144" s="191" t="s">
        <v>1328</v>
      </c>
    </row>
    <row r="1145" spans="2:12">
      <c r="B1145" s="184" t="s">
        <v>168</v>
      </c>
      <c r="C1145" s="185" t="s">
        <v>1708</v>
      </c>
      <c r="D1145" s="186">
        <v>7.9418604651000004</v>
      </c>
      <c r="E1145" s="187">
        <v>1.684215</v>
      </c>
      <c r="F1145" s="187">
        <f t="shared" si="52"/>
        <v>1.6168464</v>
      </c>
      <c r="G1145" s="188">
        <v>1</v>
      </c>
      <c r="H1145" s="187">
        <f t="shared" si="51"/>
        <v>1.6168464</v>
      </c>
      <c r="I1145" s="188">
        <v>2</v>
      </c>
      <c r="J1145" s="189">
        <f t="shared" si="53"/>
        <v>3.2336928</v>
      </c>
      <c r="K1145" s="190" t="s">
        <v>1327</v>
      </c>
      <c r="L1145" s="191" t="s">
        <v>1328</v>
      </c>
    </row>
    <row r="1146" spans="2:12">
      <c r="B1146" s="176" t="s">
        <v>169</v>
      </c>
      <c r="C1146" s="177" t="s">
        <v>1709</v>
      </c>
      <c r="D1146" s="178">
        <v>14.342651037</v>
      </c>
      <c r="E1146" s="179">
        <v>0.54406299999999996</v>
      </c>
      <c r="F1146" s="179">
        <f t="shared" si="52"/>
        <v>0.52230047999999996</v>
      </c>
      <c r="G1146" s="180">
        <v>1</v>
      </c>
      <c r="H1146" s="179">
        <f t="shared" si="51"/>
        <v>0.52230047999999996</v>
      </c>
      <c r="I1146" s="180">
        <v>2</v>
      </c>
      <c r="J1146" s="181">
        <f t="shared" si="53"/>
        <v>1.0446009599999999</v>
      </c>
      <c r="K1146" s="192" t="s">
        <v>1327</v>
      </c>
      <c r="L1146" s="193" t="s">
        <v>1328</v>
      </c>
    </row>
    <row r="1147" spans="2:12">
      <c r="B1147" s="184" t="s">
        <v>170</v>
      </c>
      <c r="C1147" s="185" t="s">
        <v>1709</v>
      </c>
      <c r="D1147" s="186">
        <v>15.512625914199999</v>
      </c>
      <c r="E1147" s="187">
        <v>0.69151499999999999</v>
      </c>
      <c r="F1147" s="187">
        <f t="shared" si="52"/>
        <v>0.66385439999999996</v>
      </c>
      <c r="G1147" s="188">
        <v>1</v>
      </c>
      <c r="H1147" s="187">
        <f t="shared" si="51"/>
        <v>0.66385439999999996</v>
      </c>
      <c r="I1147" s="188">
        <v>2</v>
      </c>
      <c r="J1147" s="189">
        <f t="shared" si="53"/>
        <v>1.3277087999999999</v>
      </c>
      <c r="K1147" s="190" t="s">
        <v>1327</v>
      </c>
      <c r="L1147" s="191" t="s">
        <v>1328</v>
      </c>
    </row>
    <row r="1148" spans="2:12">
      <c r="B1148" s="184" t="s">
        <v>171</v>
      </c>
      <c r="C1148" s="185" t="s">
        <v>1709</v>
      </c>
      <c r="D1148" s="186">
        <v>12.893023255799999</v>
      </c>
      <c r="E1148" s="187">
        <v>0.70084400000000002</v>
      </c>
      <c r="F1148" s="187">
        <f t="shared" si="52"/>
        <v>0.67281024</v>
      </c>
      <c r="G1148" s="188">
        <v>1</v>
      </c>
      <c r="H1148" s="187">
        <f t="shared" si="51"/>
        <v>0.67281024</v>
      </c>
      <c r="I1148" s="188">
        <v>2</v>
      </c>
      <c r="J1148" s="189">
        <f t="shared" si="53"/>
        <v>1.34562048</v>
      </c>
      <c r="K1148" s="190" t="s">
        <v>1327</v>
      </c>
      <c r="L1148" s="191" t="s">
        <v>1328</v>
      </c>
    </row>
    <row r="1149" spans="2:12">
      <c r="B1149" s="184" t="s">
        <v>172</v>
      </c>
      <c r="C1149" s="185" t="s">
        <v>1709</v>
      </c>
      <c r="D1149" s="186">
        <v>23.8461538462</v>
      </c>
      <c r="E1149" s="187">
        <v>2.4529459999999998</v>
      </c>
      <c r="F1149" s="187">
        <f t="shared" si="52"/>
        <v>2.3548281599999998</v>
      </c>
      <c r="G1149" s="188">
        <v>1</v>
      </c>
      <c r="H1149" s="187">
        <f t="shared" si="51"/>
        <v>2.3548281599999998</v>
      </c>
      <c r="I1149" s="188">
        <v>2</v>
      </c>
      <c r="J1149" s="189">
        <f t="shared" si="53"/>
        <v>4.7096563199999997</v>
      </c>
      <c r="K1149" s="190" t="s">
        <v>1327</v>
      </c>
      <c r="L1149" s="191" t="s">
        <v>1328</v>
      </c>
    </row>
    <row r="1150" spans="2:12">
      <c r="B1150" s="176" t="s">
        <v>173</v>
      </c>
      <c r="C1150" s="177" t="s">
        <v>1710</v>
      </c>
      <c r="D1150" s="178">
        <v>3.3705831480000001</v>
      </c>
      <c r="E1150" s="179">
        <v>0.26621</v>
      </c>
      <c r="F1150" s="179">
        <f t="shared" si="52"/>
        <v>0.2555616</v>
      </c>
      <c r="G1150" s="180">
        <v>1</v>
      </c>
      <c r="H1150" s="179">
        <f t="shared" si="51"/>
        <v>0.2555616</v>
      </c>
      <c r="I1150" s="180">
        <v>2</v>
      </c>
      <c r="J1150" s="181">
        <f t="shared" si="53"/>
        <v>0.5111232</v>
      </c>
      <c r="K1150" s="192" t="s">
        <v>1327</v>
      </c>
      <c r="L1150" s="193" t="s">
        <v>1328</v>
      </c>
    </row>
    <row r="1151" spans="2:12">
      <c r="B1151" s="184" t="s">
        <v>174</v>
      </c>
      <c r="C1151" s="185" t="s">
        <v>1710</v>
      </c>
      <c r="D1151" s="186">
        <v>4.1407565564000004</v>
      </c>
      <c r="E1151" s="187">
        <v>0.34657399999999999</v>
      </c>
      <c r="F1151" s="187">
        <f t="shared" si="52"/>
        <v>0.33271103999999996</v>
      </c>
      <c r="G1151" s="188">
        <v>1</v>
      </c>
      <c r="H1151" s="187">
        <f t="shared" si="51"/>
        <v>0.33271103999999996</v>
      </c>
      <c r="I1151" s="188">
        <v>2</v>
      </c>
      <c r="J1151" s="189">
        <f t="shared" si="53"/>
        <v>0.66542207999999992</v>
      </c>
      <c r="K1151" s="190" t="s">
        <v>1327</v>
      </c>
      <c r="L1151" s="191" t="s">
        <v>1328</v>
      </c>
    </row>
    <row r="1152" spans="2:12">
      <c r="B1152" s="184" t="s">
        <v>175</v>
      </c>
      <c r="C1152" s="185" t="s">
        <v>1710</v>
      </c>
      <c r="D1152" s="186">
        <v>5.0704830053999999</v>
      </c>
      <c r="E1152" s="187">
        <v>0.59634200000000004</v>
      </c>
      <c r="F1152" s="187">
        <f t="shared" si="52"/>
        <v>0.57248832000000005</v>
      </c>
      <c r="G1152" s="188">
        <v>1</v>
      </c>
      <c r="H1152" s="187">
        <f t="shared" si="51"/>
        <v>0.57248832000000005</v>
      </c>
      <c r="I1152" s="188">
        <v>2</v>
      </c>
      <c r="J1152" s="189">
        <f t="shared" si="53"/>
        <v>1.1449766400000001</v>
      </c>
      <c r="K1152" s="190" t="s">
        <v>1327</v>
      </c>
      <c r="L1152" s="191" t="s">
        <v>1328</v>
      </c>
    </row>
    <row r="1153" spans="2:12">
      <c r="B1153" s="184" t="s">
        <v>176</v>
      </c>
      <c r="C1153" s="185" t="s">
        <v>1710</v>
      </c>
      <c r="D1153" s="186">
        <v>9.9171270717999995</v>
      </c>
      <c r="E1153" s="187">
        <v>1.860527</v>
      </c>
      <c r="F1153" s="187">
        <f t="shared" si="52"/>
        <v>1.78610592</v>
      </c>
      <c r="G1153" s="188">
        <v>1</v>
      </c>
      <c r="H1153" s="187">
        <f t="shared" si="51"/>
        <v>1.78610592</v>
      </c>
      <c r="I1153" s="188">
        <v>2</v>
      </c>
      <c r="J1153" s="189">
        <f t="shared" si="53"/>
        <v>3.57221184</v>
      </c>
      <c r="K1153" s="190" t="s">
        <v>1327</v>
      </c>
      <c r="L1153" s="191" t="s">
        <v>1328</v>
      </c>
    </row>
    <row r="1154" spans="2:12">
      <c r="B1154" s="176" t="s">
        <v>177</v>
      </c>
      <c r="C1154" s="177" t="s">
        <v>1711</v>
      </c>
      <c r="D1154" s="178">
        <v>3.6454741379</v>
      </c>
      <c r="E1154" s="179">
        <v>0.30398999999999998</v>
      </c>
      <c r="F1154" s="179">
        <f t="shared" si="52"/>
        <v>0.29183039999999999</v>
      </c>
      <c r="G1154" s="180">
        <v>1</v>
      </c>
      <c r="H1154" s="179">
        <f t="shared" si="51"/>
        <v>0.29183039999999999</v>
      </c>
      <c r="I1154" s="180">
        <v>2</v>
      </c>
      <c r="J1154" s="181">
        <f t="shared" si="53"/>
        <v>0.58366079999999998</v>
      </c>
      <c r="K1154" s="192" t="s">
        <v>1327</v>
      </c>
      <c r="L1154" s="193" t="s">
        <v>1328</v>
      </c>
    </row>
    <row r="1155" spans="2:12">
      <c r="B1155" s="184" t="s">
        <v>178</v>
      </c>
      <c r="C1155" s="185" t="s">
        <v>1711</v>
      </c>
      <c r="D1155" s="186">
        <v>4.1248208181999999</v>
      </c>
      <c r="E1155" s="187">
        <v>0.36267100000000002</v>
      </c>
      <c r="F1155" s="187">
        <f t="shared" si="52"/>
        <v>0.34816416</v>
      </c>
      <c r="G1155" s="188">
        <v>1</v>
      </c>
      <c r="H1155" s="187">
        <f t="shared" si="51"/>
        <v>0.34816416</v>
      </c>
      <c r="I1155" s="188">
        <v>2</v>
      </c>
      <c r="J1155" s="189">
        <f t="shared" si="53"/>
        <v>0.69632832</v>
      </c>
      <c r="K1155" s="190" t="s">
        <v>1327</v>
      </c>
      <c r="L1155" s="191" t="s">
        <v>1328</v>
      </c>
    </row>
    <row r="1156" spans="2:12">
      <c r="B1156" s="184" t="s">
        <v>179</v>
      </c>
      <c r="C1156" s="185" t="s">
        <v>1711</v>
      </c>
      <c r="D1156" s="186">
        <v>4.7852916313999998</v>
      </c>
      <c r="E1156" s="187">
        <v>0.64472600000000002</v>
      </c>
      <c r="F1156" s="187">
        <f t="shared" si="52"/>
        <v>0.61893695999999998</v>
      </c>
      <c r="G1156" s="188">
        <v>1</v>
      </c>
      <c r="H1156" s="187">
        <f t="shared" si="51"/>
        <v>0.61893695999999998</v>
      </c>
      <c r="I1156" s="188">
        <v>2</v>
      </c>
      <c r="J1156" s="189">
        <f t="shared" si="53"/>
        <v>1.23787392</v>
      </c>
      <c r="K1156" s="190" t="s">
        <v>1327</v>
      </c>
      <c r="L1156" s="191" t="s">
        <v>1328</v>
      </c>
    </row>
    <row r="1157" spans="2:12">
      <c r="B1157" s="184" t="s">
        <v>180</v>
      </c>
      <c r="C1157" s="185" t="s">
        <v>1711</v>
      </c>
      <c r="D1157" s="186">
        <v>14.243902438999999</v>
      </c>
      <c r="E1157" s="187">
        <v>2.4681769999999998</v>
      </c>
      <c r="F1157" s="187">
        <f t="shared" si="52"/>
        <v>2.3694499199999997</v>
      </c>
      <c r="G1157" s="188">
        <v>1</v>
      </c>
      <c r="H1157" s="187">
        <f t="shared" si="51"/>
        <v>2.3694499199999997</v>
      </c>
      <c r="I1157" s="188">
        <v>2</v>
      </c>
      <c r="J1157" s="189">
        <f t="shared" si="53"/>
        <v>4.7388998399999993</v>
      </c>
      <c r="K1157" s="190" t="s">
        <v>1327</v>
      </c>
      <c r="L1157" s="191" t="s">
        <v>1328</v>
      </c>
    </row>
    <row r="1158" spans="2:12">
      <c r="B1158" s="176" t="s">
        <v>181</v>
      </c>
      <c r="C1158" s="177" t="s">
        <v>1712</v>
      </c>
      <c r="D1158" s="178">
        <v>3.2314867424</v>
      </c>
      <c r="E1158" s="179">
        <v>0.33124399999999998</v>
      </c>
      <c r="F1158" s="179">
        <f t="shared" si="52"/>
        <v>0.31799423999999998</v>
      </c>
      <c r="G1158" s="180">
        <v>1</v>
      </c>
      <c r="H1158" s="179">
        <f t="shared" si="51"/>
        <v>0.31799423999999998</v>
      </c>
      <c r="I1158" s="180">
        <v>2</v>
      </c>
      <c r="J1158" s="181">
        <f t="shared" si="53"/>
        <v>0.63598847999999997</v>
      </c>
      <c r="K1158" s="192" t="s">
        <v>1327</v>
      </c>
      <c r="L1158" s="193" t="s">
        <v>1328</v>
      </c>
    </row>
    <row r="1159" spans="2:12">
      <c r="B1159" s="184" t="s">
        <v>182</v>
      </c>
      <c r="C1159" s="185" t="s">
        <v>1712</v>
      </c>
      <c r="D1159" s="186">
        <v>3.7720760615</v>
      </c>
      <c r="E1159" s="187">
        <v>0.46381499999999998</v>
      </c>
      <c r="F1159" s="187">
        <f t="shared" si="52"/>
        <v>0.44526239999999995</v>
      </c>
      <c r="G1159" s="188">
        <v>1</v>
      </c>
      <c r="H1159" s="187">
        <f t="shared" si="51"/>
        <v>0.44526239999999995</v>
      </c>
      <c r="I1159" s="188">
        <v>2</v>
      </c>
      <c r="J1159" s="189">
        <f t="shared" si="53"/>
        <v>0.89052479999999989</v>
      </c>
      <c r="K1159" s="190" t="s">
        <v>1327</v>
      </c>
      <c r="L1159" s="191" t="s">
        <v>1328</v>
      </c>
    </row>
    <row r="1160" spans="2:12">
      <c r="B1160" s="184" t="s">
        <v>183</v>
      </c>
      <c r="C1160" s="185" t="s">
        <v>1712</v>
      </c>
      <c r="D1160" s="186">
        <v>5.7107202680000002</v>
      </c>
      <c r="E1160" s="187">
        <v>0.85958999999999997</v>
      </c>
      <c r="F1160" s="187">
        <f t="shared" si="52"/>
        <v>0.8252063999999999</v>
      </c>
      <c r="G1160" s="188">
        <v>1</v>
      </c>
      <c r="H1160" s="187">
        <f t="shared" si="51"/>
        <v>0.8252063999999999</v>
      </c>
      <c r="I1160" s="188">
        <v>2</v>
      </c>
      <c r="J1160" s="189">
        <f t="shared" si="53"/>
        <v>1.6504127999999998</v>
      </c>
      <c r="K1160" s="190" t="s">
        <v>1327</v>
      </c>
      <c r="L1160" s="191" t="s">
        <v>1328</v>
      </c>
    </row>
    <row r="1161" spans="2:12">
      <c r="B1161" s="184" t="s">
        <v>184</v>
      </c>
      <c r="C1161" s="185" t="s">
        <v>1712</v>
      </c>
      <c r="D1161" s="186">
        <v>12.6281902552</v>
      </c>
      <c r="E1161" s="187">
        <v>2.4909889999999999</v>
      </c>
      <c r="F1161" s="187">
        <f t="shared" si="52"/>
        <v>2.3913494399999999</v>
      </c>
      <c r="G1161" s="188">
        <v>1</v>
      </c>
      <c r="H1161" s="187">
        <f t="shared" si="51"/>
        <v>2.3913494399999999</v>
      </c>
      <c r="I1161" s="188">
        <v>2</v>
      </c>
      <c r="J1161" s="189">
        <f t="shared" si="53"/>
        <v>4.7826988799999999</v>
      </c>
      <c r="K1161" s="190" t="s">
        <v>1327</v>
      </c>
      <c r="L1161" s="191" t="s">
        <v>1328</v>
      </c>
    </row>
    <row r="1162" spans="2:12">
      <c r="B1162" s="176" t="s">
        <v>185</v>
      </c>
      <c r="C1162" s="177" t="s">
        <v>1713</v>
      </c>
      <c r="D1162" s="178">
        <v>3.8863815272000002</v>
      </c>
      <c r="E1162" s="179">
        <v>0.31566</v>
      </c>
      <c r="F1162" s="179">
        <f t="shared" si="52"/>
        <v>0.30303359999999996</v>
      </c>
      <c r="G1162" s="180">
        <v>1</v>
      </c>
      <c r="H1162" s="179">
        <f t="shared" si="51"/>
        <v>0.30303359999999996</v>
      </c>
      <c r="I1162" s="180">
        <v>2</v>
      </c>
      <c r="J1162" s="181">
        <f t="shared" si="53"/>
        <v>0.60606719999999992</v>
      </c>
      <c r="K1162" s="192" t="s">
        <v>1327</v>
      </c>
      <c r="L1162" s="193" t="s">
        <v>1328</v>
      </c>
    </row>
    <row r="1163" spans="2:12">
      <c r="B1163" s="184" t="s">
        <v>186</v>
      </c>
      <c r="C1163" s="185" t="s">
        <v>1713</v>
      </c>
      <c r="D1163" s="186">
        <v>3.9701280228</v>
      </c>
      <c r="E1163" s="187">
        <v>0.45461200000000002</v>
      </c>
      <c r="F1163" s="187">
        <f t="shared" si="52"/>
        <v>0.43642752000000001</v>
      </c>
      <c r="G1163" s="188">
        <v>1</v>
      </c>
      <c r="H1163" s="187">
        <f t="shared" si="51"/>
        <v>0.43642752000000001</v>
      </c>
      <c r="I1163" s="188">
        <v>2</v>
      </c>
      <c r="J1163" s="189">
        <f t="shared" si="53"/>
        <v>0.87285504000000003</v>
      </c>
      <c r="K1163" s="190" t="s">
        <v>1327</v>
      </c>
      <c r="L1163" s="191" t="s">
        <v>1328</v>
      </c>
    </row>
    <row r="1164" spans="2:12">
      <c r="B1164" s="184" t="s">
        <v>187</v>
      </c>
      <c r="C1164" s="185" t="s">
        <v>1713</v>
      </c>
      <c r="D1164" s="186">
        <v>4.9639900662000001</v>
      </c>
      <c r="E1164" s="187">
        <v>0.78864400000000001</v>
      </c>
      <c r="F1164" s="187">
        <f t="shared" si="52"/>
        <v>0.75709824000000003</v>
      </c>
      <c r="G1164" s="188">
        <v>1</v>
      </c>
      <c r="H1164" s="187">
        <f t="shared" si="51"/>
        <v>0.75709824000000003</v>
      </c>
      <c r="I1164" s="188">
        <v>2</v>
      </c>
      <c r="J1164" s="189">
        <f t="shared" si="53"/>
        <v>1.5141964800000001</v>
      </c>
      <c r="K1164" s="190" t="s">
        <v>1327</v>
      </c>
      <c r="L1164" s="191" t="s">
        <v>1328</v>
      </c>
    </row>
    <row r="1165" spans="2:12">
      <c r="B1165" s="184" t="s">
        <v>188</v>
      </c>
      <c r="C1165" s="185" t="s">
        <v>1713</v>
      </c>
      <c r="D1165" s="186">
        <v>9.3333333333000006</v>
      </c>
      <c r="E1165" s="187">
        <v>1.6111690000000001</v>
      </c>
      <c r="F1165" s="187">
        <f t="shared" si="52"/>
        <v>1.54672224</v>
      </c>
      <c r="G1165" s="188">
        <v>1</v>
      </c>
      <c r="H1165" s="187">
        <f t="shared" si="51"/>
        <v>1.54672224</v>
      </c>
      <c r="I1165" s="188">
        <v>2</v>
      </c>
      <c r="J1165" s="189">
        <f t="shared" si="53"/>
        <v>3.0934444800000001</v>
      </c>
      <c r="K1165" s="190" t="s">
        <v>1327</v>
      </c>
      <c r="L1165" s="191" t="s">
        <v>1328</v>
      </c>
    </row>
    <row r="1166" spans="2:12">
      <c r="B1166" s="176" t="s">
        <v>189</v>
      </c>
      <c r="C1166" s="177" t="s">
        <v>1714</v>
      </c>
      <c r="D1166" s="178">
        <v>3.1423778264000002</v>
      </c>
      <c r="E1166" s="179">
        <v>0.86351</v>
      </c>
      <c r="F1166" s="179">
        <f t="shared" si="52"/>
        <v>0.82896959999999997</v>
      </c>
      <c r="G1166" s="180">
        <v>1</v>
      </c>
      <c r="H1166" s="179">
        <f t="shared" ref="H1166:H1229" si="54">+F1166*G1166</f>
        <v>0.82896959999999997</v>
      </c>
      <c r="I1166" s="180">
        <v>1.3</v>
      </c>
      <c r="J1166" s="181">
        <f t="shared" si="53"/>
        <v>1.07766048</v>
      </c>
      <c r="K1166" s="192" t="s">
        <v>1321</v>
      </c>
      <c r="L1166" s="193" t="s">
        <v>1323</v>
      </c>
    </row>
    <row r="1167" spans="2:12">
      <c r="B1167" s="184" t="s">
        <v>190</v>
      </c>
      <c r="C1167" s="185" t="s">
        <v>1714</v>
      </c>
      <c r="D1167" s="186">
        <v>5.1534154535000001</v>
      </c>
      <c r="E1167" s="187">
        <v>1.267606</v>
      </c>
      <c r="F1167" s="187">
        <f t="shared" ref="F1167:F1230" si="55">E1167*0.96</f>
        <v>1.2169017600000001</v>
      </c>
      <c r="G1167" s="188">
        <v>1</v>
      </c>
      <c r="H1167" s="187">
        <f t="shared" si="54"/>
        <v>1.2169017600000001</v>
      </c>
      <c r="I1167" s="188">
        <v>1.3</v>
      </c>
      <c r="J1167" s="189">
        <f t="shared" ref="J1167:J1230" si="56">H1167*I1167</f>
        <v>1.5819722880000002</v>
      </c>
      <c r="K1167" s="190" t="s">
        <v>1321</v>
      </c>
      <c r="L1167" s="191" t="s">
        <v>1323</v>
      </c>
    </row>
    <row r="1168" spans="2:12">
      <c r="B1168" s="184" t="s">
        <v>191</v>
      </c>
      <c r="C1168" s="185" t="s">
        <v>1714</v>
      </c>
      <c r="D1168" s="186">
        <v>9.8917237088000007</v>
      </c>
      <c r="E1168" s="187">
        <v>2.1978939999999998</v>
      </c>
      <c r="F1168" s="187">
        <f t="shared" si="55"/>
        <v>2.1099782399999998</v>
      </c>
      <c r="G1168" s="188">
        <v>1</v>
      </c>
      <c r="H1168" s="187">
        <f t="shared" si="54"/>
        <v>2.1099782399999998</v>
      </c>
      <c r="I1168" s="188">
        <v>1.3</v>
      </c>
      <c r="J1168" s="189">
        <f t="shared" si="56"/>
        <v>2.7429717119999997</v>
      </c>
      <c r="K1168" s="190" t="s">
        <v>1321</v>
      </c>
      <c r="L1168" s="191" t="s">
        <v>1323</v>
      </c>
    </row>
    <row r="1169" spans="2:12">
      <c r="B1169" s="184" t="s">
        <v>192</v>
      </c>
      <c r="C1169" s="185" t="s">
        <v>1714</v>
      </c>
      <c r="D1169" s="186">
        <v>20.087165775399999</v>
      </c>
      <c r="E1169" s="187">
        <v>4.9311379999999998</v>
      </c>
      <c r="F1169" s="187">
        <f t="shared" si="55"/>
        <v>4.7338924799999997</v>
      </c>
      <c r="G1169" s="188">
        <v>1</v>
      </c>
      <c r="H1169" s="187">
        <f t="shared" si="54"/>
        <v>4.7338924799999997</v>
      </c>
      <c r="I1169" s="188">
        <v>1.3</v>
      </c>
      <c r="J1169" s="189">
        <f t="shared" si="56"/>
        <v>6.1540602240000002</v>
      </c>
      <c r="K1169" s="190" t="s">
        <v>1321</v>
      </c>
      <c r="L1169" s="191" t="s">
        <v>1323</v>
      </c>
    </row>
    <row r="1170" spans="2:12">
      <c r="B1170" s="176" t="s">
        <v>193</v>
      </c>
      <c r="C1170" s="177" t="s">
        <v>1715</v>
      </c>
      <c r="D1170" s="178">
        <v>1.5123825790000001</v>
      </c>
      <c r="E1170" s="179">
        <v>0.27065499999999998</v>
      </c>
      <c r="F1170" s="179">
        <f t="shared" si="55"/>
        <v>0.25982879999999997</v>
      </c>
      <c r="G1170" s="180">
        <v>1</v>
      </c>
      <c r="H1170" s="179">
        <f t="shared" si="54"/>
        <v>0.25982879999999997</v>
      </c>
      <c r="I1170" s="180">
        <v>1.3</v>
      </c>
      <c r="J1170" s="181">
        <f t="shared" si="56"/>
        <v>0.33777743999999998</v>
      </c>
      <c r="K1170" s="192" t="s">
        <v>1321</v>
      </c>
      <c r="L1170" s="193" t="s">
        <v>1323</v>
      </c>
    </row>
    <row r="1171" spans="2:12">
      <c r="B1171" s="184" t="s">
        <v>194</v>
      </c>
      <c r="C1171" s="185" t="s">
        <v>1715</v>
      </c>
      <c r="D1171" s="186">
        <v>2.0190137901999998</v>
      </c>
      <c r="E1171" s="187">
        <v>0.38541700000000001</v>
      </c>
      <c r="F1171" s="187">
        <f t="shared" si="55"/>
        <v>0.37000031999999999</v>
      </c>
      <c r="G1171" s="188">
        <v>1</v>
      </c>
      <c r="H1171" s="187">
        <f t="shared" si="54"/>
        <v>0.37000031999999999</v>
      </c>
      <c r="I1171" s="188">
        <v>1.3</v>
      </c>
      <c r="J1171" s="189">
        <f t="shared" si="56"/>
        <v>0.48100041599999999</v>
      </c>
      <c r="K1171" s="190" t="s">
        <v>1321</v>
      </c>
      <c r="L1171" s="191" t="s">
        <v>1323</v>
      </c>
    </row>
    <row r="1172" spans="2:12">
      <c r="B1172" s="184" t="s">
        <v>195</v>
      </c>
      <c r="C1172" s="185" t="s">
        <v>1715</v>
      </c>
      <c r="D1172" s="186">
        <v>3.8964013085999998</v>
      </c>
      <c r="E1172" s="187">
        <v>0.82767000000000002</v>
      </c>
      <c r="F1172" s="187">
        <f t="shared" si="55"/>
        <v>0.79456320000000003</v>
      </c>
      <c r="G1172" s="188">
        <v>1</v>
      </c>
      <c r="H1172" s="187">
        <f t="shared" si="54"/>
        <v>0.79456320000000003</v>
      </c>
      <c r="I1172" s="188">
        <v>1.3</v>
      </c>
      <c r="J1172" s="189">
        <f t="shared" si="56"/>
        <v>1.0329321600000001</v>
      </c>
      <c r="K1172" s="190" t="s">
        <v>1321</v>
      </c>
      <c r="L1172" s="191" t="s">
        <v>1323</v>
      </c>
    </row>
    <row r="1173" spans="2:12">
      <c r="B1173" s="184" t="s">
        <v>196</v>
      </c>
      <c r="C1173" s="185" t="s">
        <v>1715</v>
      </c>
      <c r="D1173" s="186">
        <v>9.1323529412000006</v>
      </c>
      <c r="E1173" s="187">
        <v>2.217565</v>
      </c>
      <c r="F1173" s="187">
        <f t="shared" si="55"/>
        <v>2.1288624</v>
      </c>
      <c r="G1173" s="188">
        <v>1</v>
      </c>
      <c r="H1173" s="187">
        <f t="shared" si="54"/>
        <v>2.1288624</v>
      </c>
      <c r="I1173" s="188">
        <v>1.3</v>
      </c>
      <c r="J1173" s="189">
        <f t="shared" si="56"/>
        <v>2.7675211200000001</v>
      </c>
      <c r="K1173" s="190" t="s">
        <v>1321</v>
      </c>
      <c r="L1173" s="191" t="s">
        <v>1323</v>
      </c>
    </row>
    <row r="1174" spans="2:12">
      <c r="B1174" s="176" t="s">
        <v>197</v>
      </c>
      <c r="C1174" s="177" t="s">
        <v>1716</v>
      </c>
      <c r="D1174" s="178">
        <v>1.6482290708</v>
      </c>
      <c r="E1174" s="179">
        <v>0.34683999999999998</v>
      </c>
      <c r="F1174" s="179">
        <f t="shared" si="55"/>
        <v>0.3329664</v>
      </c>
      <c r="G1174" s="180">
        <v>1</v>
      </c>
      <c r="H1174" s="179">
        <f t="shared" si="54"/>
        <v>0.3329664</v>
      </c>
      <c r="I1174" s="180">
        <v>1.3</v>
      </c>
      <c r="J1174" s="181">
        <f t="shared" si="56"/>
        <v>0.43285632000000002</v>
      </c>
      <c r="K1174" s="192" t="s">
        <v>1321</v>
      </c>
      <c r="L1174" s="193" t="s">
        <v>1323</v>
      </c>
    </row>
    <row r="1175" spans="2:12">
      <c r="B1175" s="184" t="s">
        <v>198</v>
      </c>
      <c r="C1175" s="185" t="s">
        <v>1716</v>
      </c>
      <c r="D1175" s="186">
        <v>2.2470622797000002</v>
      </c>
      <c r="E1175" s="187">
        <v>0.43306800000000001</v>
      </c>
      <c r="F1175" s="187">
        <f t="shared" si="55"/>
        <v>0.41574527999999999</v>
      </c>
      <c r="G1175" s="188">
        <v>1</v>
      </c>
      <c r="H1175" s="187">
        <f t="shared" si="54"/>
        <v>0.41574527999999999</v>
      </c>
      <c r="I1175" s="188">
        <v>1.3</v>
      </c>
      <c r="J1175" s="189">
        <f t="shared" si="56"/>
        <v>0.54046886400000005</v>
      </c>
      <c r="K1175" s="190" t="s">
        <v>1321</v>
      </c>
      <c r="L1175" s="191" t="s">
        <v>1323</v>
      </c>
    </row>
    <row r="1176" spans="2:12">
      <c r="B1176" s="184" t="s">
        <v>199</v>
      </c>
      <c r="C1176" s="185" t="s">
        <v>1716</v>
      </c>
      <c r="D1176" s="186">
        <v>3.4650362104000001</v>
      </c>
      <c r="E1176" s="187">
        <v>0.77083599999999997</v>
      </c>
      <c r="F1176" s="187">
        <f t="shared" si="55"/>
        <v>0.74000255999999998</v>
      </c>
      <c r="G1176" s="188">
        <v>1</v>
      </c>
      <c r="H1176" s="187">
        <f t="shared" si="54"/>
        <v>0.74000255999999998</v>
      </c>
      <c r="I1176" s="188">
        <v>1.3</v>
      </c>
      <c r="J1176" s="189">
        <f t="shared" si="56"/>
        <v>0.96200332799999999</v>
      </c>
      <c r="K1176" s="190" t="s">
        <v>1321</v>
      </c>
      <c r="L1176" s="191" t="s">
        <v>1323</v>
      </c>
    </row>
    <row r="1177" spans="2:12">
      <c r="B1177" s="184" t="s">
        <v>200</v>
      </c>
      <c r="C1177" s="185" t="s">
        <v>1716</v>
      </c>
      <c r="D1177" s="186">
        <v>6.9383583184999997</v>
      </c>
      <c r="E1177" s="187">
        <v>1.7418009999999999</v>
      </c>
      <c r="F1177" s="187">
        <f t="shared" si="55"/>
        <v>1.6721289599999998</v>
      </c>
      <c r="G1177" s="188">
        <v>1</v>
      </c>
      <c r="H1177" s="187">
        <f t="shared" si="54"/>
        <v>1.6721289599999998</v>
      </c>
      <c r="I1177" s="188">
        <v>1.3</v>
      </c>
      <c r="J1177" s="189">
        <f t="shared" si="56"/>
        <v>2.1737676479999997</v>
      </c>
      <c r="K1177" s="190" t="s">
        <v>1321</v>
      </c>
      <c r="L1177" s="191" t="s">
        <v>1323</v>
      </c>
    </row>
    <row r="1178" spans="2:12">
      <c r="B1178" s="176" t="s">
        <v>201</v>
      </c>
      <c r="C1178" s="177" t="s">
        <v>1717</v>
      </c>
      <c r="D1178" s="178">
        <v>2.6064899451999999</v>
      </c>
      <c r="E1178" s="179">
        <v>0.43929699999999999</v>
      </c>
      <c r="F1178" s="179">
        <f t="shared" si="55"/>
        <v>0.42172511999999995</v>
      </c>
      <c r="G1178" s="180">
        <v>1</v>
      </c>
      <c r="H1178" s="179">
        <f t="shared" si="54"/>
        <v>0.42172511999999995</v>
      </c>
      <c r="I1178" s="180">
        <v>1.3</v>
      </c>
      <c r="J1178" s="181">
        <f t="shared" si="56"/>
        <v>0.54824265599999999</v>
      </c>
      <c r="K1178" s="192" t="s">
        <v>1321</v>
      </c>
      <c r="L1178" s="193" t="s">
        <v>1323</v>
      </c>
    </row>
    <row r="1179" spans="2:12">
      <c r="B1179" s="184" t="s">
        <v>202</v>
      </c>
      <c r="C1179" s="185" t="s">
        <v>1717</v>
      </c>
      <c r="D1179" s="186">
        <v>3.4374285522000001</v>
      </c>
      <c r="E1179" s="187">
        <v>0.60556699999999997</v>
      </c>
      <c r="F1179" s="187">
        <f t="shared" si="55"/>
        <v>0.58134431999999991</v>
      </c>
      <c r="G1179" s="188">
        <v>1</v>
      </c>
      <c r="H1179" s="187">
        <f t="shared" si="54"/>
        <v>0.58134431999999991</v>
      </c>
      <c r="I1179" s="188">
        <v>1.3</v>
      </c>
      <c r="J1179" s="189">
        <f t="shared" si="56"/>
        <v>0.75574761599999996</v>
      </c>
      <c r="K1179" s="190" t="s">
        <v>1321</v>
      </c>
      <c r="L1179" s="191" t="s">
        <v>1323</v>
      </c>
    </row>
    <row r="1180" spans="2:12">
      <c r="B1180" s="184" t="s">
        <v>203</v>
      </c>
      <c r="C1180" s="185" t="s">
        <v>1717</v>
      </c>
      <c r="D1180" s="186">
        <v>5.9357734807</v>
      </c>
      <c r="E1180" s="187">
        <v>0.96306899999999995</v>
      </c>
      <c r="F1180" s="187">
        <f t="shared" si="55"/>
        <v>0.92454623999999996</v>
      </c>
      <c r="G1180" s="188">
        <v>1</v>
      </c>
      <c r="H1180" s="187">
        <f t="shared" si="54"/>
        <v>0.92454623999999996</v>
      </c>
      <c r="I1180" s="188">
        <v>1.3</v>
      </c>
      <c r="J1180" s="189">
        <f t="shared" si="56"/>
        <v>1.201910112</v>
      </c>
      <c r="K1180" s="190" t="s">
        <v>1321</v>
      </c>
      <c r="L1180" s="191" t="s">
        <v>1323</v>
      </c>
    </row>
    <row r="1181" spans="2:12">
      <c r="B1181" s="184" t="s">
        <v>204</v>
      </c>
      <c r="C1181" s="185" t="s">
        <v>1717</v>
      </c>
      <c r="D1181" s="186">
        <v>13.444319460099999</v>
      </c>
      <c r="E1181" s="187">
        <v>1.995949</v>
      </c>
      <c r="F1181" s="187">
        <f t="shared" si="55"/>
        <v>1.9161110399999999</v>
      </c>
      <c r="G1181" s="188">
        <v>1</v>
      </c>
      <c r="H1181" s="187">
        <f t="shared" si="54"/>
        <v>1.9161110399999999</v>
      </c>
      <c r="I1181" s="188">
        <v>1.3</v>
      </c>
      <c r="J1181" s="189">
        <f t="shared" si="56"/>
        <v>2.4909443520000001</v>
      </c>
      <c r="K1181" s="190" t="s">
        <v>1321</v>
      </c>
      <c r="L1181" s="191" t="s">
        <v>1323</v>
      </c>
    </row>
    <row r="1182" spans="2:12">
      <c r="B1182" s="176" t="s">
        <v>205</v>
      </c>
      <c r="C1182" s="177" t="s">
        <v>1718</v>
      </c>
      <c r="D1182" s="178">
        <v>1.6877977281000001</v>
      </c>
      <c r="E1182" s="179">
        <v>0.42102200000000001</v>
      </c>
      <c r="F1182" s="179">
        <f t="shared" si="55"/>
        <v>0.40418112</v>
      </c>
      <c r="G1182" s="180">
        <v>1</v>
      </c>
      <c r="H1182" s="179">
        <f t="shared" si="54"/>
        <v>0.40418112</v>
      </c>
      <c r="I1182" s="180">
        <v>1.3</v>
      </c>
      <c r="J1182" s="181">
        <f t="shared" si="56"/>
        <v>0.52543545600000008</v>
      </c>
      <c r="K1182" s="192" t="s">
        <v>1321</v>
      </c>
      <c r="L1182" s="193" t="s">
        <v>1323</v>
      </c>
    </row>
    <row r="1183" spans="2:12">
      <c r="B1183" s="184" t="s">
        <v>206</v>
      </c>
      <c r="C1183" s="185" t="s">
        <v>1718</v>
      </c>
      <c r="D1183" s="186">
        <v>2.7621506682999999</v>
      </c>
      <c r="E1183" s="187">
        <v>0.50112999999999996</v>
      </c>
      <c r="F1183" s="187">
        <f t="shared" si="55"/>
        <v>0.48108479999999992</v>
      </c>
      <c r="G1183" s="188">
        <v>1</v>
      </c>
      <c r="H1183" s="187">
        <f t="shared" si="54"/>
        <v>0.48108479999999992</v>
      </c>
      <c r="I1183" s="188">
        <v>1.3</v>
      </c>
      <c r="J1183" s="189">
        <f t="shared" si="56"/>
        <v>0.6254102399999999</v>
      </c>
      <c r="K1183" s="190" t="s">
        <v>1321</v>
      </c>
      <c r="L1183" s="191" t="s">
        <v>1323</v>
      </c>
    </row>
    <row r="1184" spans="2:12">
      <c r="B1184" s="184" t="s">
        <v>207</v>
      </c>
      <c r="C1184" s="185" t="s">
        <v>1718</v>
      </c>
      <c r="D1184" s="186">
        <v>4.5619637749999997</v>
      </c>
      <c r="E1184" s="187">
        <v>0.81280799999999997</v>
      </c>
      <c r="F1184" s="187">
        <f t="shared" si="55"/>
        <v>0.78029567999999994</v>
      </c>
      <c r="G1184" s="188">
        <v>1</v>
      </c>
      <c r="H1184" s="187">
        <f t="shared" si="54"/>
        <v>0.78029567999999994</v>
      </c>
      <c r="I1184" s="188">
        <v>1.3</v>
      </c>
      <c r="J1184" s="189">
        <f t="shared" si="56"/>
        <v>1.014384384</v>
      </c>
      <c r="K1184" s="190" t="s">
        <v>1321</v>
      </c>
      <c r="L1184" s="191" t="s">
        <v>1323</v>
      </c>
    </row>
    <row r="1185" spans="2:12">
      <c r="B1185" s="184" t="s">
        <v>208</v>
      </c>
      <c r="C1185" s="185" t="s">
        <v>1718</v>
      </c>
      <c r="D1185" s="186">
        <v>8.7974388823999998</v>
      </c>
      <c r="E1185" s="187">
        <v>2.2714300000000001</v>
      </c>
      <c r="F1185" s="187">
        <f t="shared" si="55"/>
        <v>2.1805727999999998</v>
      </c>
      <c r="G1185" s="188">
        <v>1</v>
      </c>
      <c r="H1185" s="187">
        <f t="shared" si="54"/>
        <v>2.1805727999999998</v>
      </c>
      <c r="I1185" s="188">
        <v>1.3</v>
      </c>
      <c r="J1185" s="189">
        <f t="shared" si="56"/>
        <v>2.8347446399999998</v>
      </c>
      <c r="K1185" s="190" t="s">
        <v>1321</v>
      </c>
      <c r="L1185" s="191" t="s">
        <v>1323</v>
      </c>
    </row>
    <row r="1186" spans="2:12">
      <c r="B1186" s="176" t="s">
        <v>209</v>
      </c>
      <c r="C1186" s="177" t="s">
        <v>1719</v>
      </c>
      <c r="D1186" s="178">
        <v>1.7264957265</v>
      </c>
      <c r="E1186" s="179">
        <v>0.41620000000000001</v>
      </c>
      <c r="F1186" s="179">
        <f t="shared" si="55"/>
        <v>0.39955200000000002</v>
      </c>
      <c r="G1186" s="180">
        <v>1</v>
      </c>
      <c r="H1186" s="179">
        <f t="shared" si="54"/>
        <v>0.39955200000000002</v>
      </c>
      <c r="I1186" s="180">
        <v>1.3</v>
      </c>
      <c r="J1186" s="181">
        <f t="shared" si="56"/>
        <v>0.51941760000000003</v>
      </c>
      <c r="K1186" s="192" t="s">
        <v>1321</v>
      </c>
      <c r="L1186" s="193" t="s">
        <v>1323</v>
      </c>
    </row>
    <row r="1187" spans="2:12">
      <c r="B1187" s="184" t="s">
        <v>210</v>
      </c>
      <c r="C1187" s="185" t="s">
        <v>1719</v>
      </c>
      <c r="D1187" s="186">
        <v>2.4007381725000001</v>
      </c>
      <c r="E1187" s="187">
        <v>0.49142799999999998</v>
      </c>
      <c r="F1187" s="187">
        <f t="shared" si="55"/>
        <v>0.47177087999999995</v>
      </c>
      <c r="G1187" s="188">
        <v>1</v>
      </c>
      <c r="H1187" s="187">
        <f t="shared" si="54"/>
        <v>0.47177087999999995</v>
      </c>
      <c r="I1187" s="188">
        <v>1.3</v>
      </c>
      <c r="J1187" s="189">
        <f t="shared" si="56"/>
        <v>0.61330214399999994</v>
      </c>
      <c r="K1187" s="190" t="s">
        <v>1321</v>
      </c>
      <c r="L1187" s="191" t="s">
        <v>1323</v>
      </c>
    </row>
    <row r="1188" spans="2:12">
      <c r="B1188" s="184" t="s">
        <v>211</v>
      </c>
      <c r="C1188" s="185" t="s">
        <v>1719</v>
      </c>
      <c r="D1188" s="186">
        <v>3.4647488447999999</v>
      </c>
      <c r="E1188" s="187">
        <v>0.78639999999999999</v>
      </c>
      <c r="F1188" s="187">
        <f t="shared" si="55"/>
        <v>0.75494399999999995</v>
      </c>
      <c r="G1188" s="188">
        <v>1</v>
      </c>
      <c r="H1188" s="187">
        <f t="shared" si="54"/>
        <v>0.75494399999999995</v>
      </c>
      <c r="I1188" s="188">
        <v>1.3</v>
      </c>
      <c r="J1188" s="189">
        <f t="shared" si="56"/>
        <v>0.98142719999999994</v>
      </c>
      <c r="K1188" s="190" t="s">
        <v>1321</v>
      </c>
      <c r="L1188" s="191" t="s">
        <v>1323</v>
      </c>
    </row>
    <row r="1189" spans="2:12">
      <c r="B1189" s="184" t="s">
        <v>212</v>
      </c>
      <c r="C1189" s="185" t="s">
        <v>1719</v>
      </c>
      <c r="D1189" s="186">
        <v>7.3558776167</v>
      </c>
      <c r="E1189" s="187">
        <v>1.8133570000000001</v>
      </c>
      <c r="F1189" s="187">
        <f t="shared" si="55"/>
        <v>1.7408227199999999</v>
      </c>
      <c r="G1189" s="188">
        <v>1</v>
      </c>
      <c r="H1189" s="187">
        <f t="shared" si="54"/>
        <v>1.7408227199999999</v>
      </c>
      <c r="I1189" s="188">
        <v>1.3</v>
      </c>
      <c r="J1189" s="189">
        <f t="shared" si="56"/>
        <v>2.2630695360000002</v>
      </c>
      <c r="K1189" s="190" t="s">
        <v>1321</v>
      </c>
      <c r="L1189" s="191" t="s">
        <v>1323</v>
      </c>
    </row>
    <row r="1190" spans="2:12">
      <c r="B1190" s="176" t="s">
        <v>213</v>
      </c>
      <c r="C1190" s="177" t="s">
        <v>1720</v>
      </c>
      <c r="D1190" s="178">
        <v>22</v>
      </c>
      <c r="E1190" s="179">
        <v>3.1147874999999998</v>
      </c>
      <c r="F1190" s="179">
        <f t="shared" si="55"/>
        <v>2.9901959999999996</v>
      </c>
      <c r="G1190" s="180">
        <v>1</v>
      </c>
      <c r="H1190" s="179">
        <f t="shared" si="54"/>
        <v>2.9901959999999996</v>
      </c>
      <c r="I1190" s="180">
        <v>1.3</v>
      </c>
      <c r="J1190" s="181">
        <f t="shared" si="56"/>
        <v>3.8872547999999996</v>
      </c>
      <c r="K1190" s="192" t="s">
        <v>1321</v>
      </c>
      <c r="L1190" s="193" t="s">
        <v>1323</v>
      </c>
    </row>
    <row r="1191" spans="2:12">
      <c r="B1191" s="184" t="s">
        <v>214</v>
      </c>
      <c r="C1191" s="185" t="s">
        <v>1720</v>
      </c>
      <c r="D1191" s="186">
        <v>9.6666666666999994</v>
      </c>
      <c r="E1191" s="187">
        <v>3.4262662500000003</v>
      </c>
      <c r="F1191" s="187">
        <f t="shared" si="55"/>
        <v>3.2892156000000004</v>
      </c>
      <c r="G1191" s="188">
        <v>1</v>
      </c>
      <c r="H1191" s="187">
        <f t="shared" si="54"/>
        <v>3.2892156000000004</v>
      </c>
      <c r="I1191" s="188">
        <v>1.3</v>
      </c>
      <c r="J1191" s="189">
        <f t="shared" si="56"/>
        <v>4.2759802800000006</v>
      </c>
      <c r="K1191" s="190" t="s">
        <v>1321</v>
      </c>
      <c r="L1191" s="191" t="s">
        <v>1323</v>
      </c>
    </row>
    <row r="1192" spans="2:12">
      <c r="B1192" s="184" t="s">
        <v>215</v>
      </c>
      <c r="C1192" s="185" t="s">
        <v>1720</v>
      </c>
      <c r="D1192" s="186">
        <v>25.994708994700002</v>
      </c>
      <c r="E1192" s="187">
        <v>6.4067350000000003</v>
      </c>
      <c r="F1192" s="187">
        <f t="shared" si="55"/>
        <v>6.1504656000000004</v>
      </c>
      <c r="G1192" s="188">
        <v>1</v>
      </c>
      <c r="H1192" s="187">
        <f t="shared" si="54"/>
        <v>6.1504656000000004</v>
      </c>
      <c r="I1192" s="188">
        <v>1.3</v>
      </c>
      <c r="J1192" s="189">
        <f t="shared" si="56"/>
        <v>7.9956052800000013</v>
      </c>
      <c r="K1192" s="190" t="s">
        <v>1321</v>
      </c>
      <c r="L1192" s="191" t="s">
        <v>1323</v>
      </c>
    </row>
    <row r="1193" spans="2:12">
      <c r="B1193" s="184" t="s">
        <v>216</v>
      </c>
      <c r="C1193" s="185" t="s">
        <v>1720</v>
      </c>
      <c r="D1193" s="186">
        <v>40.680412371099997</v>
      </c>
      <c r="E1193" s="187">
        <v>15.915281</v>
      </c>
      <c r="F1193" s="187">
        <f t="shared" si="55"/>
        <v>15.27866976</v>
      </c>
      <c r="G1193" s="188">
        <v>1</v>
      </c>
      <c r="H1193" s="187">
        <f t="shared" si="54"/>
        <v>15.27866976</v>
      </c>
      <c r="I1193" s="188">
        <v>1.3</v>
      </c>
      <c r="J1193" s="189">
        <f t="shared" si="56"/>
        <v>19.862270687999999</v>
      </c>
      <c r="K1193" s="190" t="s">
        <v>1321</v>
      </c>
      <c r="L1193" s="191" t="s">
        <v>1323</v>
      </c>
    </row>
    <row r="1194" spans="2:12">
      <c r="B1194" s="176" t="s">
        <v>217</v>
      </c>
      <c r="C1194" s="177" t="s">
        <v>1721</v>
      </c>
      <c r="D1194" s="178">
        <v>7.5070575461000004</v>
      </c>
      <c r="E1194" s="179">
        <v>1.4150990000000001</v>
      </c>
      <c r="F1194" s="179">
        <f t="shared" si="55"/>
        <v>1.35849504</v>
      </c>
      <c r="G1194" s="180">
        <v>1</v>
      </c>
      <c r="H1194" s="179">
        <f t="shared" si="54"/>
        <v>1.35849504</v>
      </c>
      <c r="I1194" s="180">
        <v>1.3</v>
      </c>
      <c r="J1194" s="181">
        <f t="shared" si="56"/>
        <v>1.766043552</v>
      </c>
      <c r="K1194" s="192" t="s">
        <v>1321</v>
      </c>
      <c r="L1194" s="193" t="s">
        <v>1323</v>
      </c>
    </row>
    <row r="1195" spans="2:12">
      <c r="B1195" s="184" t="s">
        <v>218</v>
      </c>
      <c r="C1195" s="185" t="s">
        <v>1721</v>
      </c>
      <c r="D1195" s="186">
        <v>10.715563506300001</v>
      </c>
      <c r="E1195" s="187">
        <v>2.1415709999999999</v>
      </c>
      <c r="F1195" s="187">
        <f t="shared" si="55"/>
        <v>2.05590816</v>
      </c>
      <c r="G1195" s="188">
        <v>1</v>
      </c>
      <c r="H1195" s="187">
        <f t="shared" si="54"/>
        <v>2.05590816</v>
      </c>
      <c r="I1195" s="188">
        <v>1.3</v>
      </c>
      <c r="J1195" s="189">
        <f t="shared" si="56"/>
        <v>2.6726806080000003</v>
      </c>
      <c r="K1195" s="190" t="s">
        <v>1321</v>
      </c>
      <c r="L1195" s="191" t="s">
        <v>1323</v>
      </c>
    </row>
    <row r="1196" spans="2:12">
      <c r="B1196" s="184" t="s">
        <v>219</v>
      </c>
      <c r="C1196" s="185" t="s">
        <v>1721</v>
      </c>
      <c r="D1196" s="186">
        <v>17.346957311499999</v>
      </c>
      <c r="E1196" s="187">
        <v>3.871839</v>
      </c>
      <c r="F1196" s="187">
        <f t="shared" si="55"/>
        <v>3.7169654400000001</v>
      </c>
      <c r="G1196" s="188">
        <v>1</v>
      </c>
      <c r="H1196" s="187">
        <f t="shared" si="54"/>
        <v>3.7169654400000001</v>
      </c>
      <c r="I1196" s="188">
        <v>1.3</v>
      </c>
      <c r="J1196" s="189">
        <f t="shared" si="56"/>
        <v>4.8320550720000002</v>
      </c>
      <c r="K1196" s="190" t="s">
        <v>1321</v>
      </c>
      <c r="L1196" s="191" t="s">
        <v>1323</v>
      </c>
    </row>
    <row r="1197" spans="2:12">
      <c r="B1197" s="184" t="s">
        <v>220</v>
      </c>
      <c r="C1197" s="185" t="s">
        <v>1721</v>
      </c>
      <c r="D1197" s="186">
        <v>30.102409638600001</v>
      </c>
      <c r="E1197" s="187">
        <v>9.5053020000000004</v>
      </c>
      <c r="F1197" s="187">
        <f t="shared" si="55"/>
        <v>9.1250899200000006</v>
      </c>
      <c r="G1197" s="188">
        <v>1</v>
      </c>
      <c r="H1197" s="187">
        <f t="shared" si="54"/>
        <v>9.1250899200000006</v>
      </c>
      <c r="I1197" s="188">
        <v>1.3</v>
      </c>
      <c r="J1197" s="189">
        <f t="shared" si="56"/>
        <v>11.862616896</v>
      </c>
      <c r="K1197" s="190" t="s">
        <v>1321</v>
      </c>
      <c r="L1197" s="191" t="s">
        <v>1323</v>
      </c>
    </row>
    <row r="1198" spans="2:12">
      <c r="B1198" s="176" t="s">
        <v>221</v>
      </c>
      <c r="C1198" s="177" t="s">
        <v>1722</v>
      </c>
      <c r="D1198" s="178">
        <v>3.3892617450000002</v>
      </c>
      <c r="E1198" s="179">
        <v>0.47512399999999999</v>
      </c>
      <c r="F1198" s="179">
        <f t="shared" si="55"/>
        <v>0.45611903999999998</v>
      </c>
      <c r="G1198" s="180">
        <v>1</v>
      </c>
      <c r="H1198" s="179">
        <f t="shared" si="54"/>
        <v>0.45611903999999998</v>
      </c>
      <c r="I1198" s="180">
        <v>1.3</v>
      </c>
      <c r="J1198" s="181">
        <f t="shared" si="56"/>
        <v>0.59295475200000003</v>
      </c>
      <c r="K1198" s="192" t="s">
        <v>1321</v>
      </c>
      <c r="L1198" s="193" t="s">
        <v>1323</v>
      </c>
    </row>
    <row r="1199" spans="2:12">
      <c r="B1199" s="184" t="s">
        <v>222</v>
      </c>
      <c r="C1199" s="185" t="s">
        <v>1722</v>
      </c>
      <c r="D1199" s="186">
        <v>4.8667642753000004</v>
      </c>
      <c r="E1199" s="187">
        <v>0.66603000000000001</v>
      </c>
      <c r="F1199" s="187">
        <f t="shared" si="55"/>
        <v>0.63938879999999998</v>
      </c>
      <c r="G1199" s="188">
        <v>1</v>
      </c>
      <c r="H1199" s="187">
        <f t="shared" si="54"/>
        <v>0.63938879999999998</v>
      </c>
      <c r="I1199" s="188">
        <v>1.3</v>
      </c>
      <c r="J1199" s="189">
        <f t="shared" si="56"/>
        <v>0.83120543999999996</v>
      </c>
      <c r="K1199" s="190" t="s">
        <v>1321</v>
      </c>
      <c r="L1199" s="191" t="s">
        <v>1323</v>
      </c>
    </row>
    <row r="1200" spans="2:12">
      <c r="B1200" s="184" t="s">
        <v>223</v>
      </c>
      <c r="C1200" s="185" t="s">
        <v>1722</v>
      </c>
      <c r="D1200" s="186">
        <v>7.1284584979999996</v>
      </c>
      <c r="E1200" s="187">
        <v>1.161834</v>
      </c>
      <c r="F1200" s="187">
        <f t="shared" si="55"/>
        <v>1.11536064</v>
      </c>
      <c r="G1200" s="188">
        <v>1</v>
      </c>
      <c r="H1200" s="187">
        <f t="shared" si="54"/>
        <v>1.11536064</v>
      </c>
      <c r="I1200" s="188">
        <v>1.3</v>
      </c>
      <c r="J1200" s="189">
        <f t="shared" si="56"/>
        <v>1.4499688320000002</v>
      </c>
      <c r="K1200" s="190" t="s">
        <v>1321</v>
      </c>
      <c r="L1200" s="191" t="s">
        <v>1323</v>
      </c>
    </row>
    <row r="1201" spans="2:12">
      <c r="B1201" s="184" t="s">
        <v>224</v>
      </c>
      <c r="C1201" s="185" t="s">
        <v>1722</v>
      </c>
      <c r="D1201" s="186">
        <v>11.1348837209</v>
      </c>
      <c r="E1201" s="187">
        <v>3.2620315</v>
      </c>
      <c r="F1201" s="187">
        <f t="shared" si="55"/>
        <v>3.1315502399999997</v>
      </c>
      <c r="G1201" s="188">
        <v>1</v>
      </c>
      <c r="H1201" s="187">
        <f t="shared" si="54"/>
        <v>3.1315502399999997</v>
      </c>
      <c r="I1201" s="188">
        <v>1.3</v>
      </c>
      <c r="J1201" s="189">
        <f t="shared" si="56"/>
        <v>4.0710153120000001</v>
      </c>
      <c r="K1201" s="190" t="s">
        <v>1321</v>
      </c>
      <c r="L1201" s="191" t="s">
        <v>1323</v>
      </c>
    </row>
    <row r="1202" spans="2:12">
      <c r="B1202" s="176" t="s">
        <v>225</v>
      </c>
      <c r="C1202" s="177" t="s">
        <v>1723</v>
      </c>
      <c r="D1202" s="178">
        <v>3.1024158579000001</v>
      </c>
      <c r="E1202" s="179">
        <v>0.43364000000000003</v>
      </c>
      <c r="F1202" s="179">
        <f t="shared" si="55"/>
        <v>0.41629440000000001</v>
      </c>
      <c r="G1202" s="180">
        <v>1</v>
      </c>
      <c r="H1202" s="179">
        <f t="shared" si="54"/>
        <v>0.41629440000000001</v>
      </c>
      <c r="I1202" s="180">
        <v>1.3</v>
      </c>
      <c r="J1202" s="181">
        <f t="shared" si="56"/>
        <v>0.54118272000000001</v>
      </c>
      <c r="K1202" s="192" t="s">
        <v>1321</v>
      </c>
      <c r="L1202" s="193" t="s">
        <v>1323</v>
      </c>
    </row>
    <row r="1203" spans="2:12">
      <c r="B1203" s="184" t="s">
        <v>226</v>
      </c>
      <c r="C1203" s="185" t="s">
        <v>1723</v>
      </c>
      <c r="D1203" s="186">
        <v>4.9696218226999997</v>
      </c>
      <c r="E1203" s="187">
        <v>0.69642099999999996</v>
      </c>
      <c r="F1203" s="187">
        <f t="shared" si="55"/>
        <v>0.66856415999999996</v>
      </c>
      <c r="G1203" s="188">
        <v>1</v>
      </c>
      <c r="H1203" s="187">
        <f t="shared" si="54"/>
        <v>0.66856415999999996</v>
      </c>
      <c r="I1203" s="188">
        <v>1.3</v>
      </c>
      <c r="J1203" s="189">
        <f t="shared" si="56"/>
        <v>0.86913340799999994</v>
      </c>
      <c r="K1203" s="190" t="s">
        <v>1321</v>
      </c>
      <c r="L1203" s="191" t="s">
        <v>1323</v>
      </c>
    </row>
    <row r="1204" spans="2:12">
      <c r="B1204" s="184" t="s">
        <v>227</v>
      </c>
      <c r="C1204" s="185" t="s">
        <v>1723</v>
      </c>
      <c r="D1204" s="186">
        <v>7.4288638689999997</v>
      </c>
      <c r="E1204" s="187">
        <v>1.2192419999999999</v>
      </c>
      <c r="F1204" s="187">
        <f t="shared" si="55"/>
        <v>1.1704723199999998</v>
      </c>
      <c r="G1204" s="188">
        <v>1</v>
      </c>
      <c r="H1204" s="187">
        <f t="shared" si="54"/>
        <v>1.1704723199999998</v>
      </c>
      <c r="I1204" s="188">
        <v>1.3</v>
      </c>
      <c r="J1204" s="189">
        <f t="shared" si="56"/>
        <v>1.5216140159999998</v>
      </c>
      <c r="K1204" s="190" t="s">
        <v>1321</v>
      </c>
      <c r="L1204" s="191" t="s">
        <v>1323</v>
      </c>
    </row>
    <row r="1205" spans="2:12">
      <c r="B1205" s="184" t="s">
        <v>228</v>
      </c>
      <c r="C1205" s="185" t="s">
        <v>1723</v>
      </c>
      <c r="D1205" s="186">
        <v>17.813333333300001</v>
      </c>
      <c r="E1205" s="187">
        <v>4.8020350000000001</v>
      </c>
      <c r="F1205" s="187">
        <f t="shared" si="55"/>
        <v>4.6099535999999999</v>
      </c>
      <c r="G1205" s="188">
        <v>1</v>
      </c>
      <c r="H1205" s="187">
        <f t="shared" si="54"/>
        <v>4.6099535999999999</v>
      </c>
      <c r="I1205" s="188">
        <v>1.3</v>
      </c>
      <c r="J1205" s="189">
        <f t="shared" si="56"/>
        <v>5.9929396800000001</v>
      </c>
      <c r="K1205" s="190" t="s">
        <v>1321</v>
      </c>
      <c r="L1205" s="191" t="s">
        <v>1323</v>
      </c>
    </row>
    <row r="1206" spans="2:12">
      <c r="B1206" s="176" t="s">
        <v>229</v>
      </c>
      <c r="C1206" s="177" t="s">
        <v>1724</v>
      </c>
      <c r="D1206" s="178">
        <v>2.6693503609000002</v>
      </c>
      <c r="E1206" s="179">
        <v>1.175637</v>
      </c>
      <c r="F1206" s="179">
        <f t="shared" si="55"/>
        <v>1.12861152</v>
      </c>
      <c r="G1206" s="180">
        <v>1</v>
      </c>
      <c r="H1206" s="179">
        <f t="shared" si="54"/>
        <v>1.12861152</v>
      </c>
      <c r="I1206" s="180">
        <v>1</v>
      </c>
      <c r="J1206" s="181">
        <f t="shared" si="56"/>
        <v>1.12861152</v>
      </c>
      <c r="K1206" s="192" t="s">
        <v>1329</v>
      </c>
      <c r="L1206" s="193" t="s">
        <v>1329</v>
      </c>
    </row>
    <row r="1207" spans="2:12">
      <c r="B1207" s="184" t="s">
        <v>230</v>
      </c>
      <c r="C1207" s="185" t="s">
        <v>1724</v>
      </c>
      <c r="D1207" s="186">
        <v>5.5644028102999998</v>
      </c>
      <c r="E1207" s="187">
        <v>1.4064369999999999</v>
      </c>
      <c r="F1207" s="187">
        <f t="shared" si="55"/>
        <v>1.35017952</v>
      </c>
      <c r="G1207" s="188">
        <v>1</v>
      </c>
      <c r="H1207" s="187">
        <f t="shared" si="54"/>
        <v>1.35017952</v>
      </c>
      <c r="I1207" s="188">
        <v>1</v>
      </c>
      <c r="J1207" s="189">
        <f t="shared" si="56"/>
        <v>1.35017952</v>
      </c>
      <c r="K1207" s="190" t="s">
        <v>1329</v>
      </c>
      <c r="L1207" s="191" t="s">
        <v>1329</v>
      </c>
    </row>
    <row r="1208" spans="2:12">
      <c r="B1208" s="184" t="s">
        <v>231</v>
      </c>
      <c r="C1208" s="185" t="s">
        <v>1724</v>
      </c>
      <c r="D1208" s="186">
        <v>16.180467091299999</v>
      </c>
      <c r="E1208" s="187">
        <v>2.4869319999999999</v>
      </c>
      <c r="F1208" s="187">
        <f t="shared" si="55"/>
        <v>2.38745472</v>
      </c>
      <c r="G1208" s="188">
        <v>1</v>
      </c>
      <c r="H1208" s="187">
        <f t="shared" si="54"/>
        <v>2.38745472</v>
      </c>
      <c r="I1208" s="188">
        <v>1</v>
      </c>
      <c r="J1208" s="189">
        <f t="shared" si="56"/>
        <v>2.38745472</v>
      </c>
      <c r="K1208" s="190" t="s">
        <v>1329</v>
      </c>
      <c r="L1208" s="191" t="s">
        <v>1329</v>
      </c>
    </row>
    <row r="1209" spans="2:12">
      <c r="B1209" s="184" t="s">
        <v>232</v>
      </c>
      <c r="C1209" s="185" t="s">
        <v>1724</v>
      </c>
      <c r="D1209" s="186">
        <v>31.4837837838</v>
      </c>
      <c r="E1209" s="187">
        <v>4.6519649999999997</v>
      </c>
      <c r="F1209" s="187">
        <f t="shared" si="55"/>
        <v>4.4658863999999996</v>
      </c>
      <c r="G1209" s="188">
        <v>1</v>
      </c>
      <c r="H1209" s="187">
        <f t="shared" si="54"/>
        <v>4.4658863999999996</v>
      </c>
      <c r="I1209" s="188">
        <v>1</v>
      </c>
      <c r="J1209" s="189">
        <f t="shared" si="56"/>
        <v>4.4658863999999996</v>
      </c>
      <c r="K1209" s="190" t="s">
        <v>1329</v>
      </c>
      <c r="L1209" s="191" t="s">
        <v>1329</v>
      </c>
    </row>
    <row r="1210" spans="2:12">
      <c r="B1210" s="176" t="s">
        <v>233</v>
      </c>
      <c r="C1210" s="177" t="s">
        <v>1725</v>
      </c>
      <c r="D1210" s="178">
        <v>9.3239863584999991</v>
      </c>
      <c r="E1210" s="179">
        <v>0.72262099999999996</v>
      </c>
      <c r="F1210" s="179">
        <f t="shared" si="55"/>
        <v>0.69371615999999992</v>
      </c>
      <c r="G1210" s="180">
        <v>1</v>
      </c>
      <c r="H1210" s="179">
        <f t="shared" si="54"/>
        <v>0.69371615999999992</v>
      </c>
      <c r="I1210" s="180">
        <v>1</v>
      </c>
      <c r="J1210" s="181">
        <f t="shared" si="56"/>
        <v>0.69371615999999992</v>
      </c>
      <c r="K1210" s="192" t="s">
        <v>1329</v>
      </c>
      <c r="L1210" s="193" t="s">
        <v>1329</v>
      </c>
    </row>
    <row r="1211" spans="2:12">
      <c r="B1211" s="184" t="s">
        <v>234</v>
      </c>
      <c r="C1211" s="185" t="s">
        <v>1725</v>
      </c>
      <c r="D1211" s="186">
        <v>11.460489726</v>
      </c>
      <c r="E1211" s="187">
        <v>0.98541699999999999</v>
      </c>
      <c r="F1211" s="187">
        <f t="shared" si="55"/>
        <v>0.94600032000000001</v>
      </c>
      <c r="G1211" s="188">
        <v>1</v>
      </c>
      <c r="H1211" s="187">
        <f t="shared" si="54"/>
        <v>0.94600032000000001</v>
      </c>
      <c r="I1211" s="188">
        <v>1</v>
      </c>
      <c r="J1211" s="189">
        <f t="shared" si="56"/>
        <v>0.94600032000000001</v>
      </c>
      <c r="K1211" s="190" t="s">
        <v>1329</v>
      </c>
      <c r="L1211" s="191" t="s">
        <v>1329</v>
      </c>
    </row>
    <row r="1212" spans="2:12">
      <c r="B1212" s="184" t="s">
        <v>235</v>
      </c>
      <c r="C1212" s="185" t="s">
        <v>1725</v>
      </c>
      <c r="D1212" s="186">
        <v>14.754547537200001</v>
      </c>
      <c r="E1212" s="187">
        <v>1.3879250000000001</v>
      </c>
      <c r="F1212" s="187">
        <f t="shared" si="55"/>
        <v>1.332408</v>
      </c>
      <c r="G1212" s="188">
        <v>1</v>
      </c>
      <c r="H1212" s="187">
        <f t="shared" si="54"/>
        <v>1.332408</v>
      </c>
      <c r="I1212" s="188">
        <v>1</v>
      </c>
      <c r="J1212" s="189">
        <f t="shared" si="56"/>
        <v>1.332408</v>
      </c>
      <c r="K1212" s="190" t="s">
        <v>1329</v>
      </c>
      <c r="L1212" s="191" t="s">
        <v>1329</v>
      </c>
    </row>
    <row r="1213" spans="2:12">
      <c r="B1213" s="184" t="s">
        <v>236</v>
      </c>
      <c r="C1213" s="185" t="s">
        <v>1725</v>
      </c>
      <c r="D1213" s="186">
        <v>17.947746467799998</v>
      </c>
      <c r="E1213" s="187">
        <v>1.7875749999999999</v>
      </c>
      <c r="F1213" s="187">
        <f t="shared" si="55"/>
        <v>1.7160719999999998</v>
      </c>
      <c r="G1213" s="188">
        <v>1</v>
      </c>
      <c r="H1213" s="187">
        <f t="shared" si="54"/>
        <v>1.7160719999999998</v>
      </c>
      <c r="I1213" s="188">
        <v>1</v>
      </c>
      <c r="J1213" s="189">
        <f t="shared" si="56"/>
        <v>1.7160719999999998</v>
      </c>
      <c r="K1213" s="190" t="s">
        <v>1329</v>
      </c>
      <c r="L1213" s="191" t="s">
        <v>1329</v>
      </c>
    </row>
    <row r="1214" spans="2:12">
      <c r="B1214" s="176" t="s">
        <v>237</v>
      </c>
      <c r="C1214" s="177" t="s">
        <v>1726</v>
      </c>
      <c r="D1214" s="178">
        <v>2.5318058355000002</v>
      </c>
      <c r="E1214" s="179">
        <v>0.28575200000000001</v>
      </c>
      <c r="F1214" s="179">
        <f t="shared" si="55"/>
        <v>0.27432192</v>
      </c>
      <c r="G1214" s="180">
        <v>1</v>
      </c>
      <c r="H1214" s="179">
        <f t="shared" si="54"/>
        <v>0.27432192</v>
      </c>
      <c r="I1214" s="180">
        <v>1.3</v>
      </c>
      <c r="J1214" s="181">
        <f t="shared" si="56"/>
        <v>0.35661849600000001</v>
      </c>
      <c r="K1214" s="192" t="s">
        <v>1321</v>
      </c>
      <c r="L1214" s="193" t="s">
        <v>1323</v>
      </c>
    </row>
    <row r="1215" spans="2:12">
      <c r="B1215" s="184" t="s">
        <v>238</v>
      </c>
      <c r="C1215" s="185" t="s">
        <v>1726</v>
      </c>
      <c r="D1215" s="186">
        <v>3.3998503367000001</v>
      </c>
      <c r="E1215" s="187">
        <v>0.52463099999999996</v>
      </c>
      <c r="F1215" s="187">
        <f t="shared" si="55"/>
        <v>0.50364575999999994</v>
      </c>
      <c r="G1215" s="188">
        <v>1</v>
      </c>
      <c r="H1215" s="187">
        <f t="shared" si="54"/>
        <v>0.50364575999999994</v>
      </c>
      <c r="I1215" s="188">
        <v>1.3</v>
      </c>
      <c r="J1215" s="189">
        <f t="shared" si="56"/>
        <v>0.65473948799999993</v>
      </c>
      <c r="K1215" s="190" t="s">
        <v>1321</v>
      </c>
      <c r="L1215" s="191" t="s">
        <v>1323</v>
      </c>
    </row>
    <row r="1216" spans="2:12">
      <c r="B1216" s="184" t="s">
        <v>239</v>
      </c>
      <c r="C1216" s="185" t="s">
        <v>1726</v>
      </c>
      <c r="D1216" s="186">
        <v>4.9740012682000003</v>
      </c>
      <c r="E1216" s="187">
        <v>0.76571100000000003</v>
      </c>
      <c r="F1216" s="187">
        <f t="shared" si="55"/>
        <v>0.73508256000000005</v>
      </c>
      <c r="G1216" s="188">
        <v>1</v>
      </c>
      <c r="H1216" s="187">
        <f t="shared" si="54"/>
        <v>0.73508256000000005</v>
      </c>
      <c r="I1216" s="188">
        <v>1.3</v>
      </c>
      <c r="J1216" s="189">
        <f t="shared" si="56"/>
        <v>0.95560732800000014</v>
      </c>
      <c r="K1216" s="190" t="s">
        <v>1321</v>
      </c>
      <c r="L1216" s="191" t="s">
        <v>1323</v>
      </c>
    </row>
    <row r="1217" spans="2:12">
      <c r="B1217" s="184" t="s">
        <v>240</v>
      </c>
      <c r="C1217" s="185" t="s">
        <v>1726</v>
      </c>
      <c r="D1217" s="186">
        <v>9.1687943262000005</v>
      </c>
      <c r="E1217" s="187">
        <v>1.4497329999999999</v>
      </c>
      <c r="F1217" s="187">
        <f t="shared" si="55"/>
        <v>1.3917436799999998</v>
      </c>
      <c r="G1217" s="188">
        <v>1</v>
      </c>
      <c r="H1217" s="187">
        <f t="shared" si="54"/>
        <v>1.3917436799999998</v>
      </c>
      <c r="I1217" s="188">
        <v>1.3</v>
      </c>
      <c r="J1217" s="189">
        <f t="shared" si="56"/>
        <v>1.8092667839999999</v>
      </c>
      <c r="K1217" s="190" t="s">
        <v>1321</v>
      </c>
      <c r="L1217" s="191" t="s">
        <v>1323</v>
      </c>
    </row>
    <row r="1218" spans="2:12">
      <c r="B1218" s="176" t="s">
        <v>241</v>
      </c>
      <c r="C1218" s="177" t="s">
        <v>1727</v>
      </c>
      <c r="D1218" s="178">
        <v>6.9829890643999999</v>
      </c>
      <c r="E1218" s="179">
        <v>0.289462</v>
      </c>
      <c r="F1218" s="179">
        <f t="shared" si="55"/>
        <v>0.27788351999999999</v>
      </c>
      <c r="G1218" s="180">
        <v>1</v>
      </c>
      <c r="H1218" s="179">
        <f t="shared" si="54"/>
        <v>0.27788351999999999</v>
      </c>
      <c r="I1218" s="180">
        <v>1.3</v>
      </c>
      <c r="J1218" s="181">
        <f t="shared" si="56"/>
        <v>0.36124857599999999</v>
      </c>
      <c r="K1218" s="192" t="s">
        <v>1321</v>
      </c>
      <c r="L1218" s="193" t="s">
        <v>1323</v>
      </c>
    </row>
    <row r="1219" spans="2:12">
      <c r="B1219" s="184" t="s">
        <v>242</v>
      </c>
      <c r="C1219" s="185" t="s">
        <v>1727</v>
      </c>
      <c r="D1219" s="186">
        <v>11.220843672499999</v>
      </c>
      <c r="E1219" s="187">
        <v>0.58505399999999996</v>
      </c>
      <c r="F1219" s="187">
        <f t="shared" si="55"/>
        <v>0.5616518399999999</v>
      </c>
      <c r="G1219" s="188">
        <v>1</v>
      </c>
      <c r="H1219" s="187">
        <f t="shared" si="54"/>
        <v>0.5616518399999999</v>
      </c>
      <c r="I1219" s="188">
        <v>1.3</v>
      </c>
      <c r="J1219" s="189">
        <f t="shared" si="56"/>
        <v>0.7301473919999999</v>
      </c>
      <c r="K1219" s="190" t="s">
        <v>1321</v>
      </c>
      <c r="L1219" s="191" t="s">
        <v>1323</v>
      </c>
    </row>
    <row r="1220" spans="2:12">
      <c r="B1220" s="184" t="s">
        <v>243</v>
      </c>
      <c r="C1220" s="185" t="s">
        <v>1727</v>
      </c>
      <c r="D1220" s="186">
        <v>13.5706051873</v>
      </c>
      <c r="E1220" s="187">
        <v>0.78650200000000003</v>
      </c>
      <c r="F1220" s="187">
        <f t="shared" si="55"/>
        <v>0.75504192000000003</v>
      </c>
      <c r="G1220" s="188">
        <v>1</v>
      </c>
      <c r="H1220" s="187">
        <f t="shared" si="54"/>
        <v>0.75504192000000003</v>
      </c>
      <c r="I1220" s="188">
        <v>1.3</v>
      </c>
      <c r="J1220" s="189">
        <f t="shared" si="56"/>
        <v>0.98155449600000011</v>
      </c>
      <c r="K1220" s="190" t="s">
        <v>1321</v>
      </c>
      <c r="L1220" s="191" t="s">
        <v>1323</v>
      </c>
    </row>
    <row r="1221" spans="2:12">
      <c r="B1221" s="184" t="s">
        <v>244</v>
      </c>
      <c r="C1221" s="185" t="s">
        <v>1727</v>
      </c>
      <c r="D1221" s="186">
        <v>18.715555555600002</v>
      </c>
      <c r="E1221" s="187">
        <v>1.135087</v>
      </c>
      <c r="F1221" s="187">
        <f t="shared" si="55"/>
        <v>1.0896835199999999</v>
      </c>
      <c r="G1221" s="188">
        <v>1</v>
      </c>
      <c r="H1221" s="187">
        <f t="shared" si="54"/>
        <v>1.0896835199999999</v>
      </c>
      <c r="I1221" s="188">
        <v>1.3</v>
      </c>
      <c r="J1221" s="189">
        <f t="shared" si="56"/>
        <v>1.4165885759999999</v>
      </c>
      <c r="K1221" s="190" t="s">
        <v>1321</v>
      </c>
      <c r="L1221" s="191" t="s">
        <v>1323</v>
      </c>
    </row>
    <row r="1222" spans="2:12">
      <c r="B1222" s="176" t="s">
        <v>245</v>
      </c>
      <c r="C1222" s="177" t="s">
        <v>1728</v>
      </c>
      <c r="D1222" s="178">
        <v>8.5294117647000007</v>
      </c>
      <c r="E1222" s="179">
        <v>0.59588300000000005</v>
      </c>
      <c r="F1222" s="179">
        <f t="shared" si="55"/>
        <v>0.57204768000000006</v>
      </c>
      <c r="G1222" s="180">
        <v>1</v>
      </c>
      <c r="H1222" s="179">
        <f t="shared" si="54"/>
        <v>0.57204768000000006</v>
      </c>
      <c r="I1222" s="180">
        <v>1.3</v>
      </c>
      <c r="J1222" s="181">
        <f t="shared" si="56"/>
        <v>0.74366198400000005</v>
      </c>
      <c r="K1222" s="192" t="s">
        <v>60</v>
      </c>
      <c r="L1222" s="193" t="s">
        <v>60</v>
      </c>
    </row>
    <row r="1223" spans="2:12">
      <c r="B1223" s="184" t="s">
        <v>246</v>
      </c>
      <c r="C1223" s="185" t="s">
        <v>1728</v>
      </c>
      <c r="D1223" s="186">
        <v>17.5744125326</v>
      </c>
      <c r="E1223" s="187">
        <v>1.612635</v>
      </c>
      <c r="F1223" s="187">
        <f t="shared" si="55"/>
        <v>1.5481296</v>
      </c>
      <c r="G1223" s="188">
        <v>1</v>
      </c>
      <c r="H1223" s="187">
        <f t="shared" si="54"/>
        <v>1.5481296</v>
      </c>
      <c r="I1223" s="188">
        <v>1.3</v>
      </c>
      <c r="J1223" s="189">
        <f t="shared" si="56"/>
        <v>2.0125684800000001</v>
      </c>
      <c r="K1223" s="190" t="s">
        <v>60</v>
      </c>
      <c r="L1223" s="191" t="s">
        <v>60</v>
      </c>
    </row>
    <row r="1224" spans="2:12">
      <c r="B1224" s="184" t="s">
        <v>247</v>
      </c>
      <c r="C1224" s="185" t="s">
        <v>1728</v>
      </c>
      <c r="D1224" s="186">
        <v>27.714285714300001</v>
      </c>
      <c r="E1224" s="187">
        <v>3.050665</v>
      </c>
      <c r="F1224" s="187">
        <f t="shared" si="55"/>
        <v>2.9286383999999996</v>
      </c>
      <c r="G1224" s="188">
        <v>1</v>
      </c>
      <c r="H1224" s="187">
        <f t="shared" si="54"/>
        <v>2.9286383999999996</v>
      </c>
      <c r="I1224" s="188">
        <v>1.3</v>
      </c>
      <c r="J1224" s="189">
        <f t="shared" si="56"/>
        <v>3.8072299199999997</v>
      </c>
      <c r="K1224" s="190" t="s">
        <v>60</v>
      </c>
      <c r="L1224" s="191" t="s">
        <v>60</v>
      </c>
    </row>
    <row r="1225" spans="2:12">
      <c r="B1225" s="184" t="s">
        <v>248</v>
      </c>
      <c r="C1225" s="185" t="s">
        <v>1728</v>
      </c>
      <c r="D1225" s="186">
        <v>46.428571428600002</v>
      </c>
      <c r="E1225" s="187">
        <v>6.144514</v>
      </c>
      <c r="F1225" s="187">
        <f t="shared" si="55"/>
        <v>5.89873344</v>
      </c>
      <c r="G1225" s="188">
        <v>1</v>
      </c>
      <c r="H1225" s="187">
        <f t="shared" si="54"/>
        <v>5.89873344</v>
      </c>
      <c r="I1225" s="188">
        <v>1.3</v>
      </c>
      <c r="J1225" s="189">
        <f t="shared" si="56"/>
        <v>7.6683534720000006</v>
      </c>
      <c r="K1225" s="190" t="s">
        <v>60</v>
      </c>
      <c r="L1225" s="191" t="s">
        <v>60</v>
      </c>
    </row>
    <row r="1226" spans="2:12">
      <c r="B1226" s="176" t="s">
        <v>249</v>
      </c>
      <c r="C1226" s="177" t="s">
        <v>1729</v>
      </c>
      <c r="D1226" s="178">
        <v>1.6666666667000001</v>
      </c>
      <c r="E1226" s="179">
        <v>0.70509699999999997</v>
      </c>
      <c r="F1226" s="179">
        <f t="shared" si="55"/>
        <v>0.6768931199999999</v>
      </c>
      <c r="G1226" s="180">
        <v>1</v>
      </c>
      <c r="H1226" s="179">
        <f t="shared" si="54"/>
        <v>0.6768931199999999</v>
      </c>
      <c r="I1226" s="180">
        <v>1.3</v>
      </c>
      <c r="J1226" s="181">
        <f t="shared" si="56"/>
        <v>0.87996105599999985</v>
      </c>
      <c r="K1226" s="192" t="s">
        <v>1321</v>
      </c>
      <c r="L1226" s="193" t="s">
        <v>1323</v>
      </c>
    </row>
    <row r="1227" spans="2:12">
      <c r="B1227" s="184" t="s">
        <v>250</v>
      </c>
      <c r="C1227" s="185" t="s">
        <v>1729</v>
      </c>
      <c r="D1227" s="186">
        <v>6.9143576826000004</v>
      </c>
      <c r="E1227" s="187">
        <v>1.0223660000000001</v>
      </c>
      <c r="F1227" s="187">
        <f t="shared" si="55"/>
        <v>0.98147136000000001</v>
      </c>
      <c r="G1227" s="188">
        <v>1</v>
      </c>
      <c r="H1227" s="187">
        <f t="shared" si="54"/>
        <v>0.98147136000000001</v>
      </c>
      <c r="I1227" s="188">
        <v>1.3</v>
      </c>
      <c r="J1227" s="189">
        <f t="shared" si="56"/>
        <v>1.275912768</v>
      </c>
      <c r="K1227" s="190" t="s">
        <v>1321</v>
      </c>
      <c r="L1227" s="191" t="s">
        <v>1323</v>
      </c>
    </row>
    <row r="1228" spans="2:12">
      <c r="B1228" s="184" t="s">
        <v>251</v>
      </c>
      <c r="C1228" s="185" t="s">
        <v>1729</v>
      </c>
      <c r="D1228" s="186">
        <v>9.2085156022000003</v>
      </c>
      <c r="E1228" s="187">
        <v>1.477025</v>
      </c>
      <c r="F1228" s="187">
        <f t="shared" si="55"/>
        <v>1.4179439999999999</v>
      </c>
      <c r="G1228" s="188">
        <v>1</v>
      </c>
      <c r="H1228" s="187">
        <f t="shared" si="54"/>
        <v>1.4179439999999999</v>
      </c>
      <c r="I1228" s="188">
        <v>1.3</v>
      </c>
      <c r="J1228" s="189">
        <f t="shared" si="56"/>
        <v>1.8433271999999998</v>
      </c>
      <c r="K1228" s="190" t="s">
        <v>1321</v>
      </c>
      <c r="L1228" s="191" t="s">
        <v>1323</v>
      </c>
    </row>
    <row r="1229" spans="2:12">
      <c r="B1229" s="184" t="s">
        <v>252</v>
      </c>
      <c r="C1229" s="185" t="s">
        <v>1729</v>
      </c>
      <c r="D1229" s="186">
        <v>15.143025725699999</v>
      </c>
      <c r="E1229" s="187">
        <v>3.0013130000000001</v>
      </c>
      <c r="F1229" s="187">
        <f t="shared" si="55"/>
        <v>2.8812604799999999</v>
      </c>
      <c r="G1229" s="188">
        <v>1</v>
      </c>
      <c r="H1229" s="187">
        <f t="shared" si="54"/>
        <v>2.8812604799999999</v>
      </c>
      <c r="I1229" s="188">
        <v>1.3</v>
      </c>
      <c r="J1229" s="189">
        <f t="shared" si="56"/>
        <v>3.7456386240000001</v>
      </c>
      <c r="K1229" s="190" t="s">
        <v>1321</v>
      </c>
      <c r="L1229" s="191" t="s">
        <v>1323</v>
      </c>
    </row>
    <row r="1230" spans="2:12">
      <c r="B1230" s="176" t="s">
        <v>253</v>
      </c>
      <c r="C1230" s="177" t="s">
        <v>1730</v>
      </c>
      <c r="D1230" s="178">
        <v>5.8735632184000002</v>
      </c>
      <c r="E1230" s="179">
        <v>0.56463200000000002</v>
      </c>
      <c r="F1230" s="179">
        <f t="shared" si="55"/>
        <v>0.54204671999999998</v>
      </c>
      <c r="G1230" s="180">
        <v>1</v>
      </c>
      <c r="H1230" s="179">
        <f t="shared" ref="H1230:H1269" si="57">+F1230*G1230</f>
        <v>0.54204671999999998</v>
      </c>
      <c r="I1230" s="180">
        <v>1.3</v>
      </c>
      <c r="J1230" s="181">
        <f t="shared" si="56"/>
        <v>0.70466073600000001</v>
      </c>
      <c r="K1230" s="192" t="s">
        <v>1321</v>
      </c>
      <c r="L1230" s="193" t="s">
        <v>1323</v>
      </c>
    </row>
    <row r="1231" spans="2:12">
      <c r="B1231" s="184" t="s">
        <v>254</v>
      </c>
      <c r="C1231" s="185" t="s">
        <v>1730</v>
      </c>
      <c r="D1231" s="186">
        <v>4.8773484580000002</v>
      </c>
      <c r="E1231" s="187">
        <v>0.776227</v>
      </c>
      <c r="F1231" s="187">
        <f t="shared" ref="F1231:F1272" si="58">E1231*0.96</f>
        <v>0.74517791999999994</v>
      </c>
      <c r="G1231" s="188">
        <v>1</v>
      </c>
      <c r="H1231" s="187">
        <f t="shared" si="57"/>
        <v>0.74517791999999994</v>
      </c>
      <c r="I1231" s="188">
        <v>1.3</v>
      </c>
      <c r="J1231" s="189">
        <f t="shared" ref="J1231:J1269" si="59">H1231*I1231</f>
        <v>0.96873129599999996</v>
      </c>
      <c r="K1231" s="190" t="s">
        <v>1321</v>
      </c>
      <c r="L1231" s="191" t="s">
        <v>1323</v>
      </c>
    </row>
    <row r="1232" spans="2:12">
      <c r="B1232" s="184" t="s">
        <v>255</v>
      </c>
      <c r="C1232" s="185" t="s">
        <v>1730</v>
      </c>
      <c r="D1232" s="186">
        <v>6.6859710434000004</v>
      </c>
      <c r="E1232" s="187">
        <v>1.087683</v>
      </c>
      <c r="F1232" s="187">
        <f t="shared" si="58"/>
        <v>1.0441756799999999</v>
      </c>
      <c r="G1232" s="188">
        <v>1</v>
      </c>
      <c r="H1232" s="187">
        <f t="shared" si="57"/>
        <v>1.0441756799999999</v>
      </c>
      <c r="I1232" s="188">
        <v>1.3</v>
      </c>
      <c r="J1232" s="189">
        <f t="shared" si="59"/>
        <v>1.3574283839999999</v>
      </c>
      <c r="K1232" s="190" t="s">
        <v>1321</v>
      </c>
      <c r="L1232" s="191" t="s">
        <v>1323</v>
      </c>
    </row>
    <row r="1233" spans="2:12">
      <c r="B1233" s="184" t="s">
        <v>256</v>
      </c>
      <c r="C1233" s="185" t="s">
        <v>1730</v>
      </c>
      <c r="D1233" s="186">
        <v>11.524463519299999</v>
      </c>
      <c r="E1233" s="187">
        <v>1.937425</v>
      </c>
      <c r="F1233" s="187">
        <f t="shared" si="58"/>
        <v>1.8599279999999998</v>
      </c>
      <c r="G1233" s="188">
        <v>1</v>
      </c>
      <c r="H1233" s="187">
        <f t="shared" si="57"/>
        <v>1.8599279999999998</v>
      </c>
      <c r="I1233" s="188">
        <v>1.3</v>
      </c>
      <c r="J1233" s="189">
        <f t="shared" si="59"/>
        <v>2.4179063999999997</v>
      </c>
      <c r="K1233" s="190" t="s">
        <v>1321</v>
      </c>
      <c r="L1233" s="191" t="s">
        <v>1323</v>
      </c>
    </row>
    <row r="1234" spans="2:12">
      <c r="B1234" s="176" t="s">
        <v>257</v>
      </c>
      <c r="C1234" s="177" t="s">
        <v>1731</v>
      </c>
      <c r="D1234" s="178">
        <v>4.9878048780000004</v>
      </c>
      <c r="E1234" s="179">
        <v>0.776173</v>
      </c>
      <c r="F1234" s="179">
        <f t="shared" si="58"/>
        <v>0.74512608000000002</v>
      </c>
      <c r="G1234" s="180">
        <v>1</v>
      </c>
      <c r="H1234" s="179">
        <f t="shared" si="57"/>
        <v>0.74512608000000002</v>
      </c>
      <c r="I1234" s="180">
        <v>1.3</v>
      </c>
      <c r="J1234" s="181">
        <f t="shared" si="59"/>
        <v>0.96866390400000002</v>
      </c>
      <c r="K1234" s="192" t="s">
        <v>1321</v>
      </c>
      <c r="L1234" s="193" t="s">
        <v>1323</v>
      </c>
    </row>
    <row r="1235" spans="2:12">
      <c r="B1235" s="184" t="s">
        <v>258</v>
      </c>
      <c r="C1235" s="185" t="s">
        <v>1731</v>
      </c>
      <c r="D1235" s="186">
        <v>4.9552556817999998</v>
      </c>
      <c r="E1235" s="187">
        <v>0.82181499999999996</v>
      </c>
      <c r="F1235" s="187">
        <f t="shared" si="58"/>
        <v>0.78894239999999993</v>
      </c>
      <c r="G1235" s="188">
        <v>1</v>
      </c>
      <c r="H1235" s="187">
        <f t="shared" si="57"/>
        <v>0.78894239999999993</v>
      </c>
      <c r="I1235" s="188">
        <v>1.3</v>
      </c>
      <c r="J1235" s="189">
        <f t="shared" si="59"/>
        <v>1.0256251199999999</v>
      </c>
      <c r="K1235" s="190" t="s">
        <v>1321</v>
      </c>
      <c r="L1235" s="191" t="s">
        <v>1323</v>
      </c>
    </row>
    <row r="1236" spans="2:12">
      <c r="B1236" s="184" t="s">
        <v>259</v>
      </c>
      <c r="C1236" s="185" t="s">
        <v>1731</v>
      </c>
      <c r="D1236" s="186">
        <v>7.9892344497999996</v>
      </c>
      <c r="E1236" s="187">
        <v>1.2806139999999999</v>
      </c>
      <c r="F1236" s="187">
        <f t="shared" si="58"/>
        <v>1.2293894399999998</v>
      </c>
      <c r="G1236" s="188">
        <v>1</v>
      </c>
      <c r="H1236" s="187">
        <f t="shared" si="57"/>
        <v>1.2293894399999998</v>
      </c>
      <c r="I1236" s="188">
        <v>1.3</v>
      </c>
      <c r="J1236" s="189">
        <f t="shared" si="59"/>
        <v>1.5982062719999999</v>
      </c>
      <c r="K1236" s="190" t="s">
        <v>1321</v>
      </c>
      <c r="L1236" s="191" t="s">
        <v>1323</v>
      </c>
    </row>
    <row r="1237" spans="2:12">
      <c r="B1237" s="184" t="s">
        <v>260</v>
      </c>
      <c r="C1237" s="185" t="s">
        <v>1731</v>
      </c>
      <c r="D1237" s="186">
        <v>14.21875</v>
      </c>
      <c r="E1237" s="187">
        <v>2.429583</v>
      </c>
      <c r="F1237" s="187">
        <f t="shared" si="58"/>
        <v>2.33239968</v>
      </c>
      <c r="G1237" s="188">
        <v>1</v>
      </c>
      <c r="H1237" s="187">
        <f t="shared" si="57"/>
        <v>2.33239968</v>
      </c>
      <c r="I1237" s="188">
        <v>1.3</v>
      </c>
      <c r="J1237" s="189">
        <f t="shared" si="59"/>
        <v>3.0321195840000001</v>
      </c>
      <c r="K1237" s="190" t="s">
        <v>1321</v>
      </c>
      <c r="L1237" s="191" t="s">
        <v>1323</v>
      </c>
    </row>
    <row r="1238" spans="2:12">
      <c r="B1238" s="176" t="s">
        <v>261</v>
      </c>
      <c r="C1238" s="177" t="s">
        <v>1732</v>
      </c>
      <c r="D1238" s="178">
        <v>3.4075091574999998</v>
      </c>
      <c r="E1238" s="179">
        <v>0.52175899999999997</v>
      </c>
      <c r="F1238" s="179">
        <f t="shared" si="58"/>
        <v>0.50088864</v>
      </c>
      <c r="G1238" s="180">
        <v>1</v>
      </c>
      <c r="H1238" s="179">
        <f t="shared" si="57"/>
        <v>0.50088864</v>
      </c>
      <c r="I1238" s="180">
        <v>1.3</v>
      </c>
      <c r="J1238" s="181">
        <f t="shared" si="59"/>
        <v>0.65115523200000003</v>
      </c>
      <c r="K1238" s="192" t="s">
        <v>1321</v>
      </c>
      <c r="L1238" s="193" t="s">
        <v>1323</v>
      </c>
    </row>
    <row r="1239" spans="2:12">
      <c r="B1239" s="184" t="s">
        <v>262</v>
      </c>
      <c r="C1239" s="185" t="s">
        <v>1732</v>
      </c>
      <c r="D1239" s="186">
        <v>3.9347530585000001</v>
      </c>
      <c r="E1239" s="187">
        <v>0.64962500000000001</v>
      </c>
      <c r="F1239" s="187">
        <f t="shared" si="58"/>
        <v>0.62363999999999997</v>
      </c>
      <c r="G1239" s="188">
        <v>1</v>
      </c>
      <c r="H1239" s="187">
        <f t="shared" si="57"/>
        <v>0.62363999999999997</v>
      </c>
      <c r="I1239" s="188">
        <v>1.3</v>
      </c>
      <c r="J1239" s="189">
        <f t="shared" si="59"/>
        <v>0.81073200000000001</v>
      </c>
      <c r="K1239" s="190" t="s">
        <v>1321</v>
      </c>
      <c r="L1239" s="191" t="s">
        <v>1323</v>
      </c>
    </row>
    <row r="1240" spans="2:12">
      <c r="B1240" s="184" t="s">
        <v>263</v>
      </c>
      <c r="C1240" s="185" t="s">
        <v>1732</v>
      </c>
      <c r="D1240" s="186">
        <v>6.2690882134999999</v>
      </c>
      <c r="E1240" s="187">
        <v>0.97731100000000004</v>
      </c>
      <c r="F1240" s="187">
        <f t="shared" si="58"/>
        <v>0.93821856000000003</v>
      </c>
      <c r="G1240" s="188">
        <v>1</v>
      </c>
      <c r="H1240" s="187">
        <f t="shared" si="57"/>
        <v>0.93821856000000003</v>
      </c>
      <c r="I1240" s="188">
        <v>1.3</v>
      </c>
      <c r="J1240" s="189">
        <f t="shared" si="59"/>
        <v>1.2196841280000001</v>
      </c>
      <c r="K1240" s="190" t="s">
        <v>1321</v>
      </c>
      <c r="L1240" s="191" t="s">
        <v>1323</v>
      </c>
    </row>
    <row r="1241" spans="2:12">
      <c r="B1241" s="184" t="s">
        <v>264</v>
      </c>
      <c r="C1241" s="185" t="s">
        <v>1732</v>
      </c>
      <c r="D1241" s="186">
        <v>11.210526315799999</v>
      </c>
      <c r="E1241" s="187">
        <v>1.9427209999999999</v>
      </c>
      <c r="F1241" s="187">
        <f t="shared" si="58"/>
        <v>1.8650121599999998</v>
      </c>
      <c r="G1241" s="188">
        <v>1</v>
      </c>
      <c r="H1241" s="187">
        <f t="shared" si="57"/>
        <v>1.8650121599999998</v>
      </c>
      <c r="I1241" s="188">
        <v>1.3</v>
      </c>
      <c r="J1241" s="189">
        <f t="shared" si="59"/>
        <v>2.4245158079999998</v>
      </c>
      <c r="K1241" s="190" t="s">
        <v>1321</v>
      </c>
      <c r="L1241" s="191" t="s">
        <v>1323</v>
      </c>
    </row>
    <row r="1242" spans="2:12">
      <c r="B1242" s="176" t="s">
        <v>265</v>
      </c>
      <c r="C1242" s="177" t="s">
        <v>1733</v>
      </c>
      <c r="D1242" s="178">
        <v>11</v>
      </c>
      <c r="E1242" s="179">
        <v>2.8785284999999998</v>
      </c>
      <c r="F1242" s="179">
        <f t="shared" si="58"/>
        <v>2.7633873599999998</v>
      </c>
      <c r="G1242" s="180">
        <v>1</v>
      </c>
      <c r="H1242" s="179">
        <f t="shared" si="57"/>
        <v>2.7633873599999998</v>
      </c>
      <c r="I1242" s="180">
        <v>1.3</v>
      </c>
      <c r="J1242" s="181">
        <f t="shared" si="59"/>
        <v>3.5924035679999999</v>
      </c>
      <c r="K1242" s="192" t="s">
        <v>1321</v>
      </c>
      <c r="L1242" s="193" t="s">
        <v>1323</v>
      </c>
    </row>
    <row r="1243" spans="2:12">
      <c r="B1243" s="184" t="s">
        <v>266</v>
      </c>
      <c r="C1243" s="185" t="s">
        <v>1733</v>
      </c>
      <c r="D1243" s="186">
        <v>7.75</v>
      </c>
      <c r="E1243" s="187">
        <v>3.1983649999999999</v>
      </c>
      <c r="F1243" s="187">
        <f t="shared" si="58"/>
        <v>3.0704303999999998</v>
      </c>
      <c r="G1243" s="188">
        <v>1</v>
      </c>
      <c r="H1243" s="187">
        <f t="shared" si="57"/>
        <v>3.0704303999999998</v>
      </c>
      <c r="I1243" s="188">
        <v>1.3</v>
      </c>
      <c r="J1243" s="189">
        <f t="shared" si="59"/>
        <v>3.99155952</v>
      </c>
      <c r="K1243" s="190" t="s">
        <v>1321</v>
      </c>
      <c r="L1243" s="191" t="s">
        <v>1323</v>
      </c>
    </row>
    <row r="1244" spans="2:12">
      <c r="B1244" s="184" t="s">
        <v>267</v>
      </c>
      <c r="C1244" s="185" t="s">
        <v>1733</v>
      </c>
      <c r="D1244" s="186">
        <v>10.569579288</v>
      </c>
      <c r="E1244" s="187">
        <v>4.1627239999999999</v>
      </c>
      <c r="F1244" s="187">
        <f t="shared" si="58"/>
        <v>3.9962150399999996</v>
      </c>
      <c r="G1244" s="188">
        <v>1</v>
      </c>
      <c r="H1244" s="187">
        <f t="shared" si="57"/>
        <v>3.9962150399999996</v>
      </c>
      <c r="I1244" s="188">
        <v>1.3</v>
      </c>
      <c r="J1244" s="189">
        <f t="shared" si="59"/>
        <v>5.1950795519999993</v>
      </c>
      <c r="K1244" s="190" t="s">
        <v>1321</v>
      </c>
      <c r="L1244" s="191" t="s">
        <v>1323</v>
      </c>
    </row>
    <row r="1245" spans="2:12">
      <c r="B1245" s="184" t="s">
        <v>268</v>
      </c>
      <c r="C1245" s="185" t="s">
        <v>1733</v>
      </c>
      <c r="D1245" s="186">
        <v>18.303687635599999</v>
      </c>
      <c r="E1245" s="187">
        <v>7.2113759999999996</v>
      </c>
      <c r="F1245" s="187">
        <f t="shared" si="58"/>
        <v>6.922920959999999</v>
      </c>
      <c r="G1245" s="188">
        <v>1</v>
      </c>
      <c r="H1245" s="187">
        <f t="shared" si="57"/>
        <v>6.922920959999999</v>
      </c>
      <c r="I1245" s="188">
        <v>1.3</v>
      </c>
      <c r="J1245" s="189">
        <f t="shared" si="59"/>
        <v>8.9997972479999984</v>
      </c>
      <c r="K1245" s="190" t="s">
        <v>1321</v>
      </c>
      <c r="L1245" s="191" t="s">
        <v>1323</v>
      </c>
    </row>
    <row r="1246" spans="2:12">
      <c r="B1246" s="176" t="s">
        <v>269</v>
      </c>
      <c r="C1246" s="177" t="s">
        <v>1734</v>
      </c>
      <c r="D1246" s="178">
        <v>5.1111111110999996</v>
      </c>
      <c r="E1246" s="179">
        <v>1.5159309999999999</v>
      </c>
      <c r="F1246" s="179">
        <f t="shared" si="58"/>
        <v>1.4552937599999998</v>
      </c>
      <c r="G1246" s="180">
        <v>1</v>
      </c>
      <c r="H1246" s="179">
        <f t="shared" si="57"/>
        <v>1.4552937599999998</v>
      </c>
      <c r="I1246" s="180">
        <v>1.3</v>
      </c>
      <c r="J1246" s="181">
        <f t="shared" si="59"/>
        <v>1.8918818879999997</v>
      </c>
      <c r="K1246" s="192" t="s">
        <v>1321</v>
      </c>
      <c r="L1246" s="193" t="s">
        <v>1323</v>
      </c>
    </row>
    <row r="1247" spans="2:12">
      <c r="B1247" s="184" t="s">
        <v>270</v>
      </c>
      <c r="C1247" s="185" t="s">
        <v>1734</v>
      </c>
      <c r="D1247" s="186">
        <v>6.1941031941000002</v>
      </c>
      <c r="E1247" s="187">
        <v>2.0188130000000002</v>
      </c>
      <c r="F1247" s="187">
        <f t="shared" si="58"/>
        <v>1.9380604800000001</v>
      </c>
      <c r="G1247" s="188">
        <v>1</v>
      </c>
      <c r="H1247" s="187">
        <f t="shared" si="57"/>
        <v>1.9380604800000001</v>
      </c>
      <c r="I1247" s="188">
        <v>1.3</v>
      </c>
      <c r="J1247" s="189">
        <f t="shared" si="59"/>
        <v>2.519478624</v>
      </c>
      <c r="K1247" s="190" t="s">
        <v>1321</v>
      </c>
      <c r="L1247" s="191" t="s">
        <v>1323</v>
      </c>
    </row>
    <row r="1248" spans="2:12">
      <c r="B1248" s="184" t="s">
        <v>271</v>
      </c>
      <c r="C1248" s="185" t="s">
        <v>1734</v>
      </c>
      <c r="D1248" s="186">
        <v>7.9511864406999999</v>
      </c>
      <c r="E1248" s="187">
        <v>2.6723810000000001</v>
      </c>
      <c r="F1248" s="187">
        <f t="shared" si="58"/>
        <v>2.5654857600000001</v>
      </c>
      <c r="G1248" s="188">
        <v>1</v>
      </c>
      <c r="H1248" s="187">
        <f t="shared" si="57"/>
        <v>2.5654857600000001</v>
      </c>
      <c r="I1248" s="188">
        <v>1.3</v>
      </c>
      <c r="J1248" s="189">
        <f t="shared" si="59"/>
        <v>3.335131488</v>
      </c>
      <c r="K1248" s="190" t="s">
        <v>1321</v>
      </c>
      <c r="L1248" s="191" t="s">
        <v>1323</v>
      </c>
    </row>
    <row r="1249" spans="2:12">
      <c r="B1249" s="184" t="s">
        <v>272</v>
      </c>
      <c r="C1249" s="185" t="s">
        <v>1734</v>
      </c>
      <c r="D1249" s="186">
        <v>16.8733874821</v>
      </c>
      <c r="E1249" s="187">
        <v>5.8038400000000001</v>
      </c>
      <c r="F1249" s="187">
        <f t="shared" si="58"/>
        <v>5.5716863999999999</v>
      </c>
      <c r="G1249" s="188">
        <v>1</v>
      </c>
      <c r="H1249" s="187">
        <f t="shared" si="57"/>
        <v>5.5716863999999999</v>
      </c>
      <c r="I1249" s="188">
        <v>1.3</v>
      </c>
      <c r="J1249" s="189">
        <f t="shared" si="59"/>
        <v>7.2431923200000004</v>
      </c>
      <c r="K1249" s="190" t="s">
        <v>1321</v>
      </c>
      <c r="L1249" s="191" t="s">
        <v>1323</v>
      </c>
    </row>
    <row r="1250" spans="2:12">
      <c r="B1250" s="176" t="s">
        <v>273</v>
      </c>
      <c r="C1250" s="177" t="s">
        <v>1735</v>
      </c>
      <c r="D1250" s="178">
        <v>5.5833333332999997</v>
      </c>
      <c r="E1250" s="179">
        <v>2.0949499999999999</v>
      </c>
      <c r="F1250" s="179">
        <f t="shared" si="58"/>
        <v>2.0111519999999996</v>
      </c>
      <c r="G1250" s="180">
        <v>1</v>
      </c>
      <c r="H1250" s="179">
        <f t="shared" si="57"/>
        <v>2.0111519999999996</v>
      </c>
      <c r="I1250" s="180">
        <v>1.3</v>
      </c>
      <c r="J1250" s="181">
        <f t="shared" si="59"/>
        <v>2.6144975999999995</v>
      </c>
      <c r="K1250" s="192" t="s">
        <v>1321</v>
      </c>
      <c r="L1250" s="193" t="s">
        <v>1323</v>
      </c>
    </row>
    <row r="1251" spans="2:12">
      <c r="B1251" s="184" t="s">
        <v>274</v>
      </c>
      <c r="C1251" s="185" t="s">
        <v>1735</v>
      </c>
      <c r="D1251" s="186">
        <v>6.0739143824999999</v>
      </c>
      <c r="E1251" s="187">
        <v>2.2758180000000001</v>
      </c>
      <c r="F1251" s="187">
        <f t="shared" si="58"/>
        <v>2.1847852799999998</v>
      </c>
      <c r="G1251" s="188">
        <v>1</v>
      </c>
      <c r="H1251" s="187">
        <f t="shared" si="57"/>
        <v>2.1847852799999998</v>
      </c>
      <c r="I1251" s="188">
        <v>1.3</v>
      </c>
      <c r="J1251" s="189">
        <f t="shared" si="59"/>
        <v>2.840220864</v>
      </c>
      <c r="K1251" s="190" t="s">
        <v>1321</v>
      </c>
      <c r="L1251" s="191" t="s">
        <v>1323</v>
      </c>
    </row>
    <row r="1252" spans="2:12">
      <c r="B1252" s="184" t="s">
        <v>275</v>
      </c>
      <c r="C1252" s="185" t="s">
        <v>1735</v>
      </c>
      <c r="D1252" s="186">
        <v>9.8503287506999992</v>
      </c>
      <c r="E1252" s="187">
        <v>3.6409319999999998</v>
      </c>
      <c r="F1252" s="187">
        <f t="shared" si="58"/>
        <v>3.4952947199999995</v>
      </c>
      <c r="G1252" s="188">
        <v>1</v>
      </c>
      <c r="H1252" s="187">
        <f t="shared" si="57"/>
        <v>3.4952947199999995</v>
      </c>
      <c r="I1252" s="188">
        <v>1.3</v>
      </c>
      <c r="J1252" s="189">
        <f t="shared" si="59"/>
        <v>4.5438831359999998</v>
      </c>
      <c r="K1252" s="190" t="s">
        <v>1321</v>
      </c>
      <c r="L1252" s="191" t="s">
        <v>1323</v>
      </c>
    </row>
    <row r="1253" spans="2:12">
      <c r="B1253" s="184" t="s">
        <v>276</v>
      </c>
      <c r="C1253" s="185" t="s">
        <v>1735</v>
      </c>
      <c r="D1253" s="186">
        <v>17.816130473600001</v>
      </c>
      <c r="E1253" s="187">
        <v>6.8884059999999998</v>
      </c>
      <c r="F1253" s="187">
        <f t="shared" si="58"/>
        <v>6.6128697599999997</v>
      </c>
      <c r="G1253" s="188">
        <v>1</v>
      </c>
      <c r="H1253" s="187">
        <f t="shared" si="57"/>
        <v>6.6128697599999997</v>
      </c>
      <c r="I1253" s="188">
        <v>1.3</v>
      </c>
      <c r="J1253" s="189">
        <f t="shared" si="59"/>
        <v>8.5967306879999992</v>
      </c>
      <c r="K1253" s="190" t="s">
        <v>1321</v>
      </c>
      <c r="L1253" s="191" t="s">
        <v>1323</v>
      </c>
    </row>
    <row r="1254" spans="2:12">
      <c r="B1254" s="176" t="s">
        <v>277</v>
      </c>
      <c r="C1254" s="177" t="s">
        <v>1736</v>
      </c>
      <c r="D1254" s="178">
        <v>3.219895288</v>
      </c>
      <c r="E1254" s="179">
        <v>0.78254800000000002</v>
      </c>
      <c r="F1254" s="179">
        <f t="shared" si="58"/>
        <v>0.75124608000000004</v>
      </c>
      <c r="G1254" s="180">
        <v>1</v>
      </c>
      <c r="H1254" s="179">
        <f t="shared" si="57"/>
        <v>0.75124608000000004</v>
      </c>
      <c r="I1254" s="180">
        <v>1.3</v>
      </c>
      <c r="J1254" s="181">
        <f t="shared" si="59"/>
        <v>0.97661990400000009</v>
      </c>
      <c r="K1254" s="192" t="s">
        <v>1321</v>
      </c>
      <c r="L1254" s="193" t="s">
        <v>1323</v>
      </c>
    </row>
    <row r="1255" spans="2:12">
      <c r="B1255" s="184" t="s">
        <v>278</v>
      </c>
      <c r="C1255" s="185" t="s">
        <v>1736</v>
      </c>
      <c r="D1255" s="186">
        <v>3.7049717719999999</v>
      </c>
      <c r="E1255" s="187">
        <v>0.95931100000000002</v>
      </c>
      <c r="F1255" s="187">
        <f t="shared" si="58"/>
        <v>0.92093855999999996</v>
      </c>
      <c r="G1255" s="188">
        <v>1</v>
      </c>
      <c r="H1255" s="187">
        <f t="shared" si="57"/>
        <v>0.92093855999999996</v>
      </c>
      <c r="I1255" s="188">
        <v>1.3</v>
      </c>
      <c r="J1255" s="189">
        <f t="shared" si="59"/>
        <v>1.1972201279999999</v>
      </c>
      <c r="K1255" s="190" t="s">
        <v>1321</v>
      </c>
      <c r="L1255" s="191" t="s">
        <v>1323</v>
      </c>
    </row>
    <row r="1256" spans="2:12">
      <c r="B1256" s="184" t="s">
        <v>279</v>
      </c>
      <c r="C1256" s="185" t="s">
        <v>1736</v>
      </c>
      <c r="D1256" s="186">
        <v>5.9617187500000002</v>
      </c>
      <c r="E1256" s="187">
        <v>1.585658</v>
      </c>
      <c r="F1256" s="187">
        <f t="shared" si="58"/>
        <v>1.52223168</v>
      </c>
      <c r="G1256" s="188">
        <v>1</v>
      </c>
      <c r="H1256" s="187">
        <f t="shared" si="57"/>
        <v>1.52223168</v>
      </c>
      <c r="I1256" s="188">
        <v>1.3</v>
      </c>
      <c r="J1256" s="189">
        <f t="shared" si="59"/>
        <v>1.9789011840000001</v>
      </c>
      <c r="K1256" s="190" t="s">
        <v>1321</v>
      </c>
      <c r="L1256" s="191" t="s">
        <v>1323</v>
      </c>
    </row>
    <row r="1257" spans="2:12">
      <c r="B1257" s="184" t="s">
        <v>280</v>
      </c>
      <c r="C1257" s="185" t="s">
        <v>1736</v>
      </c>
      <c r="D1257" s="186">
        <v>11.2664307381</v>
      </c>
      <c r="E1257" s="187">
        <v>3.3895590000000002</v>
      </c>
      <c r="F1257" s="187">
        <f t="shared" si="58"/>
        <v>3.2539766399999999</v>
      </c>
      <c r="G1257" s="188">
        <v>1</v>
      </c>
      <c r="H1257" s="187">
        <f t="shared" si="57"/>
        <v>3.2539766399999999</v>
      </c>
      <c r="I1257" s="188">
        <v>1.3</v>
      </c>
      <c r="J1257" s="189">
        <f t="shared" si="59"/>
        <v>4.230169632</v>
      </c>
      <c r="K1257" s="190" t="s">
        <v>1321</v>
      </c>
      <c r="L1257" s="191" t="s">
        <v>1323</v>
      </c>
    </row>
    <row r="1258" spans="2:12">
      <c r="B1258" s="176" t="s">
        <v>281</v>
      </c>
      <c r="C1258" s="177" t="s">
        <v>1737</v>
      </c>
      <c r="D1258" s="178">
        <v>3.6125919118000001</v>
      </c>
      <c r="E1258" s="179">
        <v>1.322905</v>
      </c>
      <c r="F1258" s="179">
        <f t="shared" si="58"/>
        <v>1.2699887999999999</v>
      </c>
      <c r="G1258" s="180">
        <v>1</v>
      </c>
      <c r="H1258" s="179">
        <f t="shared" si="57"/>
        <v>1.2699887999999999</v>
      </c>
      <c r="I1258" s="180">
        <v>1.3</v>
      </c>
      <c r="J1258" s="181">
        <f t="shared" si="59"/>
        <v>1.6509854399999999</v>
      </c>
      <c r="K1258" s="192" t="s">
        <v>1321</v>
      </c>
      <c r="L1258" s="193" t="s">
        <v>1323</v>
      </c>
    </row>
    <row r="1259" spans="2:12">
      <c r="B1259" s="184" t="s">
        <v>282</v>
      </c>
      <c r="C1259" s="185" t="s">
        <v>1737</v>
      </c>
      <c r="D1259" s="186">
        <v>6.23</v>
      </c>
      <c r="E1259" s="187">
        <v>2.0028670000000002</v>
      </c>
      <c r="F1259" s="187">
        <f t="shared" si="58"/>
        <v>1.9227523200000001</v>
      </c>
      <c r="G1259" s="188">
        <v>1</v>
      </c>
      <c r="H1259" s="187">
        <f t="shared" si="57"/>
        <v>1.9227523200000001</v>
      </c>
      <c r="I1259" s="188">
        <v>1.3</v>
      </c>
      <c r="J1259" s="189">
        <f t="shared" si="59"/>
        <v>2.4995780160000001</v>
      </c>
      <c r="K1259" s="190" t="s">
        <v>1321</v>
      </c>
      <c r="L1259" s="191" t="s">
        <v>1323</v>
      </c>
    </row>
    <row r="1260" spans="2:12">
      <c r="B1260" s="184" t="s">
        <v>283</v>
      </c>
      <c r="C1260" s="185" t="s">
        <v>1737</v>
      </c>
      <c r="D1260" s="186">
        <v>11.6584752862</v>
      </c>
      <c r="E1260" s="187">
        <v>3.1826989999999999</v>
      </c>
      <c r="F1260" s="187">
        <f t="shared" si="58"/>
        <v>3.0553910399999999</v>
      </c>
      <c r="G1260" s="188">
        <v>1</v>
      </c>
      <c r="H1260" s="187">
        <f t="shared" si="57"/>
        <v>3.0553910399999999</v>
      </c>
      <c r="I1260" s="188">
        <v>1.3</v>
      </c>
      <c r="J1260" s="189">
        <f t="shared" si="59"/>
        <v>3.972008352</v>
      </c>
      <c r="K1260" s="190" t="s">
        <v>1321</v>
      </c>
      <c r="L1260" s="191" t="s">
        <v>1323</v>
      </c>
    </row>
    <row r="1261" spans="2:12">
      <c r="B1261" s="184" t="s">
        <v>284</v>
      </c>
      <c r="C1261" s="185" t="s">
        <v>1737</v>
      </c>
      <c r="D1261" s="186">
        <v>22.604302241500001</v>
      </c>
      <c r="E1261" s="187">
        <v>6.009188</v>
      </c>
      <c r="F1261" s="187">
        <f t="shared" si="58"/>
        <v>5.7688204799999996</v>
      </c>
      <c r="G1261" s="188">
        <v>1</v>
      </c>
      <c r="H1261" s="187">
        <f t="shared" si="57"/>
        <v>5.7688204799999996</v>
      </c>
      <c r="I1261" s="188">
        <v>1.3</v>
      </c>
      <c r="J1261" s="189">
        <f t="shared" si="59"/>
        <v>7.4994666240000001</v>
      </c>
      <c r="K1261" s="190" t="s">
        <v>1321</v>
      </c>
      <c r="L1261" s="191" t="s">
        <v>1323</v>
      </c>
    </row>
    <row r="1262" spans="2:12">
      <c r="B1262" s="176" t="s">
        <v>285</v>
      </c>
      <c r="C1262" s="177" t="s">
        <v>1738</v>
      </c>
      <c r="D1262" s="178">
        <v>3.2903432104000001</v>
      </c>
      <c r="E1262" s="179">
        <v>0.97548500000000005</v>
      </c>
      <c r="F1262" s="179">
        <f t="shared" si="58"/>
        <v>0.93646560000000001</v>
      </c>
      <c r="G1262" s="180">
        <v>1</v>
      </c>
      <c r="H1262" s="179">
        <f t="shared" si="57"/>
        <v>0.93646560000000001</v>
      </c>
      <c r="I1262" s="180">
        <v>1.3</v>
      </c>
      <c r="J1262" s="181">
        <f t="shared" si="59"/>
        <v>1.2174052800000001</v>
      </c>
      <c r="K1262" s="192" t="s">
        <v>1321</v>
      </c>
      <c r="L1262" s="193" t="s">
        <v>1323</v>
      </c>
    </row>
    <row r="1263" spans="2:12">
      <c r="B1263" s="184" t="s">
        <v>286</v>
      </c>
      <c r="C1263" s="185" t="s">
        <v>1738</v>
      </c>
      <c r="D1263" s="186">
        <v>5.1693800084000001</v>
      </c>
      <c r="E1263" s="187">
        <v>1.4319390000000001</v>
      </c>
      <c r="F1263" s="187">
        <f t="shared" si="58"/>
        <v>1.3746614400000001</v>
      </c>
      <c r="G1263" s="188">
        <v>1</v>
      </c>
      <c r="H1263" s="187">
        <f t="shared" si="57"/>
        <v>1.3746614400000001</v>
      </c>
      <c r="I1263" s="188">
        <v>1.3</v>
      </c>
      <c r="J1263" s="189">
        <f t="shared" si="59"/>
        <v>1.7870598720000002</v>
      </c>
      <c r="K1263" s="190" t="s">
        <v>1321</v>
      </c>
      <c r="L1263" s="191" t="s">
        <v>1323</v>
      </c>
    </row>
    <row r="1264" spans="2:12">
      <c r="B1264" s="184" t="s">
        <v>287</v>
      </c>
      <c r="C1264" s="185" t="s">
        <v>1738</v>
      </c>
      <c r="D1264" s="186">
        <v>10.0131260255</v>
      </c>
      <c r="E1264" s="187">
        <v>2.4053840000000002</v>
      </c>
      <c r="F1264" s="187">
        <f t="shared" si="58"/>
        <v>2.3091686400000002</v>
      </c>
      <c r="G1264" s="188">
        <v>1</v>
      </c>
      <c r="H1264" s="187">
        <f t="shared" si="57"/>
        <v>2.3091686400000002</v>
      </c>
      <c r="I1264" s="188">
        <v>1.3</v>
      </c>
      <c r="J1264" s="189">
        <f t="shared" si="59"/>
        <v>3.0019192320000005</v>
      </c>
      <c r="K1264" s="190" t="s">
        <v>1321</v>
      </c>
      <c r="L1264" s="191" t="s">
        <v>1323</v>
      </c>
    </row>
    <row r="1265" spans="2:12">
      <c r="B1265" s="184" t="s">
        <v>288</v>
      </c>
      <c r="C1265" s="185" t="s">
        <v>1738</v>
      </c>
      <c r="D1265" s="186">
        <v>19.732440890100001</v>
      </c>
      <c r="E1265" s="187">
        <v>4.6874549999999999</v>
      </c>
      <c r="F1265" s="187">
        <f t="shared" si="58"/>
        <v>4.4999567999999996</v>
      </c>
      <c r="G1265" s="188">
        <v>1</v>
      </c>
      <c r="H1265" s="187">
        <f t="shared" si="57"/>
        <v>4.4999567999999996</v>
      </c>
      <c r="I1265" s="188">
        <v>1.3</v>
      </c>
      <c r="J1265" s="189">
        <f t="shared" si="59"/>
        <v>5.8499438399999999</v>
      </c>
      <c r="K1265" s="190" t="s">
        <v>1321</v>
      </c>
      <c r="L1265" s="191" t="s">
        <v>1323</v>
      </c>
    </row>
    <row r="1266" spans="2:12">
      <c r="B1266" s="176" t="s">
        <v>289</v>
      </c>
      <c r="C1266" s="177" t="s">
        <v>1739</v>
      </c>
      <c r="D1266" s="178">
        <v>2.7414653623</v>
      </c>
      <c r="E1266" s="179">
        <v>0.77355399999999996</v>
      </c>
      <c r="F1266" s="179">
        <f t="shared" si="58"/>
        <v>0.74261183999999991</v>
      </c>
      <c r="G1266" s="180">
        <v>1</v>
      </c>
      <c r="H1266" s="179">
        <f t="shared" si="57"/>
        <v>0.74261183999999991</v>
      </c>
      <c r="I1266" s="180">
        <v>1.3</v>
      </c>
      <c r="J1266" s="181">
        <f t="shared" si="59"/>
        <v>0.96539539199999991</v>
      </c>
      <c r="K1266" s="192" t="s">
        <v>1321</v>
      </c>
      <c r="L1266" s="193" t="s">
        <v>1323</v>
      </c>
    </row>
    <row r="1267" spans="2:12">
      <c r="B1267" s="184" t="s">
        <v>290</v>
      </c>
      <c r="C1267" s="185" t="s">
        <v>1739</v>
      </c>
      <c r="D1267" s="186">
        <v>5.0381333333000002</v>
      </c>
      <c r="E1267" s="187">
        <v>1.1590259999999999</v>
      </c>
      <c r="F1267" s="187">
        <f t="shared" si="58"/>
        <v>1.1126649599999998</v>
      </c>
      <c r="G1267" s="188">
        <v>1</v>
      </c>
      <c r="H1267" s="187">
        <f t="shared" si="57"/>
        <v>1.1126649599999998</v>
      </c>
      <c r="I1267" s="188">
        <v>1.3</v>
      </c>
      <c r="J1267" s="189">
        <f t="shared" si="59"/>
        <v>1.4464644479999997</v>
      </c>
      <c r="K1267" s="190" t="s">
        <v>1321</v>
      </c>
      <c r="L1267" s="191" t="s">
        <v>1323</v>
      </c>
    </row>
    <row r="1268" spans="2:12">
      <c r="B1268" s="184" t="s">
        <v>291</v>
      </c>
      <c r="C1268" s="185" t="s">
        <v>1739</v>
      </c>
      <c r="D1268" s="186">
        <v>9.6822938468000004</v>
      </c>
      <c r="E1268" s="187">
        <v>2.0368200000000001</v>
      </c>
      <c r="F1268" s="187">
        <f t="shared" si="58"/>
        <v>1.9553472000000001</v>
      </c>
      <c r="G1268" s="188">
        <v>1</v>
      </c>
      <c r="H1268" s="187">
        <f t="shared" si="57"/>
        <v>1.9553472000000001</v>
      </c>
      <c r="I1268" s="188">
        <v>1.3</v>
      </c>
      <c r="J1268" s="189">
        <f t="shared" si="59"/>
        <v>2.5419513600000001</v>
      </c>
      <c r="K1268" s="190" t="s">
        <v>1321</v>
      </c>
      <c r="L1268" s="191" t="s">
        <v>1323</v>
      </c>
    </row>
    <row r="1269" spans="2:12">
      <c r="B1269" s="184" t="s">
        <v>292</v>
      </c>
      <c r="C1269" s="185" t="s">
        <v>1739</v>
      </c>
      <c r="D1269" s="186">
        <v>18.941256213300001</v>
      </c>
      <c r="E1269" s="187">
        <v>3.9176410000000002</v>
      </c>
      <c r="F1269" s="187">
        <f t="shared" si="58"/>
        <v>3.7609353599999999</v>
      </c>
      <c r="G1269" s="188">
        <v>1</v>
      </c>
      <c r="H1269" s="187">
        <f t="shared" si="57"/>
        <v>3.7609353599999999</v>
      </c>
      <c r="I1269" s="188">
        <v>1.3</v>
      </c>
      <c r="J1269" s="189">
        <f t="shared" si="59"/>
        <v>4.8892159680000002</v>
      </c>
      <c r="K1269" s="190" t="s">
        <v>1321</v>
      </c>
      <c r="L1269" s="191" t="s">
        <v>1323</v>
      </c>
    </row>
    <row r="1270" spans="2:12">
      <c r="B1270" s="176" t="s">
        <v>293</v>
      </c>
      <c r="C1270" s="177" t="s">
        <v>1740</v>
      </c>
      <c r="D1270" s="196">
        <v>0</v>
      </c>
      <c r="E1270" s="179">
        <v>-1</v>
      </c>
      <c r="F1270" s="179">
        <f t="shared" si="58"/>
        <v>-0.96</v>
      </c>
      <c r="G1270" s="180"/>
      <c r="H1270" s="180"/>
      <c r="I1270" s="180"/>
      <c r="J1270" s="197"/>
      <c r="K1270" s="192" t="s">
        <v>1294</v>
      </c>
      <c r="L1270" s="193" t="s">
        <v>1294</v>
      </c>
    </row>
    <row r="1271" spans="2:12">
      <c r="B1271" s="198" t="s">
        <v>294</v>
      </c>
      <c r="C1271" s="199" t="s">
        <v>1741</v>
      </c>
      <c r="D1271" s="200">
        <v>0</v>
      </c>
      <c r="E1271" s="201">
        <v>-1</v>
      </c>
      <c r="F1271" s="201">
        <f t="shared" si="58"/>
        <v>-0.96</v>
      </c>
      <c r="G1271" s="202"/>
      <c r="H1271" s="202"/>
      <c r="I1271" s="202"/>
      <c r="J1271" s="203"/>
      <c r="K1271" s="204" t="s">
        <v>1294</v>
      </c>
      <c r="L1271" s="205" t="s">
        <v>1294</v>
      </c>
    </row>
    <row r="1272" spans="2:12">
      <c r="B1272" s="206" t="s">
        <v>1421</v>
      </c>
      <c r="C1272" s="207"/>
      <c r="D1272" s="208"/>
      <c r="E1272" s="209"/>
      <c r="F1272" s="201">
        <f t="shared" si="58"/>
        <v>0</v>
      </c>
      <c r="G1272" s="209"/>
      <c r="H1272" s="209"/>
      <c r="I1272" s="209"/>
      <c r="J1272" s="209"/>
      <c r="K1272" s="210"/>
      <c r="L1272" s="211"/>
    </row>
    <row r="1273" spans="2:12">
      <c r="B1273" s="212"/>
      <c r="C1273" s="212"/>
      <c r="D1273" s="212"/>
      <c r="E1273" s="213"/>
      <c r="F1273" s="213"/>
      <c r="G1273" s="213"/>
      <c r="H1273" s="213"/>
      <c r="I1273" s="213"/>
      <c r="J1273" s="213"/>
      <c r="K1273" s="212"/>
      <c r="L1273" s="212"/>
    </row>
    <row r="1274" spans="2:12">
      <c r="B1274" s="212"/>
      <c r="C1274" s="212"/>
      <c r="D1274" s="212"/>
      <c r="E1274" s="213"/>
      <c r="F1274" s="213"/>
      <c r="G1274" s="213"/>
      <c r="H1274" s="213"/>
      <c r="I1274" s="213"/>
      <c r="J1274" s="213"/>
      <c r="K1274" s="212"/>
      <c r="L1274" s="212"/>
    </row>
    <row r="1275" spans="2:12">
      <c r="B1275" s="212"/>
      <c r="C1275" s="212"/>
      <c r="D1275" s="212"/>
      <c r="E1275" s="213"/>
      <c r="F1275" s="213"/>
      <c r="G1275" s="213"/>
      <c r="H1275" s="213"/>
      <c r="I1275" s="213"/>
      <c r="J1275" s="213"/>
      <c r="K1275" s="212"/>
      <c r="L1275" s="212"/>
    </row>
    <row r="1276" spans="2:12">
      <c r="B1276" s="212"/>
      <c r="C1276" s="212"/>
      <c r="D1276" s="212"/>
      <c r="E1276" s="213"/>
      <c r="F1276" s="213"/>
      <c r="G1276" s="213"/>
      <c r="H1276" s="213"/>
      <c r="I1276" s="213"/>
      <c r="J1276" s="213"/>
      <c r="K1276" s="212"/>
      <c r="L1276" s="212"/>
    </row>
    <row r="1277" spans="2:12">
      <c r="B1277" s="212"/>
      <c r="C1277" s="212"/>
      <c r="D1277" s="212"/>
      <c r="E1277" s="213"/>
      <c r="F1277" s="213"/>
      <c r="G1277" s="213"/>
      <c r="H1277" s="213"/>
      <c r="I1277" s="213"/>
      <c r="J1277" s="213"/>
      <c r="K1277" s="212"/>
      <c r="L1277" s="212"/>
    </row>
    <row r="1278" spans="2:12">
      <c r="B1278" s="212"/>
      <c r="C1278" s="212"/>
      <c r="D1278" s="212"/>
      <c r="E1278" s="213"/>
      <c r="F1278" s="213"/>
      <c r="G1278" s="213"/>
      <c r="H1278" s="213"/>
      <c r="I1278" s="213"/>
      <c r="J1278" s="213"/>
      <c r="K1278" s="212"/>
      <c r="L1278" s="212"/>
    </row>
    <row r="1279" spans="2:12">
      <c r="B1279" s="212"/>
      <c r="C1279" s="212"/>
      <c r="D1279" s="212"/>
      <c r="E1279" s="213"/>
      <c r="F1279" s="213"/>
      <c r="G1279" s="213"/>
      <c r="H1279" s="213"/>
      <c r="I1279" s="213"/>
      <c r="J1279" s="213"/>
      <c r="K1279" s="212"/>
      <c r="L1279" s="212"/>
    </row>
    <row r="1280" spans="2:12">
      <c r="B1280" s="212"/>
      <c r="C1280" s="212"/>
      <c r="D1280" s="212"/>
      <c r="E1280" s="213"/>
      <c r="F1280" s="213"/>
      <c r="G1280" s="213"/>
      <c r="H1280" s="213"/>
      <c r="I1280" s="213"/>
      <c r="J1280" s="213"/>
      <c r="K1280" s="212"/>
      <c r="L1280" s="212"/>
    </row>
    <row r="1281" spans="2:12">
      <c r="B1281" s="9"/>
      <c r="C1281" s="9"/>
      <c r="D1281" s="9"/>
      <c r="E1281" s="10"/>
      <c r="F1281" s="10"/>
      <c r="G1281" s="10"/>
      <c r="H1281" s="10"/>
      <c r="I1281" s="10"/>
      <c r="J1281" s="10"/>
      <c r="K1281" s="9"/>
      <c r="L1281" s="9"/>
    </row>
    <row r="1282" spans="2:12">
      <c r="B1282" s="9"/>
      <c r="C1282" s="9"/>
      <c r="D1282" s="9"/>
      <c r="E1282" s="10"/>
      <c r="F1282" s="10"/>
      <c r="G1282" s="10"/>
      <c r="H1282" s="10"/>
      <c r="I1282" s="10"/>
      <c r="J1282" s="10"/>
      <c r="K1282" s="9"/>
      <c r="L1282" s="9"/>
    </row>
    <row r="1283" spans="2:12">
      <c r="B1283" s="9"/>
      <c r="C1283" s="9"/>
      <c r="D1283" s="9"/>
      <c r="E1283" s="10"/>
      <c r="F1283" s="10"/>
      <c r="G1283" s="10"/>
      <c r="H1283" s="10"/>
      <c r="I1283" s="10"/>
      <c r="J1283" s="10"/>
      <c r="K1283" s="9"/>
      <c r="L1283" s="9"/>
    </row>
    <row r="1284" spans="2:12">
      <c r="B1284" s="9"/>
      <c r="C1284" s="9"/>
      <c r="D1284" s="9"/>
      <c r="E1284" s="10"/>
      <c r="F1284" s="10"/>
      <c r="G1284" s="10"/>
      <c r="H1284" s="10"/>
      <c r="I1284" s="10"/>
      <c r="J1284" s="10"/>
      <c r="K1284" s="9"/>
      <c r="L1284" s="9"/>
    </row>
    <row r="1285" spans="2:12">
      <c r="B1285" s="9"/>
      <c r="C1285" s="9"/>
      <c r="D1285" s="9"/>
      <c r="E1285" s="10"/>
      <c r="F1285" s="10"/>
      <c r="G1285" s="10"/>
      <c r="H1285" s="10"/>
      <c r="I1285" s="10"/>
      <c r="J1285" s="10"/>
      <c r="K1285" s="9"/>
      <c r="L1285" s="9"/>
    </row>
    <row r="1286" spans="2:12">
      <c r="B1286" s="9"/>
      <c r="C1286" s="9"/>
      <c r="D1286" s="9"/>
      <c r="E1286" s="10"/>
      <c r="F1286" s="10"/>
      <c r="G1286" s="10"/>
      <c r="H1286" s="10"/>
      <c r="I1286" s="10"/>
      <c r="J1286" s="10"/>
      <c r="K1286" s="9"/>
      <c r="L1286" s="9"/>
    </row>
    <row r="1287" spans="2:12">
      <c r="B1287" s="9"/>
      <c r="C1287" s="9"/>
      <c r="D1287" s="9"/>
      <c r="E1287" s="10"/>
      <c r="F1287" s="10"/>
      <c r="G1287" s="10"/>
      <c r="H1287" s="10"/>
      <c r="I1287" s="10"/>
      <c r="J1287" s="10"/>
      <c r="K1287" s="9"/>
      <c r="L1287" s="9"/>
    </row>
    <row r="1288" spans="2:12">
      <c r="B1288" s="9"/>
      <c r="C1288" s="9"/>
      <c r="D1288" s="9"/>
      <c r="E1288" s="10"/>
      <c r="F1288" s="10"/>
      <c r="G1288" s="10"/>
      <c r="H1288" s="10"/>
      <c r="I1288" s="10"/>
      <c r="J1288" s="10"/>
      <c r="K1288" s="9"/>
      <c r="L1288" s="9"/>
    </row>
    <row r="1289" spans="2:12">
      <c r="B1289" s="9"/>
      <c r="C1289" s="9"/>
      <c r="D1289" s="9"/>
      <c r="E1289" s="10"/>
      <c r="F1289" s="10"/>
      <c r="G1289" s="10"/>
      <c r="H1289" s="10"/>
      <c r="I1289" s="10"/>
      <c r="J1289" s="10"/>
      <c r="K1289" s="9"/>
      <c r="L1289" s="9"/>
    </row>
    <row r="1290" spans="2:12">
      <c r="B1290" s="9"/>
      <c r="C1290" s="9"/>
      <c r="D1290" s="9"/>
      <c r="E1290" s="10"/>
      <c r="F1290" s="10"/>
      <c r="G1290" s="10"/>
      <c r="H1290" s="10"/>
      <c r="I1290" s="10"/>
      <c r="J1290" s="10"/>
      <c r="K1290" s="9"/>
      <c r="L1290" s="9"/>
    </row>
    <row r="1291" spans="2:12">
      <c r="B1291" s="9"/>
      <c r="C1291" s="9"/>
      <c r="D1291" s="9"/>
      <c r="E1291" s="10"/>
      <c r="F1291" s="10"/>
      <c r="G1291" s="10"/>
      <c r="H1291" s="10"/>
      <c r="I1291" s="10"/>
      <c r="J1291" s="10"/>
      <c r="K1291" s="9"/>
      <c r="L1291" s="9"/>
    </row>
    <row r="1292" spans="2:12">
      <c r="B1292" s="9"/>
      <c r="C1292" s="9"/>
      <c r="D1292" s="9"/>
      <c r="E1292" s="10"/>
      <c r="F1292" s="10"/>
      <c r="G1292" s="10"/>
      <c r="H1292" s="10"/>
      <c r="I1292" s="10"/>
      <c r="J1292" s="10"/>
      <c r="K1292" s="9"/>
      <c r="L1292" s="9"/>
    </row>
    <row r="1293" spans="2:12">
      <c r="B1293" s="9"/>
      <c r="C1293" s="9"/>
      <c r="D1293" s="9"/>
      <c r="E1293" s="10"/>
      <c r="F1293" s="10"/>
      <c r="G1293" s="10"/>
      <c r="H1293" s="10"/>
      <c r="I1293" s="10"/>
      <c r="J1293" s="10"/>
      <c r="K1293" s="9"/>
      <c r="L1293" s="9"/>
    </row>
    <row r="1294" spans="2:12">
      <c r="B1294" s="9"/>
      <c r="C1294" s="9"/>
      <c r="D1294" s="9"/>
      <c r="E1294" s="10"/>
      <c r="F1294" s="10"/>
      <c r="G1294" s="10"/>
      <c r="H1294" s="10"/>
      <c r="I1294" s="10"/>
      <c r="J1294" s="10"/>
      <c r="K1294" s="9"/>
      <c r="L1294" s="9"/>
    </row>
    <row r="1295" spans="2:12">
      <c r="B1295" s="9"/>
      <c r="C1295" s="9"/>
      <c r="D1295" s="9"/>
      <c r="E1295" s="10"/>
      <c r="F1295" s="10"/>
      <c r="G1295" s="10"/>
      <c r="H1295" s="10"/>
      <c r="I1295" s="10"/>
      <c r="J1295" s="10"/>
      <c r="K1295" s="9"/>
      <c r="L1295" s="9"/>
    </row>
    <row r="1296" spans="2:12">
      <c r="B1296" s="9"/>
      <c r="C1296" s="9"/>
      <c r="D1296" s="9"/>
      <c r="E1296" s="10"/>
      <c r="F1296" s="10"/>
      <c r="G1296" s="10"/>
      <c r="H1296" s="10"/>
      <c r="I1296" s="10"/>
      <c r="J1296" s="10"/>
      <c r="K1296" s="9"/>
      <c r="L1296" s="9"/>
    </row>
    <row r="1297" spans="2:12">
      <c r="B1297" s="9"/>
      <c r="C1297" s="9"/>
      <c r="D1297" s="9"/>
      <c r="E1297" s="10"/>
      <c r="F1297" s="10"/>
      <c r="G1297" s="10"/>
      <c r="H1297" s="10"/>
      <c r="I1297" s="10"/>
      <c r="J1297" s="10"/>
      <c r="K1297" s="9"/>
      <c r="L1297" s="9"/>
    </row>
    <row r="1298" spans="2:12">
      <c r="B1298" s="9"/>
      <c r="C1298" s="9"/>
      <c r="D1298" s="9"/>
      <c r="E1298" s="10"/>
      <c r="F1298" s="10"/>
      <c r="G1298" s="10"/>
      <c r="H1298" s="10"/>
      <c r="I1298" s="10"/>
      <c r="J1298" s="10"/>
      <c r="K1298" s="9"/>
      <c r="L1298" s="9"/>
    </row>
    <row r="1299" spans="2:12">
      <c r="B1299" s="9"/>
      <c r="C1299" s="9"/>
      <c r="D1299" s="9"/>
      <c r="E1299" s="10"/>
      <c r="F1299" s="10"/>
      <c r="G1299" s="10"/>
      <c r="H1299" s="10"/>
      <c r="I1299" s="10"/>
      <c r="J1299" s="10"/>
      <c r="K1299" s="9"/>
      <c r="L1299" s="9"/>
    </row>
    <row r="1300" spans="2:12">
      <c r="B1300" s="9"/>
      <c r="C1300" s="9"/>
      <c r="D1300" s="9"/>
      <c r="E1300" s="10"/>
      <c r="F1300" s="10"/>
      <c r="G1300" s="10"/>
      <c r="H1300" s="10"/>
      <c r="I1300" s="10"/>
      <c r="J1300" s="10"/>
      <c r="K1300" s="9"/>
      <c r="L1300" s="9"/>
    </row>
    <row r="1301" spans="2:12">
      <c r="B1301" s="9"/>
      <c r="C1301" s="9"/>
      <c r="D1301" s="9"/>
      <c r="E1301" s="10"/>
      <c r="F1301" s="10"/>
      <c r="G1301" s="10"/>
      <c r="H1301" s="10"/>
      <c r="I1301" s="10"/>
      <c r="J1301" s="10"/>
      <c r="K1301" s="9"/>
      <c r="L1301" s="9"/>
    </row>
    <row r="1302" spans="2:12">
      <c r="B1302" s="9"/>
      <c r="C1302" s="9"/>
      <c r="D1302" s="9"/>
      <c r="E1302" s="10"/>
      <c r="F1302" s="10"/>
      <c r="G1302" s="10"/>
      <c r="H1302" s="10"/>
      <c r="I1302" s="10"/>
      <c r="J1302" s="10"/>
      <c r="K1302" s="9"/>
      <c r="L1302" s="9"/>
    </row>
    <row r="1303" spans="2:12">
      <c r="B1303" s="9"/>
      <c r="C1303" s="9"/>
      <c r="D1303" s="9"/>
      <c r="E1303" s="10"/>
      <c r="F1303" s="10"/>
      <c r="G1303" s="10"/>
      <c r="H1303" s="10"/>
      <c r="I1303" s="10"/>
      <c r="J1303" s="10"/>
      <c r="K1303" s="9"/>
      <c r="L1303" s="9"/>
    </row>
    <row r="1304" spans="2:12">
      <c r="B1304" s="9"/>
      <c r="C1304" s="9"/>
      <c r="D1304" s="9"/>
      <c r="E1304" s="10"/>
      <c r="F1304" s="10"/>
      <c r="G1304" s="10"/>
      <c r="H1304" s="10"/>
      <c r="I1304" s="10"/>
      <c r="J1304" s="10"/>
      <c r="K1304" s="9"/>
      <c r="L1304" s="9"/>
    </row>
    <row r="1305" spans="2:12">
      <c r="B1305" s="9"/>
      <c r="C1305" s="9"/>
      <c r="D1305" s="9"/>
      <c r="E1305" s="10"/>
      <c r="F1305" s="10"/>
      <c r="G1305" s="10"/>
      <c r="H1305" s="10"/>
      <c r="I1305" s="10"/>
      <c r="J1305" s="10"/>
      <c r="K1305" s="9"/>
      <c r="L1305" s="9"/>
    </row>
    <row r="1306" spans="2:12">
      <c r="B1306" s="9"/>
      <c r="C1306" s="9"/>
      <c r="D1306" s="9"/>
      <c r="E1306" s="10"/>
      <c r="F1306" s="10"/>
      <c r="G1306" s="10"/>
      <c r="H1306" s="10"/>
      <c r="I1306" s="10"/>
      <c r="J1306" s="10"/>
      <c r="K1306" s="9"/>
      <c r="L1306" s="9"/>
    </row>
    <row r="1307" spans="2:12">
      <c r="B1307" s="9"/>
      <c r="C1307" s="9"/>
      <c r="D1307" s="9"/>
      <c r="E1307" s="10"/>
      <c r="F1307" s="10"/>
      <c r="G1307" s="10"/>
      <c r="H1307" s="10"/>
      <c r="I1307" s="10"/>
      <c r="J1307" s="10"/>
      <c r="K1307" s="9"/>
      <c r="L1307" s="9"/>
    </row>
    <row r="1308" spans="2:12">
      <c r="B1308" s="9"/>
      <c r="C1308" s="9"/>
      <c r="D1308" s="9"/>
      <c r="E1308" s="10"/>
      <c r="F1308" s="10"/>
      <c r="G1308" s="10"/>
      <c r="H1308" s="10"/>
      <c r="I1308" s="10"/>
      <c r="J1308" s="10"/>
      <c r="K1308" s="9"/>
      <c r="L1308" s="9"/>
    </row>
    <row r="1309" spans="2:12">
      <c r="B1309" s="9"/>
      <c r="C1309" s="9"/>
      <c r="D1309" s="9"/>
      <c r="E1309" s="10"/>
      <c r="F1309" s="10"/>
      <c r="G1309" s="10"/>
      <c r="H1309" s="10"/>
      <c r="I1309" s="10"/>
      <c r="J1309" s="10"/>
      <c r="K1309" s="9"/>
      <c r="L1309" s="9"/>
    </row>
  </sheetData>
  <mergeCells count="11">
    <mergeCell ref="B6:L6"/>
    <mergeCell ref="B1:L1"/>
    <mergeCell ref="B2:L2"/>
    <mergeCell ref="B3:L3"/>
    <mergeCell ref="B4:L4"/>
    <mergeCell ref="B5:L5"/>
    <mergeCell ref="K12:L12"/>
    <mergeCell ref="B7:L7"/>
    <mergeCell ref="B8:L8"/>
    <mergeCell ref="B9:L9"/>
    <mergeCell ref="B10:L10"/>
  </mergeCells>
  <pageMargins left="1" right="1" top="0.75" bottom="0.75" header="0.3" footer="0.3"/>
  <pageSetup scale="57" fitToHeight="0" orientation="landscape" horizontalDpi="90" verticalDpi="90" r:id="rId1"/>
  <headerFooter scaleWithDoc="0">
    <oddHeader>&amp;LDistrict of Columbia Medicaid FY 2018 DRG Pricing Calculator</oddHeader>
    <oddFooter>&amp;L&amp;8Tab 4- FY18 DRG Table &amp;R&amp;8&amp;P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CD0BEF-0DB9-467B-ACC1-69732860F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2976B6-3A88-44C8-BE4C-9762CBC4ECBD}">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4.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1-Cover</vt:lpstr>
      <vt:lpstr>2-Calculator</vt:lpstr>
      <vt:lpstr>3-DRG Base Rate Addons</vt:lpstr>
      <vt:lpstr>4-FY18 DRG Table </vt:lpstr>
      <vt:lpstr>'2-Calculator'!_PRIVIA_COMMENT_DF2A9CCF_274F_46E8_85B6_</vt:lpstr>
      <vt:lpstr>Disch_stat</vt:lpstr>
      <vt:lpstr>DRG_Base_Pay</vt:lpstr>
      <vt:lpstr>NICU</vt:lpstr>
      <vt:lpstr>'2-Calculator'!Print_Area</vt:lpstr>
      <vt:lpstr>'3-DRG Base Rate Addons'!Print_Area</vt:lpstr>
      <vt:lpstr>'4-FY18 DRG Table '!Print_Titles</vt:lpstr>
      <vt:lpstr>Total_chg</vt:lpstr>
      <vt:lpstr>Total_chrg</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 DRG Pricing Calculator 8-2-16</dc:title>
  <dc:creator>11001561</dc:creator>
  <cp:keywords>CA DRG Calculator</cp:keywords>
  <cp:lastModifiedBy>ServUS</cp:lastModifiedBy>
  <cp:lastPrinted>2017-09-26T20:04:22Z</cp:lastPrinted>
  <dcterms:created xsi:type="dcterms:W3CDTF">2008-08-08T02:49:05Z</dcterms:created>
  <dcterms:modified xsi:type="dcterms:W3CDTF">2017-09-27T12:41:52Z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