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2815" windowHeight="3270" activeTab="1"/>
  </bookViews>
  <sheets>
    <sheet name="1-Cover" sheetId="1" r:id="rId1"/>
    <sheet name="2-Calculator" sheetId="2" r:id="rId2"/>
    <sheet name="3-DRG Base Rate Addons" sheetId="3" r:id="rId3"/>
    <sheet name="4-DRG table" sheetId="4" r:id="rId4"/>
  </sheets>
  <definedNames>
    <definedName name="_xlnm._FilterDatabase" localSheetId="3" hidden="1">'4-DRG table'!$A$14:$AP$1273</definedName>
    <definedName name="_PRIVIA_COMMENT_DF2A9CCF_274F_46E8_85B6_" localSheetId="1">'2-Calculator'!$E$45</definedName>
    <definedName name="_tab1">#REF!</definedName>
    <definedName name="_tab2">#REF!</definedName>
    <definedName name="_tab3">#REF!</definedName>
    <definedName name="_tab4">#REF!</definedName>
    <definedName name="age_adj">#REF!</definedName>
    <definedName name="APRDRG_v26">#REF!</definedName>
    <definedName name="CCR">'2-Calculator'!#REF!</definedName>
    <definedName name="Cost_Out_Thresh">'2-Calculator'!#REF!</definedName>
    <definedName name="cost_thresh">#REF!</definedName>
    <definedName name="Cov_days">'2-Calculator'!#REF!</definedName>
    <definedName name="day_pay">#REF!</definedName>
    <definedName name="day_thresh">#REF!</definedName>
    <definedName name="Disch_stat">'2-Calculator'!$E$10</definedName>
    <definedName name="DRG_base">#REF!</definedName>
    <definedName name="DRG_Base_Pay">'2-Calculator'!$E$42</definedName>
    <definedName name="DRG_Base_Pay_w_MedEd">'2-Calculator'!#REF!</definedName>
    <definedName name="DRG_out_thresh">'2-Calculator'!#REF!</definedName>
    <definedName name="LOS">'2-Calculator'!#REF!</definedName>
    <definedName name="Marginal_cost">'2-Calculator'!#REF!</definedName>
    <definedName name="Marginal_cost_percent">'2-Calculator'!#REF!</definedName>
    <definedName name="MC">#REF!</definedName>
    <definedName name="MC_1">'2-Calculator'!#REF!</definedName>
    <definedName name="MC_2">'2-Calculator'!#REF!</definedName>
    <definedName name="Natl_ALOS">'2-Calculator'!#REF!</definedName>
    <definedName name="NICU">'2-Calculator'!$K$18:$K$29</definedName>
    <definedName name="OLE_LINK2" localSheetId="1">'2-Calculator'!#REF!</definedName>
    <definedName name="pol_adj">#REF!</definedName>
    <definedName name="_xlnm.Print_Area" localSheetId="1">'2-Calculator'!$B$1:$G$72</definedName>
    <definedName name="_xlnm.Print_Titles" localSheetId="3">'4-DRG table'!$12:$14</definedName>
    <definedName name="Total_chg">'2-Calculator'!$E$7</definedName>
    <definedName name="Total_chrg">'2-Calculator'!$E$7</definedName>
  </definedNames>
  <calcPr fullCalcOnLoad="1"/>
</workbook>
</file>

<file path=xl/sharedStrings.xml><?xml version="1.0" encoding="utf-8"?>
<sst xmlns="http://schemas.openxmlformats.org/spreadsheetml/2006/main" count="5216" uniqueCount="1750">
  <si>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</si>
  <si>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</si>
  <si>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</si>
  <si>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</si>
  <si>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</si>
  <si>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</si>
  <si>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</si>
  <si>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</si>
  <si>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</si>
  <si>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</si>
  <si>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</si>
  <si>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</si>
  <si>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</si>
  <si>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</si>
  <si>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</si>
  <si>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</si>
  <si>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</si>
  <si>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</si>
  <si>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</si>
  <si>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</si>
  <si>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</si>
  <si>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</si>
  <si>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</si>
  <si>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</si>
  <si>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</si>
  <si>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</si>
  <si>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</si>
  <si>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</si>
  <si>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</si>
  <si>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</si>
  <si>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</si>
  <si>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</si>
  <si>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</si>
  <si>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</si>
  <si>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</si>
  <si>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</si>
  <si>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</si>
  <si>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</si>
  <si>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</si>
  <si>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</si>
  <si>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</si>
  <si>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</si>
  <si>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</si>
  <si>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</si>
  <si>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</si>
  <si>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</si>
  <si>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</si>
  <si>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</si>
  <si>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</si>
  <si>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</si>
  <si>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</si>
  <si>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</si>
  <si>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</si>
  <si>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</si>
  <si>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</si>
  <si>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</si>
  <si>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</si>
  <si>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</si>
  <si>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</si>
  <si>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</si>
  <si>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</si>
  <si>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</si>
  <si>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</si>
  <si>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</si>
  <si>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</si>
  <si>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</si>
  <si>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</si>
  <si>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</si>
  <si>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</si>
  <si>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</si>
  <si>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</si>
  <si>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</si>
  <si>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</si>
  <si>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</si>
  <si>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</si>
  <si>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</si>
  <si>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Obstetrics</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</si>
  <si>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</si>
  <si>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</si>
  <si>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</si>
  <si>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</si>
  <si>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</si>
  <si>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</si>
  <si>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</si>
  <si>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</si>
  <si>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</si>
  <si>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</si>
  <si>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</si>
  <si>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</si>
  <si>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</si>
  <si>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</si>
  <si>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</si>
  <si>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</si>
  <si>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</si>
  <si>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</si>
  <si>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</si>
  <si>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</si>
  <si>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</si>
  <si>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</si>
  <si>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</si>
  <si>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</si>
  <si>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</si>
  <si>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</si>
  <si>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</si>
  <si>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</si>
  <si>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</si>
  <si>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</si>
  <si>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</si>
  <si>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</si>
  <si>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</si>
  <si>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</si>
  <si>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</si>
  <si>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</si>
  <si>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</si>
  <si>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</si>
  <si>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</si>
  <si>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</si>
  <si>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</si>
  <si>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</si>
  <si>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</si>
  <si>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</si>
  <si>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</si>
  <si>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</si>
  <si>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</si>
  <si>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</si>
  <si>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</si>
  <si>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</si>
  <si>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</si>
  <si>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</si>
  <si>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</si>
  <si>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</si>
  <si>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</si>
  <si>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</si>
  <si>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</si>
  <si>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</si>
  <si>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</si>
  <si>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</si>
  <si>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</si>
  <si>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</si>
  <si>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</si>
  <si>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</si>
  <si>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</si>
  <si>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</si>
  <si>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</si>
  <si>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</si>
  <si>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</si>
  <si>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</si>
  <si>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</si>
  <si>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</si>
  <si>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</si>
  <si>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</si>
  <si>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</si>
  <si>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</si>
  <si>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</si>
  <si>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</si>
  <si>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</si>
  <si>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</si>
  <si>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</si>
  <si>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</si>
  <si>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</si>
  <si>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</si>
  <si>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</si>
  <si>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</si>
  <si>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</si>
  <si>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</si>
  <si>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</si>
  <si>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</si>
  <si>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</si>
  <si>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</si>
  <si>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</si>
  <si>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</si>
  <si>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</si>
  <si>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</si>
  <si>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</si>
  <si>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</si>
  <si>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</si>
  <si>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</si>
  <si>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</si>
  <si>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</si>
  <si>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</si>
  <si>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</si>
  <si>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</si>
  <si>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</si>
  <si>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</si>
  <si>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</si>
  <si>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</si>
  <si>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</si>
  <si>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</si>
  <si>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</si>
  <si>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</si>
  <si>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</si>
  <si>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</si>
  <si>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</si>
  <si>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</si>
  <si>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</si>
  <si>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</si>
  <si>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</si>
  <si>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</si>
  <si>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</si>
  <si>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</si>
  <si>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</si>
  <si>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</si>
  <si>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</si>
  <si>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</si>
  <si>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</si>
  <si>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</si>
  <si>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</si>
  <si>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</si>
  <si>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</si>
  <si>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</si>
  <si>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</si>
  <si>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</si>
  <si>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</si>
  <si>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</si>
  <si>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</si>
  <si>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</si>
  <si>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</si>
  <si>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</si>
  <si>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</si>
  <si>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</si>
  <si>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</si>
  <si>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</si>
  <si>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</si>
  <si>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</si>
  <si>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</si>
  <si>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</si>
  <si>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</si>
  <si>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</si>
  <si>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</si>
  <si>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</si>
  <si>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</si>
  <si>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</si>
  <si>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</si>
  <si>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</si>
  <si>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</si>
  <si>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</si>
  <si>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</si>
  <si>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</si>
  <si>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</si>
  <si>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</si>
  <si>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</si>
  <si>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</si>
  <si>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</si>
  <si>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</si>
  <si>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</si>
  <si>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</si>
  <si>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</si>
  <si>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</si>
  <si>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</si>
  <si>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</si>
  <si>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</si>
  <si>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</si>
  <si>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</si>
  <si>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</si>
  <si>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</si>
  <si>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</si>
  <si>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</si>
  <si>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</si>
  <si>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</si>
  <si>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</si>
  <si>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</si>
  <si>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</si>
  <si>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</si>
  <si>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</si>
  <si>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</si>
  <si>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</si>
  <si>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</si>
  <si>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</si>
  <si>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</si>
  <si>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</si>
  <si>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</si>
  <si>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</si>
  <si>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</si>
  <si>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</si>
  <si>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</si>
  <si>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</si>
  <si>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</si>
  <si>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</si>
  <si>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</si>
  <si>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</si>
  <si>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</si>
  <si>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</si>
  <si>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</si>
  <si>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</si>
  <si>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</si>
  <si>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</si>
  <si>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</si>
  <si>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</si>
  <si>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</si>
  <si>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</si>
  <si>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</si>
  <si>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</si>
  <si>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</si>
  <si>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</si>
  <si>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</si>
  <si>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</si>
  <si>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</si>
  <si>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</si>
  <si>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</si>
  <si>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</si>
  <si>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</si>
  <si>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</si>
  <si>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</si>
  <si>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</si>
  <si>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</si>
  <si>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</si>
  <si>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</si>
  <si>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</si>
  <si>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</si>
  <si>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</si>
  <si>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</si>
  <si>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</si>
  <si>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</si>
  <si>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</si>
  <si>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</si>
  <si>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</si>
  <si>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</si>
  <si>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</si>
  <si>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</si>
  <si>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</si>
  <si>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</si>
  <si>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</si>
  <si>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</si>
  <si>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</si>
  <si>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</si>
  <si>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</si>
  <si>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</si>
  <si>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</si>
  <si>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</si>
  <si>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</si>
  <si>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</si>
  <si>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</si>
  <si>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</si>
  <si>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</si>
  <si>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</si>
  <si>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</si>
  <si>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</si>
  <si>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</si>
  <si>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</si>
  <si>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</si>
  <si>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</si>
  <si>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</si>
  <si>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</si>
  <si>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</si>
  <si>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</si>
  <si>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</si>
  <si>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</si>
  <si>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</si>
  <si>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</si>
  <si>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</si>
  <si>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</si>
  <si>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</si>
  <si>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</si>
  <si>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</si>
  <si>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</si>
  <si>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</si>
  <si>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</si>
  <si>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</si>
  <si>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</si>
  <si>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</si>
  <si>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</si>
  <si>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</si>
  <si>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</si>
  <si>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</si>
  <si>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</si>
  <si>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</si>
  <si>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</si>
  <si>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</si>
  <si>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</si>
  <si>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</si>
  <si>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C</t>
  </si>
  <si>
    <t>D</t>
  </si>
  <si>
    <t>E</t>
  </si>
  <si>
    <t>Used for transfer pricing adjustment</t>
  </si>
  <si>
    <t>APR-DRG</t>
  </si>
  <si>
    <t>APR-DRG Description</t>
  </si>
  <si>
    <t>Estimated cost of this case</t>
  </si>
  <si>
    <t>194-4</t>
  </si>
  <si>
    <t>IS A TRANSFER PAYMENT ADJUSTMENT MADE?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</si>
  <si>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</si>
  <si>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</si>
  <si>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</si>
  <si>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</si>
  <si>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</si>
  <si>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</si>
  <si>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</si>
  <si>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</si>
  <si>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</si>
  <si>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</si>
  <si>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</si>
  <si>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</si>
  <si>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</si>
  <si>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</si>
  <si>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</si>
  <si>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</si>
  <si>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ECMO OR TRACHEOSTOMY W LONG TERM MECHANICAL VENTILATION W EXTENSIVE PROCEDURE</t>
  </si>
  <si>
    <t>004-2</t>
  </si>
  <si>
    <t>004-3</t>
  </si>
  <si>
    <t>004-4</t>
  </si>
  <si>
    <t>005-1</t>
  </si>
  <si>
    <t>TRACHEOSTOMY W LONG TERM MECHANICAL VENTILATION W/O EXTENSIVE PROCEDURE</t>
  </si>
  <si>
    <t>005-2</t>
  </si>
  <si>
    <t>005-3</t>
  </si>
  <si>
    <t>005-4</t>
  </si>
  <si>
    <t>006-1</t>
  </si>
  <si>
    <t>PANCREAS TRANSPLANT</t>
  </si>
  <si>
    <t>006-2</t>
  </si>
  <si>
    <t>006-3</t>
  </si>
  <si>
    <t>006-4</t>
  </si>
  <si>
    <t>020-1</t>
  </si>
  <si>
    <t>CRANIOTOMY FOR TRAUMA</t>
  </si>
  <si>
    <t>020-2</t>
  </si>
  <si>
    <t>020-3</t>
  </si>
  <si>
    <t>020-4</t>
  </si>
  <si>
    <t>021-1</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</si>
  <si>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</si>
  <si>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</si>
  <si>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</si>
  <si>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</si>
  <si>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</si>
  <si>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</si>
  <si>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</si>
  <si>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</si>
  <si>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</si>
  <si>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</si>
  <si>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</si>
  <si>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</si>
  <si>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</si>
  <si>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</si>
  <si>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</si>
  <si>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</si>
  <si>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</si>
  <si>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</si>
  <si>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</si>
  <si>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</si>
  <si>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</si>
  <si>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</si>
  <si>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</si>
  <si>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</si>
  <si>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</si>
  <si>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</si>
  <si>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</si>
  <si>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</si>
  <si>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</si>
  <si>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</si>
  <si>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</si>
  <si>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</si>
  <si>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</si>
  <si>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</si>
  <si>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</si>
  <si>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</si>
  <si>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</si>
  <si>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</si>
  <si>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</si>
  <si>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</si>
  <si>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</si>
  <si>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</si>
  <si>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</si>
  <si>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</si>
  <si>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</si>
  <si>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</si>
  <si>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</si>
  <si>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</si>
  <si>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</si>
  <si>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</si>
  <si>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CVA &amp; PRECEREBRAL OCCLUSION  W INFARCT</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</si>
  <si>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</si>
  <si>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</si>
  <si>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</si>
  <si>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</si>
  <si>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</si>
  <si>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</si>
  <si>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</si>
  <si>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</si>
  <si>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</si>
  <si>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</si>
  <si>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</si>
  <si>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</si>
  <si>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</si>
  <si>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</si>
  <si>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</si>
  <si>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</si>
  <si>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</si>
  <si>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</si>
  <si>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</si>
  <si>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</si>
  <si>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</si>
  <si>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</si>
  <si>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</si>
  <si>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</si>
  <si>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</si>
  <si>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</si>
  <si>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</si>
  <si>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</si>
  <si>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</si>
  <si>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</si>
  <si>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</si>
  <si>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</si>
  <si>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</si>
  <si>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</si>
  <si>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</si>
  <si>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</si>
  <si>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</si>
  <si>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</si>
  <si>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</si>
  <si>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</si>
  <si>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</si>
  <si>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</si>
  <si>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</si>
  <si>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</si>
  <si>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</si>
  <si>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</si>
  <si>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</si>
  <si>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</si>
  <si>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</si>
  <si>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</si>
  <si>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</si>
  <si>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</si>
  <si>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</si>
  <si>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</si>
  <si>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</si>
  <si>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</si>
  <si>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</si>
  <si>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</si>
  <si>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</si>
  <si>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</si>
  <si>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</si>
  <si>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</si>
  <si>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</si>
  <si>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</si>
  <si>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</si>
  <si>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</si>
  <si>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</si>
  <si>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</si>
  <si>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</si>
  <si>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</si>
  <si>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</si>
  <si>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</si>
  <si>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</si>
  <si>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</si>
  <si>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</si>
  <si>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</si>
  <si>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</si>
  <si>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</si>
  <si>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</si>
  <si>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</si>
  <si>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</si>
  <si>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</si>
  <si>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</si>
  <si>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</si>
  <si>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</si>
  <si>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</si>
  <si>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</si>
  <si>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</si>
  <si>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</si>
  <si>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</si>
  <si>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</si>
  <si>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</si>
  <si>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</si>
  <si>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</si>
  <si>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</si>
  <si>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</si>
  <si>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</si>
  <si>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</si>
  <si>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</si>
  <si>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</si>
  <si>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</si>
  <si>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</si>
  <si>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</si>
  <si>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</si>
  <si>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</si>
  <si>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</si>
  <si>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</si>
  <si>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</si>
  <si>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</si>
  <si>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</si>
  <si>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</si>
  <si>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</si>
  <si>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</si>
  <si>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</si>
  <si>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</si>
  <si>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</si>
  <si>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</si>
  <si>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</si>
  <si>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</si>
  <si>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</si>
  <si>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</si>
  <si>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</si>
  <si>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</si>
  <si>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</si>
  <si>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</si>
  <si>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</si>
  <si>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</si>
  <si>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</si>
  <si>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</si>
  <si>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</si>
  <si>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</si>
  <si>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</si>
  <si>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</si>
  <si>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</si>
  <si>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</si>
  <si>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</si>
  <si>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</si>
  <si>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</si>
  <si>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</si>
  <si>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</si>
  <si>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</si>
  <si>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</si>
  <si>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</si>
  <si>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</si>
  <si>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</si>
  <si>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</si>
  <si>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</si>
  <si>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</si>
  <si>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</si>
  <si>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</si>
  <si>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</si>
  <si>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</si>
  <si>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</si>
  <si>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</si>
  <si>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</si>
  <si>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</si>
  <si>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</si>
  <si>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</si>
  <si>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</si>
  <si>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</si>
  <si>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</si>
  <si>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</si>
  <si>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</si>
  <si>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</si>
  <si>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</si>
  <si>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</si>
  <si>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</si>
  <si>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</si>
  <si>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</si>
  <si>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</si>
  <si>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</si>
  <si>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</si>
  <si>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WHAT IS THE DRG BASE PAYMENT?</t>
  </si>
  <si>
    <t>Information</t>
  </si>
  <si>
    <t>Data</t>
  </si>
  <si>
    <t>Comments or Formula</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</si>
  <si>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</si>
  <si>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</si>
  <si>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</si>
  <si>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</si>
  <si>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</si>
  <si>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</si>
  <si>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</si>
  <si>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</si>
  <si>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</si>
  <si>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</si>
  <si>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</si>
  <si>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</si>
  <si>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</si>
  <si>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</si>
  <si>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</si>
  <si>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</si>
  <si>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</si>
  <si>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</si>
  <si>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</si>
  <si>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</si>
  <si>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</si>
  <si>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</si>
  <si>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</si>
  <si>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</si>
  <si>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</si>
  <si>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</si>
  <si>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</si>
  <si>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</si>
  <si>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</si>
  <si>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</si>
  <si>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</si>
  <si>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</si>
  <si>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</si>
  <si>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</si>
  <si>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</si>
  <si>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</si>
  <si>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</si>
  <si>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</si>
  <si>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</si>
  <si>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</si>
  <si>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</si>
  <si>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</si>
  <si>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</si>
  <si>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</si>
  <si>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</si>
  <si>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</si>
  <si>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</si>
  <si>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</si>
  <si>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</si>
  <si>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</si>
  <si>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</si>
  <si>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</si>
  <si>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</si>
  <si>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</si>
  <si>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</si>
  <si>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</si>
  <si>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</si>
  <si>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</si>
  <si>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</si>
  <si>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</si>
  <si>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</si>
  <si>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</si>
  <si>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</si>
  <si>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</si>
  <si>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</si>
  <si>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</si>
  <si>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</si>
  <si>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</si>
  <si>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</si>
  <si>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</si>
  <si>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</si>
  <si>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</si>
  <si>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</si>
  <si>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</si>
  <si>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</si>
  <si>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</si>
  <si>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</si>
  <si>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</si>
  <si>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</si>
  <si>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</si>
  <si>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</si>
  <si>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</si>
  <si>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</si>
  <si>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</si>
  <si>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</si>
  <si>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</si>
  <si>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</si>
  <si>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</si>
  <si>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</si>
  <si>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</si>
  <si>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</si>
  <si>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</si>
  <si>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</si>
  <si>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</si>
  <si>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</si>
  <si>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</si>
  <si>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</si>
  <si>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</si>
  <si>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</si>
  <si>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</si>
  <si>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</si>
  <si>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</si>
  <si>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</si>
  <si>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</si>
  <si>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</si>
  <si>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</si>
  <si>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</si>
  <si>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</si>
  <si>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</si>
  <si>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</si>
  <si>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</si>
  <si>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</si>
  <si>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</si>
  <si>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</si>
  <si>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</si>
  <si>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</si>
  <si>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</si>
  <si>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</si>
  <si>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</si>
  <si>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</si>
  <si>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</si>
  <si>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</si>
  <si>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</si>
  <si>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</si>
  <si>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</si>
  <si>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</si>
  <si>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</si>
  <si>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</si>
  <si>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</si>
  <si>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</si>
  <si>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</si>
  <si>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</si>
  <si>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</si>
  <si>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</si>
  <si>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</si>
  <si>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</si>
  <si>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</si>
  <si>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</si>
  <si>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</si>
  <si>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</si>
  <si>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</si>
  <si>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</si>
  <si>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</si>
  <si>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</si>
  <si>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</si>
  <si>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</si>
  <si>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</si>
  <si>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</si>
  <si>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</si>
  <si>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</si>
  <si>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</si>
  <si>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</si>
  <si>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</si>
  <si>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</si>
  <si>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</si>
  <si>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</si>
  <si>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</si>
  <si>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</si>
  <si>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</si>
  <si>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</si>
  <si>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</si>
  <si>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</si>
  <si>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</si>
  <si>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</si>
  <si>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</si>
  <si>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</si>
  <si>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</si>
  <si>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</si>
  <si>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</si>
  <si>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</si>
  <si>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</si>
  <si>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</si>
  <si>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</si>
  <si>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</si>
  <si>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</si>
  <si>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</si>
  <si>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</si>
  <si>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</si>
  <si>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</si>
  <si>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</si>
  <si>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</si>
  <si>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</si>
  <si>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</si>
  <si>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</si>
  <si>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</si>
  <si>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</si>
  <si>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</si>
  <si>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</si>
  <si>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</si>
  <si>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</si>
  <si>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</si>
  <si>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</si>
  <si>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</si>
  <si>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</si>
  <si>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</si>
  <si>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</si>
  <si>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</si>
  <si>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</si>
  <si>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</si>
  <si>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</si>
  <si>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</si>
  <si>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</si>
  <si>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</si>
  <si>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</si>
  <si>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</si>
  <si>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</si>
  <si>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</si>
  <si>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</si>
  <si>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</si>
  <si>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</si>
  <si>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</si>
  <si>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</si>
  <si>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</si>
  <si>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</si>
  <si>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</si>
  <si>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</si>
  <si>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</si>
  <si>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</si>
  <si>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</si>
  <si>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</si>
  <si>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</si>
  <si>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</si>
  <si>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</si>
  <si>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</si>
  <si>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</si>
  <si>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</si>
  <si>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</si>
  <si>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</si>
  <si>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</si>
  <si>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</si>
  <si>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</si>
  <si>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</si>
  <si>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</si>
  <si>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</si>
  <si>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</si>
  <si>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</si>
  <si>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</si>
  <si>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</si>
  <si>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</si>
  <si>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</si>
  <si>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</si>
  <si>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</si>
  <si>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</si>
  <si>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</si>
  <si>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</si>
  <si>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</si>
  <si>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</si>
  <si>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</si>
  <si>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</si>
  <si>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</si>
  <si>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</si>
  <si>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</si>
  <si>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</si>
  <si>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</si>
  <si>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</si>
  <si>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</si>
  <si>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</si>
  <si>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</si>
  <si>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</si>
  <si>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</si>
  <si>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</si>
  <si>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Values for input boxes</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</si>
  <si>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</si>
  <si>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</si>
  <si>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</si>
  <si>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</si>
  <si>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</si>
  <si>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</si>
  <si>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</si>
  <si>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</si>
  <si>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</si>
  <si>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</si>
  <si>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</si>
  <si>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</si>
  <si>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</si>
  <si>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</si>
  <si>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</si>
  <si>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</si>
  <si>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</si>
  <si>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</si>
  <si>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</si>
  <si>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</si>
  <si>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</si>
  <si>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</si>
  <si>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</si>
  <si>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</si>
  <si>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</si>
  <si>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</si>
  <si>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</si>
  <si>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</si>
  <si>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</si>
  <si>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</si>
  <si>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</si>
  <si>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</si>
  <si>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</si>
  <si>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</si>
  <si>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</si>
  <si>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</si>
  <si>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</si>
  <si>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</si>
  <si>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</si>
  <si>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</si>
  <si>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</si>
  <si>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</si>
  <si>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</si>
  <si>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</si>
  <si>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</si>
  <si>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</si>
  <si>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</si>
  <si>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</si>
  <si>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</si>
  <si>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</si>
  <si>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</si>
  <si>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</si>
  <si>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</si>
  <si>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</si>
  <si>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</si>
  <si>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</si>
  <si>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</si>
  <si>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</si>
  <si>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</si>
  <si>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</si>
  <si>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</si>
  <si>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</si>
  <si>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</si>
  <si>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</si>
  <si>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</si>
  <si>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</si>
  <si>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</si>
  <si>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</si>
  <si>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</si>
  <si>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</si>
  <si>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</si>
  <si>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</si>
  <si>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</si>
  <si>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</si>
  <si>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</si>
  <si>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</si>
  <si>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</si>
  <si>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</si>
  <si>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</si>
  <si>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</si>
  <si>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</si>
  <si>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</si>
  <si>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</si>
  <si>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</si>
  <si>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</si>
  <si>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</si>
  <si>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</si>
  <si>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</si>
  <si>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</si>
  <si>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</si>
  <si>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</si>
  <si>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</si>
  <si>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</si>
  <si>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</si>
  <si>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</si>
  <si>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</si>
  <si>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</si>
  <si>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</si>
  <si>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</si>
  <si>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</si>
  <si>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</si>
  <si>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</si>
  <si>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</si>
  <si>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</si>
  <si>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</si>
  <si>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</si>
  <si>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</si>
  <si>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</si>
  <si>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</si>
  <si>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</si>
  <si>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</si>
  <si>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</si>
  <si>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</si>
  <si>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</si>
  <si>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</si>
  <si>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</si>
  <si>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</si>
  <si>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</si>
  <si>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</si>
  <si>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</si>
  <si>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</si>
  <si>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</si>
  <si>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</si>
  <si>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</si>
  <si>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</si>
  <si>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</si>
  <si>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</si>
  <si>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</si>
  <si>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</si>
  <si>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</si>
  <si>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</si>
  <si>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</si>
  <si>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</si>
  <si>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</si>
  <si>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</si>
  <si>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</si>
  <si>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</si>
  <si>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</si>
  <si>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</si>
  <si>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</si>
  <si>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</si>
  <si>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</si>
  <si>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</si>
  <si>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</si>
  <si>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</si>
  <si>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</si>
  <si>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</si>
  <si>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</si>
  <si>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</si>
  <si>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</si>
  <si>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</si>
  <si>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</si>
  <si>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</si>
  <si>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</si>
  <si>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</si>
  <si>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</si>
  <si>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</si>
  <si>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</si>
  <si>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</si>
  <si>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</si>
  <si>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</si>
  <si>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</si>
  <si>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</si>
  <si>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</si>
  <si>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</si>
  <si>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</si>
  <si>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</si>
  <si>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</si>
  <si>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</si>
  <si>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</si>
  <si>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</si>
  <si>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</si>
  <si>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</si>
  <si>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</si>
  <si>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</si>
  <si>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</si>
  <si>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</si>
  <si>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</si>
  <si>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</si>
  <si>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</si>
  <si>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</si>
  <si>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</si>
  <si>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</si>
  <si>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</si>
  <si>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</si>
  <si>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</si>
  <si>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</si>
  <si>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</si>
  <si>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</si>
  <si>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</si>
  <si>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</si>
  <si>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</si>
  <si>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</si>
  <si>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</si>
  <si>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SHOULDER, UPPER ARM  &amp; FOREARM PROCEDURES</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</si>
  <si>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</si>
  <si>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</si>
  <si>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</si>
  <si>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</si>
  <si>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</si>
  <si>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</si>
  <si>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</si>
  <si>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</si>
  <si>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</si>
  <si>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</si>
  <si>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</si>
  <si>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</si>
  <si>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</si>
  <si>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</si>
  <si>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</si>
  <si>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</si>
  <si>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</si>
  <si>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</si>
  <si>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</si>
  <si>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</si>
  <si>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</si>
  <si>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</si>
  <si>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</si>
  <si>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</si>
  <si>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</si>
  <si>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</si>
  <si>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</si>
  <si>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</si>
  <si>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</si>
  <si>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</si>
  <si>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</si>
  <si>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</si>
  <si>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</si>
  <si>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</si>
  <si>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FRACTURES &amp;  DISLOCATIONS EXCEPT FEMUR, PELVIS &amp; BACK</t>
  </si>
  <si>
    <t>342-2</t>
  </si>
  <si>
    <t>342-3</t>
  </si>
  <si>
    <t>342-4</t>
  </si>
  <si>
    <t>343-1</t>
  </si>
  <si>
    <t>MUSCULOSKELETAL MALIGNANCY &amp; PATHOL FRACTURE D/T MUSCSKEL MALIG</t>
  </si>
  <si>
    <t>343-2</t>
  </si>
  <si>
    <t>343-3</t>
  </si>
  <si>
    <t>343-4</t>
  </si>
  <si>
    <t>344-1</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</si>
  <si>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</si>
  <si>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</si>
  <si>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</si>
  <si>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</si>
  <si>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</si>
  <si>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</si>
  <si>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</si>
  <si>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</si>
  <si>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</si>
  <si>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</si>
  <si>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</si>
  <si>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</si>
  <si>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</si>
  <si>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</si>
  <si>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</si>
  <si>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</si>
  <si>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</si>
  <si>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</si>
  <si>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</si>
  <si>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</si>
  <si>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</si>
  <si>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</si>
  <si>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</si>
  <si>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</si>
  <si>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</si>
  <si>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</si>
  <si>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</si>
  <si>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</si>
  <si>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</si>
  <si>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</si>
  <si>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</si>
  <si>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</si>
  <si>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</si>
  <si>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</si>
  <si>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</si>
  <si>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</si>
  <si>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</si>
  <si>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</si>
  <si>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</si>
  <si>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</si>
  <si>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</si>
  <si>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</si>
  <si>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</si>
  <si>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</si>
  <si>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</si>
  <si>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</si>
  <si>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</si>
  <si>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</si>
  <si>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</si>
  <si>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</si>
  <si>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</si>
  <si>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</si>
  <si>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</si>
  <si>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</si>
  <si>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</si>
  <si>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</si>
  <si>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</si>
  <si>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</si>
  <si>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</si>
  <si>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</si>
  <si>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</si>
  <si>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</si>
  <si>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</si>
  <si>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</si>
  <si>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</si>
  <si>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</si>
  <si>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</si>
  <si>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</si>
  <si>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</si>
  <si>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</si>
  <si>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</si>
  <si>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</si>
  <si>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</si>
  <si>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</si>
  <si>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</si>
  <si>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</si>
  <si>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</si>
  <si>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</si>
  <si>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</si>
  <si>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</si>
  <si>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</si>
  <si>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</si>
  <si>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</si>
  <si>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</si>
  <si>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</si>
  <si>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</si>
  <si>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</si>
  <si>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</si>
  <si>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</si>
  <si>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</si>
  <si>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</si>
  <si>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</si>
  <si>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</si>
  <si>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</si>
  <si>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</si>
  <si>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</si>
  <si>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</si>
  <si>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</si>
  <si>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</si>
  <si>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</si>
  <si>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</si>
  <si>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</si>
  <si>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</si>
  <si>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</si>
  <si>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</si>
  <si>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</si>
  <si>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</si>
  <si>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</si>
  <si>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</si>
  <si>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</si>
  <si>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</si>
  <si>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</si>
  <si>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</si>
  <si>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</si>
  <si>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</si>
  <si>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</si>
  <si>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</si>
  <si>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</si>
  <si>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</si>
  <si>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</si>
  <si>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</si>
  <si>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</si>
  <si>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</si>
  <si>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</si>
  <si>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</si>
  <si>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</si>
  <si>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</si>
  <si>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</si>
  <si>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</si>
  <si>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</si>
  <si>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</si>
  <si>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</si>
  <si>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</si>
  <si>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</si>
  <si>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</si>
  <si>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</si>
  <si>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</si>
  <si>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</si>
  <si>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</si>
  <si>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</si>
  <si>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</si>
  <si>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</si>
  <si>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</si>
  <si>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</si>
  <si>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</si>
  <si>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</si>
  <si>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</si>
  <si>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</si>
  <si>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</si>
  <si>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</si>
  <si>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</si>
  <si>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</si>
  <si>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</si>
  <si>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</si>
  <si>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</si>
  <si>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</si>
  <si>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</si>
  <si>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</si>
  <si>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</si>
  <si>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</si>
  <si>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</si>
  <si>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</si>
  <si>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</si>
  <si>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</si>
  <si>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</si>
  <si>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</si>
  <si>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</si>
  <si>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</si>
  <si>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</si>
  <si>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</si>
  <si>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</si>
  <si>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</si>
  <si>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</si>
  <si>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</si>
  <si>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</si>
  <si>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</si>
  <si>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</si>
  <si>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</si>
  <si>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</si>
  <si>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</si>
  <si>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</si>
  <si>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</si>
  <si>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</si>
  <si>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</si>
  <si>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</si>
  <si>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</si>
  <si>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</si>
  <si>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</si>
  <si>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</si>
  <si>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</si>
  <si>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</si>
  <si>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</si>
  <si>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</si>
  <si>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</si>
  <si>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</si>
  <si>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</si>
  <si>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</si>
  <si>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</si>
  <si>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</si>
  <si>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</si>
  <si>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</si>
  <si>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</si>
  <si>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</si>
  <si>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</si>
  <si>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</si>
  <si>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</si>
  <si>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</si>
  <si>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</si>
  <si>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</si>
  <si>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</si>
  <si>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</si>
  <si>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</si>
  <si>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</si>
  <si>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</si>
  <si>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</si>
  <si>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</si>
  <si>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</si>
  <si>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</si>
  <si>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</si>
  <si>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</si>
  <si>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</si>
  <si>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</si>
  <si>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</si>
  <si>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</si>
  <si>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</si>
  <si>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</si>
  <si>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</si>
  <si>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</si>
  <si>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</si>
  <si>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</si>
  <si>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</si>
  <si>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</si>
  <si>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</si>
  <si>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</si>
  <si>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</si>
  <si>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</si>
  <si>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</si>
  <si>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</si>
  <si>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</si>
  <si>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</si>
  <si>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</si>
  <si>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</si>
  <si>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</si>
  <si>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</si>
  <si>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</si>
  <si>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</si>
  <si>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</si>
  <si>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</si>
  <si>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</si>
  <si>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</si>
  <si>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</si>
  <si>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</si>
  <si>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</si>
  <si>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</si>
  <si>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</si>
  <si>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</si>
  <si>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</si>
  <si>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</si>
  <si>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</si>
  <si>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</si>
  <si>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</si>
  <si>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</si>
  <si>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</si>
  <si>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</si>
  <si>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</si>
  <si>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</si>
  <si>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</si>
  <si>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</si>
  <si>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</si>
  <si>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</si>
  <si>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</si>
  <si>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</si>
  <si>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</si>
  <si>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</si>
  <si>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</si>
  <si>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</si>
  <si>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</si>
  <si>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</si>
  <si>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</si>
  <si>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</si>
  <si>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</si>
  <si>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</si>
  <si>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</si>
  <si>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</si>
  <si>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</si>
  <si>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</si>
  <si>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</si>
  <si>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</si>
  <si>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</si>
  <si>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</si>
  <si>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</si>
  <si>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</si>
  <si>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</si>
  <si>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</si>
  <si>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</si>
  <si>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</si>
  <si>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</si>
  <si>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</si>
  <si>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</si>
  <si>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</si>
  <si>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</si>
  <si>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</si>
  <si>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</si>
  <si>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</si>
  <si>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</si>
  <si>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</si>
  <si>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</si>
  <si>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</si>
  <si>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</si>
  <si>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</si>
  <si>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</si>
  <si>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</si>
  <si>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</si>
  <si>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</si>
  <si>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</si>
  <si>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</si>
  <si>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</si>
  <si>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</si>
  <si>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</si>
  <si>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</si>
  <si>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</si>
  <si>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</si>
  <si>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</si>
  <si>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</si>
  <si>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</si>
  <si>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</si>
  <si>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</si>
  <si>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</si>
  <si>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</si>
  <si>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</si>
  <si>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</si>
  <si>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</si>
  <si>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</si>
  <si>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</si>
  <si>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</si>
  <si>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</si>
  <si>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</si>
  <si>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</si>
  <si>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</si>
  <si>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</si>
  <si>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</si>
  <si>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</si>
  <si>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</si>
  <si>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</si>
  <si>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</si>
  <si>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</si>
  <si>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</si>
  <si>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</si>
  <si>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</si>
  <si>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</si>
  <si>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</si>
  <si>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</si>
  <si>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</si>
  <si>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</si>
  <si>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</si>
  <si>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</si>
  <si>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</si>
  <si>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</si>
  <si>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</si>
  <si>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</si>
  <si>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</si>
  <si>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</si>
  <si>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</si>
  <si>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</si>
  <si>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</si>
  <si>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</si>
  <si>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</si>
  <si>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</si>
  <si>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</si>
  <si>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</si>
  <si>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</si>
  <si>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</si>
  <si>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</si>
  <si>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</si>
  <si>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</si>
  <si>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</si>
  <si>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</si>
  <si>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</si>
  <si>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</si>
  <si>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</si>
  <si>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</si>
  <si>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</si>
  <si>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</si>
  <si>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</si>
  <si>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</si>
  <si>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</si>
  <si>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</si>
  <si>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</si>
  <si>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</si>
  <si>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</si>
  <si>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</si>
  <si>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</si>
  <si>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</si>
  <si>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</si>
  <si>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</si>
  <si>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</si>
  <si>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</si>
  <si>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</si>
  <si>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</si>
  <si>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</si>
  <si>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</si>
  <si>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</si>
  <si>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</si>
  <si>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</si>
  <si>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</si>
  <si>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</si>
  <si>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</si>
  <si>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</si>
  <si>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</si>
  <si>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</si>
  <si>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</si>
  <si>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</si>
  <si>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</si>
  <si>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</si>
  <si>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</si>
  <si>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</si>
  <si>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</si>
  <si>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</si>
  <si>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</si>
  <si>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</si>
  <si>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</si>
  <si>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</si>
  <si>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</si>
  <si>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</si>
  <si>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</si>
  <si>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</si>
  <si>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</si>
  <si>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</si>
  <si>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</si>
  <si>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</si>
  <si>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</si>
  <si>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</si>
  <si>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</si>
  <si>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</si>
  <si>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</si>
  <si>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</si>
  <si>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</si>
  <si>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</si>
  <si>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</si>
  <si>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</si>
  <si>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623-2</t>
  </si>
  <si>
    <t>623-3</t>
  </si>
  <si>
    <t>623-4</t>
  </si>
  <si>
    <t>625-1</t>
  </si>
  <si>
    <t>Normal newborn</t>
  </si>
  <si>
    <t>Pediatric</t>
  </si>
  <si>
    <t>Adult</t>
  </si>
  <si>
    <t>Medicaid Care Category</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</si>
  <si>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</si>
  <si>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</si>
  <si>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</si>
  <si>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</si>
  <si>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</si>
  <si>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</si>
  <si>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</si>
  <si>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</si>
  <si>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Length of stay</t>
  </si>
  <si>
    <t>Used to estimate the hospital's cost of this stay</t>
  </si>
  <si>
    <t>Calculated transfer payment adjustment</t>
  </si>
  <si>
    <t>Payment amount</t>
  </si>
  <si>
    <t xml:space="preserve">1. Calculator values are for purposes of illustration only.  </t>
  </si>
  <si>
    <t>IS A COST OUTLIER ADJUSTMENT MADE?</t>
  </si>
  <si>
    <t>Payment Relative Weight--No Age Adjustor</t>
  </si>
  <si>
    <t>Payment Relative Weight--with Age Adjustor</t>
  </si>
  <si>
    <t>Patient age (in years)</t>
  </si>
  <si>
    <t>Look up from DRG table</t>
  </si>
  <si>
    <t>Used for age adjustor</t>
  </si>
  <si>
    <t>Other health coverage</t>
  </si>
  <si>
    <t>Patient share of cost</t>
  </si>
  <si>
    <t>Includes spend-down or copayment</t>
  </si>
  <si>
    <t>Error DRG</t>
  </si>
  <si>
    <t>INTERSTITIAL &amp; ALVEOLAR LUNG DISEASES</t>
  </si>
  <si>
    <t>NEONATE BWT &lt;500G OR GA &lt;24 WEEKS</t>
  </si>
  <si>
    <t>Is estimated cost &gt; allowed amount</t>
  </si>
  <si>
    <t>Estimated loss on this case</t>
  </si>
  <si>
    <t>Estimated gain on this case</t>
  </si>
  <si>
    <t>Is gain &gt; outlier threshold</t>
  </si>
  <si>
    <t>3. Average length of stay is the untrimmed arithmetic value.</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</si>
  <si>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</si>
  <si>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</si>
  <si>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</si>
  <si>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</si>
  <si>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</si>
  <si>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</si>
  <si>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</si>
  <si>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</si>
  <si>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</si>
  <si>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</si>
  <si>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</si>
  <si>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</si>
  <si>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</si>
  <si>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</si>
  <si>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 xml:space="preserve">PAYMENT POLICY PARAMETERS SET BY MEDICAID--SUBJECT TO CHANGE </t>
  </si>
  <si>
    <t>Policy Adjustor--Age</t>
  </si>
  <si>
    <t>National Average Length of Stay</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</si>
  <si>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</si>
  <si>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INFORMATION FROM THE HOSPITAL-- TO BE INPUT BY THE USER</t>
  </si>
  <si>
    <t>Total charges</t>
  </si>
  <si>
    <t>Interim per diem amount</t>
  </si>
  <si>
    <t>EXAMPLE: DRG Base Payment Using DRG Base Price of $7,500 &amp; rel. wt w/ age adjustor (col H))</t>
  </si>
  <si>
    <t xml:space="preserve">UB-04 Form Locator  47 </t>
  </si>
  <si>
    <t>UB-04 Form Locator 54 for payments by third parties</t>
  </si>
  <si>
    <t>7. This DRG pricing calculator file was prepared by Xerox State Healthcare LLC.  The Medicaid Care Category mapping was created by Xerox.</t>
  </si>
  <si>
    <t>2. Average length of stay and casemix relative values were calculated from the Nationwide Inpatient Sample by 3M Health Information Systems for APR-DRG V.31.</t>
  </si>
  <si>
    <t xml:space="preserve">6. Inclusion of a service in this list does not necessarily imply coverage by DC Medicaid.  </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</si>
  <si>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</si>
  <si>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t>District of Columbia Medicaid DRG Pricing Calculator</t>
  </si>
  <si>
    <t xml:space="preserve">A "Frequently Asked Questions" document is available and is essential in understanding the payment method.  </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</si>
  <si>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</si>
  <si>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</si>
  <si>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</si>
  <si>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</si>
  <si>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</si>
  <si>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</si>
  <si>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</si>
  <si>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</si>
  <si>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</si>
  <si>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</si>
  <si>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</si>
  <si>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Capital Add-on amount</t>
  </si>
  <si>
    <t>DME add-on amount</t>
  </si>
  <si>
    <t>Allowed amount after DRG cost outlier payment decrease</t>
  </si>
  <si>
    <t>Allowed Amount</t>
  </si>
  <si>
    <t>Reimbursed amount including add-ons</t>
  </si>
  <si>
    <t>CALCULATION OF PAYMENT AND REIMBURSEMENT AMOUNT</t>
  </si>
  <si>
    <t>Low-cost outlier threshold</t>
  </si>
  <si>
    <t xml:space="preserve">High-cost outlier threshold </t>
  </si>
  <si>
    <t>Marginal cost percentage</t>
  </si>
  <si>
    <t>Used for high-cost outlier adjustments</t>
  </si>
  <si>
    <t>Used for low-cost outlier adjustments</t>
  </si>
  <si>
    <t>Provider</t>
  </si>
  <si>
    <t>CCR</t>
  </si>
  <si>
    <t xml:space="preserve">Notes: </t>
  </si>
  <si>
    <t>Neonate adjustor</t>
  </si>
  <si>
    <t>Pediatric adjustor (excludes ped MH, neonate, newborns)</t>
  </si>
  <si>
    <t>Discharge status = 02, 05, 63, 65, 66, 82, 85, 91, 93, 94</t>
  </si>
  <si>
    <t>For each hospital, the DRG base rate will reflect several factors:</t>
  </si>
  <si>
    <t>V.31 HSRV Casemix Relative Weight</t>
  </si>
  <si>
    <t>4. The DRG base rate is specified in tab "DRG Base Rate Add-on".</t>
  </si>
  <si>
    <r>
      <t>DC Table of DRG Relative Weights</t>
    </r>
    <r>
      <rPr>
        <b/>
        <sz val="20"/>
        <color indexed="9"/>
        <rFont val="Arial"/>
        <family val="2"/>
      </rPr>
      <t xml:space="preserve"> V.31</t>
    </r>
  </si>
  <si>
    <t>Pediatric Medicaid Care Category</t>
  </si>
  <si>
    <t>IF E37="Yes", then if (E9 &gt; E23), "Yes", else "No", else "N/A"</t>
  </si>
  <si>
    <t>Pediatric or Neonate Policy adjustor used (if applicable)</t>
  </si>
  <si>
    <t>IF E46= "Yes", then E45,  else E42</t>
  </si>
  <si>
    <t>IF E49 &gt; E47  then "Loss" else "Gain"</t>
  </si>
  <si>
    <t>IF E50 = "Loss",  then est. cost minus allowed amount (E49-E47), else "N/A"</t>
  </si>
  <si>
    <r>
      <t xml:space="preserve">IF E53 = "Yes",  then if loss is less than high-cost outlier threshold (E52&lt;E20), then zero, else loss greater than high-cost threshold is multiplied times marginal cost threshold ((E52-E20)*E22), else 0   </t>
    </r>
  </si>
  <si>
    <t>IF E50="Gain", then (E47-E49), else"N/A"</t>
  </si>
  <si>
    <t xml:space="preserve">IF E50="Gain" and if E59="Yes", then pay transfer adjustment (E58), else E47 </t>
  </si>
  <si>
    <t>E69=E66+E67+E68, unless interim claim, in which case E69=E40</t>
  </si>
  <si>
    <t>Look up E14</t>
  </si>
  <si>
    <t>Indicates payment policy parameters set by Medicaid (cells E20-E28).  Check Tab 3- DRG Base Rate Addons for hospital-specific base rates and addons to use in calculator.</t>
  </si>
  <si>
    <t>Pediatric mental health adjustor</t>
  </si>
  <si>
    <t>Assigned via separate APR-DRG grouping software</t>
  </si>
  <si>
    <t>National average length of stay for this APR-DRG</t>
  </si>
  <si>
    <t>Casemix relative weight (E31) times policy adjustor (E33)</t>
  </si>
  <si>
    <t>Interim claim threshold- days</t>
  </si>
  <si>
    <t>Interim claim threshold- dollars</t>
  </si>
  <si>
    <t>Threshold defining interim claims in days</t>
  </si>
  <si>
    <t>Threshold defining interim claims in dollars</t>
  </si>
  <si>
    <t>Per diem for pricing interim claims</t>
  </si>
  <si>
    <t>IF E37="Yes", then if (E7&gt;E24), then "Yes", else "No", else "N/A"</t>
  </si>
  <si>
    <t xml:space="preserve">DRG base payment </t>
  </si>
  <si>
    <t xml:space="preserve">Payment relative weight (E34) times hospital-specific base price w/IME (E15) </t>
  </si>
  <si>
    <t>IF E45 ="N/A" then ,"N/A", else if (E45&lt;E42), then "Yes" else "No"</t>
  </si>
  <si>
    <t>Is transfer payment adjustment &lt; DRG base payment so far?</t>
  </si>
  <si>
    <t>Est. cost = charges times CCR (E7 * E8)</t>
  </si>
  <si>
    <t xml:space="preserve">Is estimated loss &gt; outlier threshold </t>
  </si>
  <si>
    <t>IF E50="Gain", then if gain&gt; threshold (E56&gt;E21), then "Yes", else "No", else "N/A"</t>
  </si>
  <si>
    <t>IF E50 = "Loss",  then if loss &gt; threshold (E52 &gt; E20), then  "Yes", else "No", else "N/A"</t>
  </si>
  <si>
    <t>IF E58 ="N/A" then ,"N/A", else if (E58&lt;E42), then "Yes" else "No"</t>
  </si>
  <si>
    <t xml:space="preserve">DRG cost outlier payment increase </t>
  </si>
  <si>
    <t>IF E50="Loss", then allowed amount + high side outlier payment (E47+E54), else low-sde outlier payment (E60)</t>
  </si>
  <si>
    <t xml:space="preserve">If interim claim (E40&gt;0), then interim claim (E40) amount as payment amount.  Otherwise, subtract other health coverage (E64) and patient share of cost (E65) from allowed amount (E62) to obtain payment amount. </t>
  </si>
  <si>
    <t>Skip to E69 for final interim claim payment amount</t>
  </si>
  <si>
    <t>IF E44="Yes", then base payment(E42)/nat. ALOS (E35) times LOS (E9)+1), else "NA"</t>
  </si>
  <si>
    <t>IF E38 or E39="Yes", (E9*E25), else 0</t>
  </si>
  <si>
    <t>IF E57="Yes",  then base payment(E42)/nat. ALOS (E35) times LOS (E9)+1), else "NA"</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</si>
  <si>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</si>
  <si>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</si>
  <si>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</si>
  <si>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</si>
  <si>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 xml:space="preserve">Indicates information to be input by the user (cells E7-E18).  Look for an estimate of final payment in Cells E66 and E69. </t>
  </si>
  <si>
    <t>Used for DRG base payment--see 3-DRG base Rate Addons</t>
  </si>
  <si>
    <t>DRG Base Rate and Add-on Amounts</t>
  </si>
  <si>
    <t>Not used</t>
  </si>
  <si>
    <t>Adult LTCH Base</t>
  </si>
  <si>
    <t>Hospital Base Rate</t>
  </si>
  <si>
    <t>Not applicable for adult LTCH specialty hospitals</t>
  </si>
  <si>
    <t>DRG base rate (Hospital-specific including EDZ)</t>
  </si>
  <si>
    <t>EDZ Add On</t>
  </si>
  <si>
    <t>1.CCR values provided by DHCF</t>
  </si>
  <si>
    <t>Not applicable</t>
  </si>
  <si>
    <t>Policy Adjustor--Service (not used)</t>
  </si>
  <si>
    <t xml:space="preserve">8.  This calculator applies to per stay Specialty hospitals. Maryland hospitals are not paid by DRG. </t>
  </si>
  <si>
    <t>5. Policy, age adjustors and Medicaid Care Categories are not applicable to the Specialty Hospitals and will have no impact on estimates of payment.</t>
  </si>
  <si>
    <t>Effective for discharges at adult LTCH hospitals after 10/1/15.</t>
  </si>
  <si>
    <t xml:space="preserve">This file is designed to enable interested parties to estimate payment under an APR-DRG payment method for inpatient fee-for-service adult LTCH stays covered by DC  Medicaid.  The new payment method is effective for discharges on or after October 1, 2015.  The "Calculator" sheet incorporates the pricing logic for the DRG base payment, cost outlier payments, etc.  The "DRG Table" sheet shows information specific to each APR-DRG. </t>
  </si>
  <si>
    <t>PLEASE NOTE THAT CHANGES REMAIN POSSIBLE BEFORE October 1, 2015.</t>
  </si>
  <si>
    <t>July 31, 2015</t>
  </si>
  <si>
    <r>
      <t xml:space="preserve">Note: </t>
    </r>
    <r>
      <rPr>
        <b/>
        <sz val="10"/>
        <color indexed="9"/>
        <rFont val="Arial"/>
        <family val="2"/>
      </rPr>
      <t xml:space="preserve">This calculator does not reflect final decisions on the structure of the DC adult LTCH specialty hospital DRG payment method that will be implemented October 1, 2015.  </t>
    </r>
  </si>
  <si>
    <t>CALCULATOR VALUES ARE SUBJECT TO CHANGE BEFORE IMPLEMENTATION October 1, 2015.</t>
  </si>
  <si>
    <t>For each stay, the DRG base payment will be calculated as the relative weight for the specific APR-DRG times a hospital-specific DRG base rate .  For the relative weight, see the DRG table tab.</t>
  </si>
  <si>
    <t>Bridgepoint-Capitol Hill</t>
  </si>
  <si>
    <t>Bridgepoint-Hadley</t>
  </si>
  <si>
    <t>1) A district wide adult LTCH base rate of $23,854.79, set to achieve the overall budget target for fee-for-service DC Medicaid adult LTCH.  Note that Bridgepointl-Hadley receives a 2% increase to the base rate due to its primary location being in an economic development zone (EDZ).</t>
  </si>
  <si>
    <t>2) 3) Add-ons are added once payment is calculated.</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</si>
</sst>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_(* #,##0.0_);_(* \(#,##0.0\);_(* &quot;-&quot;??_);_(@_)"/>
    <numFmt numFmtId="169" formatCode="0.0_);[Red]\(0.0\)"/>
    <numFmt numFmtId="170" formatCode="_(&quot;$&quot;* #,##0.0_);_(&quot;$&quot;* \(#,##0.0\);_(&quot;$&quot;* &quot;-&quot;??_);_(@_)"/>
    <numFmt numFmtId="171" formatCode="[$-409]dddd\,\ mmmm\ dd\,\ yyyy"/>
    <numFmt numFmtId="172" formatCode="[$-409]h:mm:ss\ AM/PM"/>
    <numFmt numFmtId="173" formatCode="&quot;$&quot;#,##0.0"/>
    <numFmt numFmtId="174" formatCode="&quot;$&quot;#,##0"/>
    <numFmt numFmtId="175" formatCode="[$-F800]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0"/>
    <numFmt numFmtId="182" formatCode="&quot;$&quot;#,##0.0000_);\(&quot;$&quot;#,##0.0000\)"/>
    <numFmt numFmtId="183" formatCode="_(* #,##0.000_);_(* \(#,##0.000\);_(* &quot;-&quot;??_);_(@_)"/>
    <numFmt numFmtId="184" formatCode="#,##0.0000_);\(#,##0.0000\)"/>
    <numFmt numFmtId="185" formatCode="_(&quot;$&quot;* #,##0.000_);_(&quot;$&quot;* \(#,##0.000\);_(&quot;$&quot;* &quot;-&quot;??_);_(@_)"/>
    <numFmt numFmtId="186" formatCode="_(&quot;$&quot;* #,##0.0000_);_(&quot;$&quot;* \(#,##0.0000\);_(&quot;$&quot;* &quot;-&quot;??_);_(@_)"/>
    <numFmt numFmtId="187" formatCode="_(&quot;$&quot;* #,##0.0_);_(&quot;$&quot;* \(#,##0.0\);_(&quot;$&quot;* &quot;-&quot;?_);_(@_)"/>
    <numFmt numFmtId="188" formatCode="_(* #,##0.0000_);_(* \(#,##0.0000\);_(* &quot;-&quot;????_);_(@_)"/>
    <numFmt numFmtId="189" formatCode="#,##0.0_);\(#,##0.0\)"/>
    <numFmt numFmtId="190" formatCode="0.0%"/>
    <numFmt numFmtId="191" formatCode="m/d/yy;@"/>
    <numFmt numFmtId="192" formatCode="0.0"/>
    <numFmt numFmtId="193" formatCode="&quot;$&quot;#,##0;\(&quot;$&quot;#,##0\)"/>
    <numFmt numFmtId="194" formatCode="0.000%"/>
    <numFmt numFmtId="195" formatCode="0.0000_);\(0.0000\)"/>
    <numFmt numFmtId="196" formatCode="#,##0.0000"/>
    <numFmt numFmtId="197" formatCode="_(&quot;$&quot;* #,##0.0000_);_(&quot;$&quot;* \(#,##0.0000\);_(&quot;$&quot;* &quot;-&quot;????_);_(@_)"/>
    <numFmt numFmtId="198" formatCode="0.00000000"/>
    <numFmt numFmtId="199" formatCode="0.0000000"/>
    <numFmt numFmtId="200" formatCode="0.000000"/>
    <numFmt numFmtId="201" formatCode="0.00000"/>
    <numFmt numFmtId="202" formatCode="&quot;$&quot;#,##0.0000"/>
    <numFmt numFmtId="203" formatCode="_(* #,##0.00000_);_(* \(#,##0.00000\);_(* &quot;-&quot;??_);_(@_)"/>
    <numFmt numFmtId="204" formatCode="#,##0.00000_);\(#,##0.00000\)"/>
  </numFmts>
  <fonts count="139">
    <font>
      <sz val="10"/>
      <name val="Arial"/>
      <family val="0"/>
    </font>
    <font>
      <sz val="10"/>
      <color indexed="8"/>
      <name val="Arial Narrow"/>
      <family val="2"/>
    </font>
    <font>
      <sz val="10"/>
      <color indexed="8"/>
      <name val="Arial"/>
      <family val="2"/>
    </font>
    <font>
      <sz val="8"/>
      <name val="Arial"/>
      <family val="2"/>
    </font>
    <font>
      <sz val="11"/>
      <color indexed="8"/>
      <name val="Arial Narrow"/>
      <family val="2"/>
    </font>
    <font>
      <b/>
      <sz val="10"/>
      <color indexed="9"/>
      <name val="Arial"/>
      <family val="2"/>
    </font>
    <font>
      <b/>
      <sz val="10"/>
      <name val="Arial"/>
      <family val="2"/>
    </font>
    <font>
      <vertAlign val="superscript"/>
      <sz val="10"/>
      <color indexed="8"/>
      <name val="Arial"/>
      <family val="2"/>
    </font>
    <font>
      <b/>
      <sz val="16"/>
      <color indexed="9"/>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sz val="20"/>
      <name val="Arial"/>
      <family val="2"/>
    </font>
    <font>
      <b/>
      <sz val="20"/>
      <color indexed="9"/>
      <name val="Arial"/>
      <family val="2"/>
    </font>
    <font>
      <sz val="11"/>
      <color indexed="8"/>
      <name val="Arial"/>
      <family val="2"/>
    </font>
    <font>
      <u val="single"/>
      <sz val="10"/>
      <color indexed="12"/>
      <name val="Arial"/>
      <family val="2"/>
    </font>
    <font>
      <b/>
      <sz val="18"/>
      <color indexed="56"/>
      <name val="Cambria"/>
      <family val="2"/>
    </font>
    <font>
      <b/>
      <sz val="10"/>
      <color indexed="8"/>
      <name val="Arial"/>
      <family val="2"/>
    </font>
    <font>
      <b/>
      <i/>
      <sz val="10"/>
      <color indexed="8"/>
      <name val="Arial"/>
      <family val="2"/>
    </font>
    <font>
      <i/>
      <sz val="10"/>
      <color indexed="8"/>
      <name val="Arial"/>
      <family val="2"/>
    </font>
    <font>
      <i/>
      <sz val="10"/>
      <color indexed="9"/>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9"/>
      <name val="Arial"/>
      <family val="2"/>
    </font>
    <font>
      <i/>
      <sz val="10"/>
      <name val="Arial"/>
      <family val="2"/>
    </font>
    <font>
      <sz val="11"/>
      <name val="Calibri"/>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sz val="7"/>
      <color indexed="8"/>
      <name val="Arial"/>
      <family val="2"/>
    </font>
    <font>
      <i/>
      <sz val="10"/>
      <color indexed="23"/>
      <name val="Arial Narrow"/>
      <family val="2"/>
    </font>
    <font>
      <u val="single"/>
      <sz val="10"/>
      <color indexed="23"/>
      <name val="Arial"/>
      <family val="2"/>
    </font>
    <font>
      <u val="single"/>
      <sz val="10"/>
      <color indexed="56"/>
      <name val="Arial"/>
      <family val="2"/>
    </font>
    <font>
      <sz val="10"/>
      <color indexed="17"/>
      <name val="Arial Narrow"/>
      <family val="2"/>
    </font>
    <font>
      <b/>
      <sz val="15"/>
      <color indexed="52"/>
      <name val="Arial Narrow"/>
      <family val="2"/>
    </font>
    <font>
      <b/>
      <sz val="15"/>
      <color indexed="52"/>
      <name val="Calibri"/>
      <family val="2"/>
    </font>
    <font>
      <b/>
      <sz val="13"/>
      <color indexed="52"/>
      <name val="Arial Narrow"/>
      <family val="2"/>
    </font>
    <font>
      <b/>
      <sz val="13"/>
      <color indexed="52"/>
      <name val="Calibri"/>
      <family val="2"/>
    </font>
    <font>
      <b/>
      <sz val="11"/>
      <color indexed="52"/>
      <name val="Arial Narrow"/>
      <family val="2"/>
    </font>
    <font>
      <u val="single"/>
      <sz val="10"/>
      <color indexed="57"/>
      <name val="Arial"/>
      <family val="2"/>
    </font>
    <font>
      <u val="single"/>
      <sz val="11"/>
      <color indexed="57"/>
      <name val="Calibri"/>
      <family val="2"/>
    </font>
    <font>
      <u val="single"/>
      <sz val="10"/>
      <color indexed="30"/>
      <name val="Arial"/>
      <family val="2"/>
    </font>
    <font>
      <u val="single"/>
      <sz val="12.1"/>
      <color indexed="57"/>
      <name val="Calibri"/>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2"/>
      <name val="Cambria"/>
      <family val="2"/>
    </font>
    <font>
      <b/>
      <sz val="10"/>
      <color indexed="8"/>
      <name val="Arial Narrow"/>
      <family val="2"/>
    </font>
    <font>
      <sz val="10"/>
      <color indexed="10"/>
      <name val="Arial Narrow"/>
      <family val="2"/>
    </font>
    <font>
      <sz val="10"/>
      <color indexed="49"/>
      <name val="Arial"/>
      <family val="2"/>
    </font>
    <font>
      <sz val="9"/>
      <color indexed="8"/>
      <name val="Arial"/>
      <family val="2"/>
    </font>
    <font>
      <b/>
      <sz val="9"/>
      <color indexed="9"/>
      <name val="Arial"/>
      <family val="2"/>
    </font>
    <font>
      <b/>
      <sz val="18"/>
      <color indexed="57"/>
      <name val="Arial"/>
      <family val="2"/>
    </font>
    <font>
      <i/>
      <sz val="9"/>
      <color indexed="8"/>
      <name val="Arial"/>
      <family val="2"/>
    </font>
    <font>
      <sz val="8"/>
      <name val="Tahoma"/>
      <family val="2"/>
    </font>
    <font>
      <sz val="10"/>
      <color theme="1"/>
      <name val="Arial Narrow"/>
      <family val="2"/>
    </font>
    <font>
      <sz val="11"/>
      <color theme="1"/>
      <name val="Calibri"/>
      <family val="2"/>
    </font>
    <font>
      <sz val="10"/>
      <color theme="0"/>
      <name val="Arial Narrow"/>
      <family val="2"/>
    </font>
    <font>
      <sz val="11"/>
      <color theme="0"/>
      <name val="Calibri"/>
      <family val="2"/>
    </font>
    <font>
      <sz val="10"/>
      <color rgb="FF9C0006"/>
      <name val="Arial Narrow"/>
      <family val="2"/>
    </font>
    <font>
      <sz val="11"/>
      <color rgb="FF9C0006"/>
      <name val="Calibri"/>
      <family val="2"/>
    </font>
    <font>
      <b/>
      <sz val="10"/>
      <color rgb="FFFA7D00"/>
      <name val="Arial Narrow"/>
      <family val="2"/>
    </font>
    <font>
      <b/>
      <sz val="11"/>
      <color rgb="FFFA7D00"/>
      <name val="Calibri"/>
      <family val="2"/>
    </font>
    <font>
      <b/>
      <sz val="10"/>
      <color theme="0"/>
      <name val="Arial Narrow"/>
      <family val="2"/>
    </font>
    <font>
      <b/>
      <sz val="11"/>
      <color theme="0"/>
      <name val="Calibri"/>
      <family val="2"/>
    </font>
    <font>
      <sz val="7"/>
      <color rgb="FF000000"/>
      <name val="Arial"/>
      <family val="2"/>
    </font>
    <font>
      <i/>
      <sz val="10"/>
      <color rgb="FF7F7F7F"/>
      <name val="Arial Narrow"/>
      <family val="2"/>
    </font>
    <font>
      <i/>
      <sz val="11"/>
      <color rgb="FF7F7F7F"/>
      <name val="Calibri"/>
      <family val="2"/>
    </font>
    <font>
      <u val="single"/>
      <sz val="10"/>
      <color theme="11"/>
      <name val="Arial"/>
      <family val="2"/>
    </font>
    <font>
      <u val="single"/>
      <sz val="10"/>
      <color rgb="FF004488"/>
      <name val="Arial"/>
      <family val="2"/>
    </font>
    <font>
      <sz val="10"/>
      <color rgb="FF006100"/>
      <name val="Arial Narrow"/>
      <family val="2"/>
    </font>
    <font>
      <sz val="11"/>
      <color rgb="FF006100"/>
      <name val="Calibri"/>
      <family val="2"/>
    </font>
    <font>
      <b/>
      <sz val="15"/>
      <color theme="3"/>
      <name val="Arial Narrow"/>
      <family val="2"/>
    </font>
    <font>
      <b/>
      <sz val="15"/>
      <color theme="3"/>
      <name val="Calibri"/>
      <family val="2"/>
    </font>
    <font>
      <b/>
      <sz val="13"/>
      <color theme="3"/>
      <name val="Arial Narrow"/>
      <family val="2"/>
    </font>
    <font>
      <b/>
      <sz val="13"/>
      <color theme="3"/>
      <name val="Calibri"/>
      <family val="2"/>
    </font>
    <font>
      <b/>
      <sz val="11"/>
      <color theme="3"/>
      <name val="Arial Narrow"/>
      <family val="2"/>
    </font>
    <font>
      <b/>
      <sz val="11"/>
      <color theme="3"/>
      <name val="Calibri"/>
      <family val="2"/>
    </font>
    <font>
      <u val="single"/>
      <sz val="10"/>
      <color theme="10"/>
      <name val="Arial"/>
      <family val="2"/>
    </font>
    <font>
      <u val="single"/>
      <sz val="11"/>
      <color theme="10"/>
      <name val="Calibri"/>
      <family val="2"/>
    </font>
    <font>
      <u val="single"/>
      <sz val="10"/>
      <color rgb="FF0066AA"/>
      <name val="Arial"/>
      <family val="2"/>
    </font>
    <font>
      <u val="single"/>
      <sz val="12.1"/>
      <color theme="10"/>
      <name val="Calibri"/>
      <family val="2"/>
    </font>
    <font>
      <sz val="10"/>
      <color rgb="FF3F3F76"/>
      <name val="Arial Narrow"/>
      <family val="2"/>
    </font>
    <font>
      <sz val="11"/>
      <color rgb="FF3F3F76"/>
      <name val="Calibri"/>
      <family val="2"/>
    </font>
    <font>
      <sz val="10"/>
      <color rgb="FFFA7D00"/>
      <name val="Arial Narrow"/>
      <family val="2"/>
    </font>
    <font>
      <sz val="11"/>
      <color rgb="FFFA7D00"/>
      <name val="Calibri"/>
      <family val="2"/>
    </font>
    <font>
      <sz val="10"/>
      <color rgb="FF9C6500"/>
      <name val="Arial Narrow"/>
      <family val="2"/>
    </font>
    <font>
      <sz val="11"/>
      <color rgb="FF9C6500"/>
      <name val="Calibri"/>
      <family val="2"/>
    </font>
    <font>
      <sz val="10"/>
      <color theme="1"/>
      <name val="Arial"/>
      <family val="2"/>
    </font>
    <font>
      <sz val="11"/>
      <color theme="1"/>
      <name val="Arial"/>
      <family val="2"/>
    </font>
    <font>
      <sz val="11"/>
      <color theme="1"/>
      <name val="Arial Narrow"/>
      <family val="2"/>
    </font>
    <font>
      <b/>
      <sz val="10"/>
      <color rgb="FF3F3F3F"/>
      <name val="Arial Narrow"/>
      <family val="2"/>
    </font>
    <font>
      <b/>
      <sz val="11"/>
      <color rgb="FF3F3F3F"/>
      <name val="Calibri"/>
      <family val="2"/>
    </font>
    <font>
      <b/>
      <sz val="18"/>
      <color theme="3"/>
      <name val="Cambria"/>
      <family val="2"/>
    </font>
    <font>
      <b/>
      <sz val="10"/>
      <color theme="1"/>
      <name val="Arial Narrow"/>
      <family val="2"/>
    </font>
    <font>
      <b/>
      <sz val="11"/>
      <color theme="1"/>
      <name val="Calibri"/>
      <family val="2"/>
    </font>
    <font>
      <sz val="10"/>
      <color rgb="FFFF0000"/>
      <name val="Arial Narrow"/>
      <family val="2"/>
    </font>
    <font>
      <sz val="11"/>
      <color rgb="FFFF0000"/>
      <name val="Calibri"/>
      <family val="2"/>
    </font>
    <font>
      <sz val="10"/>
      <color rgb="FF00B050"/>
      <name val="Arial"/>
      <family val="2"/>
    </font>
    <font>
      <sz val="10"/>
      <color theme="5" tint="0.39998000860214233"/>
      <name val="Arial"/>
      <family val="2"/>
    </font>
    <font>
      <sz val="10"/>
      <color rgb="FFFF0000"/>
      <name val="Arial"/>
      <family val="2"/>
    </font>
    <font>
      <sz val="9"/>
      <color rgb="FF000000"/>
      <name val="Arial"/>
      <family val="2"/>
    </font>
    <font>
      <b/>
      <sz val="9"/>
      <color rgb="FFFFFFFF"/>
      <name val="Arial"/>
      <family val="2"/>
    </font>
    <font>
      <b/>
      <sz val="10"/>
      <color theme="0"/>
      <name val="Arial"/>
      <family val="2"/>
    </font>
    <font>
      <b/>
      <sz val="10"/>
      <color theme="1"/>
      <name val="Arial"/>
      <family val="2"/>
    </font>
    <font>
      <b/>
      <sz val="18"/>
      <color theme="4"/>
      <name val="Arial"/>
      <family val="2"/>
    </font>
    <font>
      <i/>
      <sz val="9"/>
      <color rgb="FF000000"/>
      <name val="Arial"/>
      <family val="2"/>
    </font>
    <font>
      <sz val="10"/>
      <color theme="0"/>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EAE9F5"/>
        <bgColor indexed="64"/>
      </patternFill>
    </fill>
    <fill>
      <patternFill patternType="solid">
        <fgColor indexed="8"/>
        <bgColor indexed="64"/>
      </patternFill>
    </fill>
    <fill>
      <patternFill patternType="solid">
        <fgColor theme="1"/>
        <bgColor indexed="64"/>
      </patternFill>
    </fill>
    <fill>
      <patternFill patternType="solid">
        <fgColor theme="4"/>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053AA"/>
      </left>
      <right style="thin">
        <color rgb="FF7053AA"/>
      </right>
      <top style="thin">
        <color rgb="FF7053AA"/>
      </top>
      <bottom style="medium">
        <color rgb="FF7053AA"/>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color rgb="FF7053AA"/>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style="thin">
        <color theme="0"/>
      </left>
      <right/>
      <top/>
      <bottom style="thin">
        <color theme="0"/>
      </bottom>
    </border>
    <border>
      <left>
        <color indexed="63"/>
      </left>
      <right>
        <color indexed="63"/>
      </right>
      <top>
        <color indexed="63"/>
      </top>
      <bottom style="thin">
        <color theme="0"/>
      </bottom>
    </border>
    <border>
      <left/>
      <right/>
      <top style="thin"/>
      <bottom style="thin"/>
    </border>
    <border>
      <left style="thin">
        <color theme="1"/>
      </left>
      <right>
        <color indexed="63"/>
      </right>
      <top>
        <color indexed="63"/>
      </top>
      <bottom>
        <color indexed="63"/>
      </bottom>
    </border>
    <border>
      <left style="medium">
        <color rgb="FFFFFFFF"/>
      </left>
      <right style="medium">
        <color rgb="FFFFFFFF"/>
      </right>
      <top style="medium">
        <color rgb="FFFFFFFF"/>
      </top>
      <bottom style="medium">
        <color rgb="FFFFFFFF"/>
      </bottom>
    </border>
    <border>
      <left style="medium"/>
      <right style="medium"/>
      <top style="medium"/>
      <bottom style="medium"/>
    </border>
    <border>
      <left style="thin">
        <color theme="0"/>
      </left>
      <right>
        <color indexed="63"/>
      </right>
      <top/>
      <bottom/>
    </border>
    <border>
      <left style="thin">
        <color theme="4"/>
      </left>
      <right style="medium">
        <color rgb="FFFFFFFF"/>
      </right>
      <top style="thin">
        <color theme="4"/>
      </top>
      <bottom style="medium">
        <color rgb="FFFFFFFF"/>
      </bottom>
    </border>
    <border>
      <left style="medium">
        <color rgb="FFFFFFFF"/>
      </left>
      <right style="medium">
        <color rgb="FFFFFFFF"/>
      </right>
      <top style="thin">
        <color theme="4"/>
      </top>
      <bottom style="medium">
        <color rgb="FFFFFFFF"/>
      </bottom>
    </border>
    <border>
      <left style="medium">
        <color rgb="FFFFFFFF"/>
      </left>
      <right style="thin">
        <color theme="4"/>
      </right>
      <top style="thin">
        <color theme="4"/>
      </top>
      <bottom style="medium">
        <color rgb="FFFFFFFF"/>
      </bottom>
    </border>
    <border>
      <left style="thin">
        <color theme="4"/>
      </left>
      <right style="medium">
        <color rgb="FFFFFFFF"/>
      </right>
      <top style="medium">
        <color rgb="FFFFFFFF"/>
      </top>
      <bottom style="medium">
        <color rgb="FFFFFFFF"/>
      </bottom>
    </border>
    <border>
      <left style="medium">
        <color rgb="FFFFFFFF"/>
      </left>
      <right style="thin">
        <color theme="4"/>
      </right>
      <top style="medium">
        <color rgb="FFFFFFFF"/>
      </top>
      <bottom style="medium">
        <color rgb="FFFFFFFF"/>
      </bottom>
    </border>
    <border>
      <left style="thin">
        <color theme="4"/>
      </left>
      <right style="medium">
        <color rgb="FFFFFFFF"/>
      </right>
      <top style="medium">
        <color rgb="FFFFFFFF"/>
      </top>
      <bottom style="thin">
        <color theme="4"/>
      </bottom>
    </border>
    <border>
      <left style="medium">
        <color rgb="FFFFFFFF"/>
      </left>
      <right style="medium">
        <color rgb="FFFFFFFF"/>
      </right>
      <top style="medium">
        <color rgb="FFFFFFFF"/>
      </top>
      <bottom style="thin">
        <color theme="4"/>
      </bottom>
    </border>
    <border>
      <left style="medium">
        <color rgb="FFFFFFFF"/>
      </left>
      <right style="thin">
        <color theme="4"/>
      </right>
      <top style="medium">
        <color rgb="FFFFFFFF"/>
      </top>
      <bottom style="thin">
        <color theme="4"/>
      </bottom>
    </border>
    <border>
      <left>
        <color indexed="63"/>
      </left>
      <right style="thin">
        <color indexed="25"/>
      </right>
      <top style="thin"/>
      <bottom/>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theme="0"/>
      </left>
      <right>
        <color indexed="63"/>
      </right>
      <top style="thin">
        <color indexed="9"/>
      </top>
      <bottom style="thin">
        <color indexed="9"/>
      </bottom>
    </border>
    <border>
      <left>
        <color indexed="63"/>
      </left>
      <right>
        <color indexed="63"/>
      </right>
      <top style="thin">
        <color indexed="9"/>
      </top>
      <bottom>
        <color indexed="63"/>
      </bottom>
    </border>
    <border>
      <left style="thin">
        <color theme="4"/>
      </left>
      <right>
        <color indexed="63"/>
      </right>
      <top style="thin">
        <color theme="4"/>
      </top>
      <bottom>
        <color indexed="63"/>
      </bottom>
    </border>
    <border>
      <left>
        <color indexed="63"/>
      </left>
      <right>
        <color indexed="63"/>
      </right>
      <top style="thin">
        <color theme="4"/>
      </top>
      <bottom>
        <color indexed="63"/>
      </bottom>
    </border>
    <border>
      <left>
        <color indexed="63"/>
      </left>
      <right style="thin">
        <color theme="4"/>
      </right>
      <top style="thin">
        <color theme="4"/>
      </top>
      <bottom>
        <color indexed="63"/>
      </bottom>
    </border>
    <border>
      <left style="thin">
        <color theme="4"/>
      </left>
      <right/>
      <top style="thin">
        <color rgb="FF7053AA"/>
      </top>
      <bottom/>
    </border>
    <border>
      <left>
        <color indexed="63"/>
      </left>
      <right style="thin">
        <color theme="4"/>
      </right>
      <top>
        <color indexed="63"/>
      </top>
      <bottom>
        <color indexed="63"/>
      </bottom>
    </border>
    <border>
      <left>
        <color indexed="63"/>
      </left>
      <right style="thin">
        <color theme="4"/>
      </right>
      <top style="thin">
        <color indexed="9"/>
      </top>
      <bottom style="thin">
        <color indexed="9"/>
      </bottom>
    </border>
    <border>
      <left/>
      <right style="thin">
        <color theme="4"/>
      </right>
      <top/>
      <bottom style="thin">
        <color theme="0"/>
      </bottom>
    </border>
    <border>
      <left style="thin"/>
      <right/>
      <top style="thin"/>
      <bottom style="thin"/>
    </border>
    <border>
      <left>
        <color indexed="63"/>
      </left>
      <right style="thin"/>
      <top style="thin"/>
      <bottom style="thin"/>
    </border>
    <border>
      <left style="thin">
        <color theme="0"/>
      </left>
      <right/>
      <top style="thin">
        <color theme="0"/>
      </top>
      <bottom/>
    </border>
    <border>
      <left>
        <color indexed="63"/>
      </left>
      <right>
        <color indexed="63"/>
      </right>
      <top style="thin">
        <color theme="0"/>
      </top>
      <bottom>
        <color indexed="63"/>
      </bottom>
    </border>
    <border>
      <left>
        <color indexed="63"/>
      </left>
      <right style="thin">
        <color theme="4"/>
      </right>
      <top style="thin">
        <color theme="0"/>
      </top>
      <bottom/>
    </border>
    <border>
      <left style="thin">
        <color theme="4"/>
      </left>
      <right/>
      <top style="thin">
        <color indexed="54"/>
      </top>
      <bottom style="thin">
        <color theme="4"/>
      </bottom>
    </border>
    <border>
      <left/>
      <right/>
      <top style="thin">
        <color indexed="54"/>
      </top>
      <bottom style="thin">
        <color theme="4"/>
      </bottom>
    </border>
    <border>
      <left/>
      <right style="thin">
        <color theme="4"/>
      </right>
      <top style="thin">
        <color indexed="54"/>
      </top>
      <bottom style="thin">
        <color theme="4"/>
      </bottom>
    </border>
    <border>
      <left style="thin">
        <color indexed="9"/>
      </left>
      <right>
        <color indexed="63"/>
      </right>
      <top style="thin">
        <color indexed="9"/>
      </top>
      <bottom style="thin">
        <color indexed="9"/>
      </bottom>
    </border>
    <border>
      <left style="thin">
        <color theme="4"/>
      </left>
      <right>
        <color indexed="63"/>
      </right>
      <top/>
      <bottom/>
    </border>
    <border>
      <left>
        <color indexed="63"/>
      </left>
      <right style="thin">
        <color indexed="9"/>
      </right>
      <top>
        <color indexed="63"/>
      </top>
      <bottom>
        <color indexed="63"/>
      </bottom>
    </border>
    <border>
      <left style="thin">
        <color theme="4"/>
      </left>
      <right/>
      <top/>
      <bottom style="thin">
        <color theme="4"/>
      </bottom>
    </border>
    <border>
      <left>
        <color indexed="63"/>
      </left>
      <right>
        <color indexed="63"/>
      </right>
      <top>
        <color indexed="63"/>
      </top>
      <bottom style="thin">
        <color theme="4"/>
      </bottom>
    </border>
    <border>
      <left>
        <color indexed="63"/>
      </left>
      <right style="thin">
        <color theme="4"/>
      </right>
      <top>
        <color indexed="63"/>
      </top>
      <bottom style="thin">
        <color theme="4"/>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top>
        <color indexed="63"/>
      </top>
      <bottom style="thin">
        <color indexed="9"/>
      </bottom>
    </border>
    <border>
      <left style="thin">
        <color indexed="9"/>
      </left>
      <right style="thin"/>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border>
    <border>
      <left style="thin"/>
      <right style="thin">
        <color indexed="9"/>
      </right>
      <top>
        <color indexed="63"/>
      </top>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s>
  <cellStyleXfs count="8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22" fillId="3" borderId="0" applyNumberFormat="0" applyBorder="0" applyAlignment="0" applyProtection="0"/>
    <xf numFmtId="0" fontId="87" fillId="2" borderId="0" applyNumberFormat="0" applyBorder="0" applyAlignment="0" applyProtection="0"/>
    <xf numFmtId="0" fontId="22" fillId="3" borderId="0" applyNumberFormat="0" applyBorder="0" applyAlignment="0" applyProtection="0"/>
    <xf numFmtId="0" fontId="2" fillId="3" borderId="0" applyNumberFormat="0" applyBorder="0" applyAlignment="0" applyProtection="0"/>
    <xf numFmtId="0" fontId="86" fillId="4" borderId="0" applyNumberFormat="0" applyBorder="0" applyAlignment="0" applyProtection="0"/>
    <xf numFmtId="0" fontId="22" fillId="5" borderId="0" applyNumberFormat="0" applyBorder="0" applyAlignment="0" applyProtection="0"/>
    <xf numFmtId="0" fontId="87" fillId="4" borderId="0" applyNumberFormat="0" applyBorder="0" applyAlignment="0" applyProtection="0"/>
    <xf numFmtId="0" fontId="22" fillId="5" borderId="0" applyNumberFormat="0" applyBorder="0" applyAlignment="0" applyProtection="0"/>
    <xf numFmtId="0" fontId="2" fillId="5" borderId="0" applyNumberFormat="0" applyBorder="0" applyAlignment="0" applyProtection="0"/>
    <xf numFmtId="0" fontId="86" fillId="6" borderId="0" applyNumberFormat="0" applyBorder="0" applyAlignment="0" applyProtection="0"/>
    <xf numFmtId="0" fontId="22" fillId="7" borderId="0" applyNumberFormat="0" applyBorder="0" applyAlignment="0" applyProtection="0"/>
    <xf numFmtId="0" fontId="87" fillId="6" borderId="0" applyNumberFormat="0" applyBorder="0" applyAlignment="0" applyProtection="0"/>
    <xf numFmtId="0" fontId="22" fillId="7" borderId="0" applyNumberFormat="0" applyBorder="0" applyAlignment="0" applyProtection="0"/>
    <xf numFmtId="0" fontId="2" fillId="7" borderId="0" applyNumberFormat="0" applyBorder="0" applyAlignment="0" applyProtection="0"/>
    <xf numFmtId="0" fontId="86" fillId="8" borderId="0" applyNumberFormat="0" applyBorder="0" applyAlignment="0" applyProtection="0"/>
    <xf numFmtId="0" fontId="22" fillId="9" borderId="0" applyNumberFormat="0" applyBorder="0" applyAlignment="0" applyProtection="0"/>
    <xf numFmtId="0" fontId="87" fillId="8" borderId="0" applyNumberFormat="0" applyBorder="0" applyAlignment="0" applyProtection="0"/>
    <xf numFmtId="0" fontId="22" fillId="9" borderId="0" applyNumberFormat="0" applyBorder="0" applyAlignment="0" applyProtection="0"/>
    <xf numFmtId="0" fontId="2" fillId="9" borderId="0" applyNumberFormat="0" applyBorder="0" applyAlignment="0" applyProtection="0"/>
    <xf numFmtId="0" fontId="87" fillId="8" borderId="0" applyNumberFormat="0" applyBorder="0" applyAlignment="0" applyProtection="0"/>
    <xf numFmtId="0" fontId="86" fillId="10" borderId="0" applyNumberFormat="0" applyBorder="0" applyAlignment="0" applyProtection="0"/>
    <xf numFmtId="0" fontId="22" fillId="11" borderId="0" applyNumberFormat="0" applyBorder="0" applyAlignment="0" applyProtection="0"/>
    <xf numFmtId="0" fontId="87" fillId="10" borderId="0" applyNumberFormat="0" applyBorder="0" applyAlignment="0" applyProtection="0"/>
    <xf numFmtId="0" fontId="22" fillId="11" borderId="0" applyNumberFormat="0" applyBorder="0" applyAlignment="0" applyProtection="0"/>
    <xf numFmtId="0" fontId="2" fillId="11" borderId="0" applyNumberFormat="0" applyBorder="0" applyAlignment="0" applyProtection="0"/>
    <xf numFmtId="0" fontId="86" fillId="12" borderId="0" applyNumberFormat="0" applyBorder="0" applyAlignment="0" applyProtection="0"/>
    <xf numFmtId="0" fontId="22" fillId="13" borderId="0" applyNumberFormat="0" applyBorder="0" applyAlignment="0" applyProtection="0"/>
    <xf numFmtId="0" fontId="87" fillId="12" borderId="0" applyNumberFormat="0" applyBorder="0" applyAlignment="0" applyProtection="0"/>
    <xf numFmtId="0" fontId="22" fillId="13" borderId="0" applyNumberFormat="0" applyBorder="0" applyAlignment="0" applyProtection="0"/>
    <xf numFmtId="0" fontId="2" fillId="13" borderId="0" applyNumberFormat="0" applyBorder="0" applyAlignment="0" applyProtection="0"/>
    <xf numFmtId="0" fontId="86" fillId="14" borderId="0" applyNumberFormat="0" applyBorder="0" applyAlignment="0" applyProtection="0"/>
    <xf numFmtId="0" fontId="22" fillId="15" borderId="0" applyNumberFormat="0" applyBorder="0" applyAlignment="0" applyProtection="0"/>
    <xf numFmtId="0" fontId="87" fillId="14" borderId="0" applyNumberFormat="0" applyBorder="0" applyAlignment="0" applyProtection="0"/>
    <xf numFmtId="0" fontId="22" fillId="15" borderId="0" applyNumberFormat="0" applyBorder="0" applyAlignment="0" applyProtection="0"/>
    <xf numFmtId="0" fontId="2" fillId="15" borderId="0" applyNumberFormat="0" applyBorder="0" applyAlignment="0" applyProtection="0"/>
    <xf numFmtId="0" fontId="86" fillId="16" borderId="0" applyNumberFormat="0" applyBorder="0" applyAlignment="0" applyProtection="0"/>
    <xf numFmtId="0" fontId="22" fillId="17" borderId="0" applyNumberFormat="0" applyBorder="0" applyAlignment="0" applyProtection="0"/>
    <xf numFmtId="0" fontId="87" fillId="16" borderId="0" applyNumberFormat="0" applyBorder="0" applyAlignment="0" applyProtection="0"/>
    <xf numFmtId="0" fontId="22" fillId="17" borderId="0" applyNumberFormat="0" applyBorder="0" applyAlignment="0" applyProtection="0"/>
    <xf numFmtId="0" fontId="2" fillId="17" borderId="0" applyNumberFormat="0" applyBorder="0" applyAlignment="0" applyProtection="0"/>
    <xf numFmtId="0" fontId="86" fillId="18" borderId="0" applyNumberFormat="0" applyBorder="0" applyAlignment="0" applyProtection="0"/>
    <xf numFmtId="0" fontId="22" fillId="19" borderId="0" applyNumberFormat="0" applyBorder="0" applyAlignment="0" applyProtection="0"/>
    <xf numFmtId="0" fontId="87" fillId="18" borderId="0" applyNumberFormat="0" applyBorder="0" applyAlignment="0" applyProtection="0"/>
    <xf numFmtId="0" fontId="22" fillId="19" borderId="0" applyNumberFormat="0" applyBorder="0" applyAlignment="0" applyProtection="0"/>
    <xf numFmtId="0" fontId="2" fillId="19" borderId="0" applyNumberFormat="0" applyBorder="0" applyAlignment="0" applyProtection="0"/>
    <xf numFmtId="0" fontId="86" fillId="20" borderId="0" applyNumberFormat="0" applyBorder="0" applyAlignment="0" applyProtection="0"/>
    <xf numFmtId="0" fontId="22" fillId="9" borderId="0" applyNumberFormat="0" applyBorder="0" applyAlignment="0" applyProtection="0"/>
    <xf numFmtId="0" fontId="87" fillId="20" borderId="0" applyNumberFormat="0" applyBorder="0" applyAlignment="0" applyProtection="0"/>
    <xf numFmtId="0" fontId="22" fillId="9" borderId="0" applyNumberFormat="0" applyBorder="0" applyAlignment="0" applyProtection="0"/>
    <xf numFmtId="0" fontId="2" fillId="9" borderId="0" applyNumberFormat="0" applyBorder="0" applyAlignment="0" applyProtection="0"/>
    <xf numFmtId="0" fontId="86" fillId="21" borderId="0" applyNumberFormat="0" applyBorder="0" applyAlignment="0" applyProtection="0"/>
    <xf numFmtId="0" fontId="22" fillId="15" borderId="0" applyNumberFormat="0" applyBorder="0" applyAlignment="0" applyProtection="0"/>
    <xf numFmtId="0" fontId="87" fillId="21" borderId="0" applyNumberFormat="0" applyBorder="0" applyAlignment="0" applyProtection="0"/>
    <xf numFmtId="0" fontId="22" fillId="15" borderId="0" applyNumberFormat="0" applyBorder="0" applyAlignment="0" applyProtection="0"/>
    <xf numFmtId="0" fontId="2" fillId="15" borderId="0" applyNumberFormat="0" applyBorder="0" applyAlignment="0" applyProtection="0"/>
    <xf numFmtId="0" fontId="86" fillId="22" borderId="0" applyNumberFormat="0" applyBorder="0" applyAlignment="0" applyProtection="0"/>
    <xf numFmtId="0" fontId="22" fillId="23" borderId="0" applyNumberFormat="0" applyBorder="0" applyAlignment="0" applyProtection="0"/>
    <xf numFmtId="0" fontId="87" fillId="22" borderId="0" applyNumberFormat="0" applyBorder="0" applyAlignment="0" applyProtection="0"/>
    <xf numFmtId="0" fontId="22" fillId="23" borderId="0" applyNumberFormat="0" applyBorder="0" applyAlignment="0" applyProtection="0"/>
    <xf numFmtId="0" fontId="2" fillId="23" borderId="0" applyNumberFormat="0" applyBorder="0" applyAlignment="0" applyProtection="0"/>
    <xf numFmtId="0" fontId="88" fillId="24" borderId="0" applyNumberFormat="0" applyBorder="0" applyAlignment="0" applyProtection="0"/>
    <xf numFmtId="0" fontId="25" fillId="25" borderId="0" applyNumberFormat="0" applyBorder="0" applyAlignment="0" applyProtection="0"/>
    <xf numFmtId="0" fontId="89" fillId="24" borderId="0" applyNumberFormat="0" applyBorder="0" applyAlignment="0" applyProtection="0"/>
    <xf numFmtId="0" fontId="25" fillId="25" borderId="0" applyNumberFormat="0" applyBorder="0" applyAlignment="0" applyProtection="0"/>
    <xf numFmtId="0" fontId="10" fillId="25" borderId="0" applyNumberFormat="0" applyBorder="0" applyAlignment="0" applyProtection="0"/>
    <xf numFmtId="0" fontId="88" fillId="26" borderId="0" applyNumberFormat="0" applyBorder="0" applyAlignment="0" applyProtection="0"/>
    <xf numFmtId="0" fontId="25" fillId="17" borderId="0" applyNumberFormat="0" applyBorder="0" applyAlignment="0" applyProtection="0"/>
    <xf numFmtId="0" fontId="89" fillId="26" borderId="0" applyNumberFormat="0" applyBorder="0" applyAlignment="0" applyProtection="0"/>
    <xf numFmtId="0" fontId="25" fillId="17" borderId="0" applyNumberFormat="0" applyBorder="0" applyAlignment="0" applyProtection="0"/>
    <xf numFmtId="0" fontId="10" fillId="17" borderId="0" applyNumberFormat="0" applyBorder="0" applyAlignment="0" applyProtection="0"/>
    <xf numFmtId="0" fontId="88" fillId="27" borderId="0" applyNumberFormat="0" applyBorder="0" applyAlignment="0" applyProtection="0"/>
    <xf numFmtId="0" fontId="25" fillId="19" borderId="0" applyNumberFormat="0" applyBorder="0" applyAlignment="0" applyProtection="0"/>
    <xf numFmtId="0" fontId="89" fillId="27" borderId="0" applyNumberFormat="0" applyBorder="0" applyAlignment="0" applyProtection="0"/>
    <xf numFmtId="0" fontId="25" fillId="19" borderId="0" applyNumberFormat="0" applyBorder="0" applyAlignment="0" applyProtection="0"/>
    <xf numFmtId="0" fontId="10" fillId="19" borderId="0" applyNumberFormat="0" applyBorder="0" applyAlignment="0" applyProtection="0"/>
    <xf numFmtId="0" fontId="88" fillId="28" borderId="0" applyNumberFormat="0" applyBorder="0" applyAlignment="0" applyProtection="0"/>
    <xf numFmtId="0" fontId="25" fillId="29" borderId="0" applyNumberFormat="0" applyBorder="0" applyAlignment="0" applyProtection="0"/>
    <xf numFmtId="0" fontId="89" fillId="28" borderId="0" applyNumberFormat="0" applyBorder="0" applyAlignment="0" applyProtection="0"/>
    <xf numFmtId="0" fontId="25" fillId="29" borderId="0" applyNumberFormat="0" applyBorder="0" applyAlignment="0" applyProtection="0"/>
    <xf numFmtId="0" fontId="10" fillId="29" borderId="0" applyNumberFormat="0" applyBorder="0" applyAlignment="0" applyProtection="0"/>
    <xf numFmtId="0" fontId="88" fillId="30" borderId="0" applyNumberFormat="0" applyBorder="0" applyAlignment="0" applyProtection="0"/>
    <xf numFmtId="0" fontId="25" fillId="31" borderId="0" applyNumberFormat="0" applyBorder="0" applyAlignment="0" applyProtection="0"/>
    <xf numFmtId="0" fontId="89" fillId="30" borderId="0" applyNumberFormat="0" applyBorder="0" applyAlignment="0" applyProtection="0"/>
    <xf numFmtId="0" fontId="25" fillId="31" borderId="0" applyNumberFormat="0" applyBorder="0" applyAlignment="0" applyProtection="0"/>
    <xf numFmtId="0" fontId="10" fillId="31" borderId="0" applyNumberFormat="0" applyBorder="0" applyAlignment="0" applyProtection="0"/>
    <xf numFmtId="0" fontId="88" fillId="32" borderId="0" applyNumberFormat="0" applyBorder="0" applyAlignment="0" applyProtection="0"/>
    <xf numFmtId="0" fontId="25" fillId="33" borderId="0" applyNumberFormat="0" applyBorder="0" applyAlignment="0" applyProtection="0"/>
    <xf numFmtId="0" fontId="89" fillId="32" borderId="0" applyNumberFormat="0" applyBorder="0" applyAlignment="0" applyProtection="0"/>
    <xf numFmtId="0" fontId="25" fillId="33" borderId="0" applyNumberFormat="0" applyBorder="0" applyAlignment="0" applyProtection="0"/>
    <xf numFmtId="0" fontId="10" fillId="33" borderId="0" applyNumberFormat="0" applyBorder="0" applyAlignment="0" applyProtection="0"/>
    <xf numFmtId="0" fontId="88" fillId="34" borderId="0" applyNumberFormat="0" applyBorder="0" applyAlignment="0" applyProtection="0"/>
    <xf numFmtId="0" fontId="25" fillId="35" borderId="0" applyNumberFormat="0" applyBorder="0" applyAlignment="0" applyProtection="0"/>
    <xf numFmtId="0" fontId="89" fillId="34" borderId="0" applyNumberFormat="0" applyBorder="0" applyAlignment="0" applyProtection="0"/>
    <xf numFmtId="0" fontId="25" fillId="35" borderId="0" applyNumberFormat="0" applyBorder="0" applyAlignment="0" applyProtection="0"/>
    <xf numFmtId="0" fontId="10" fillId="35" borderId="0" applyNumberFormat="0" applyBorder="0" applyAlignment="0" applyProtection="0"/>
    <xf numFmtId="0" fontId="88" fillId="36" borderId="0" applyNumberFormat="0" applyBorder="0" applyAlignment="0" applyProtection="0"/>
    <xf numFmtId="0" fontId="25" fillId="37" borderId="0" applyNumberFormat="0" applyBorder="0" applyAlignment="0" applyProtection="0"/>
    <xf numFmtId="0" fontId="89" fillId="36" borderId="0" applyNumberFormat="0" applyBorder="0" applyAlignment="0" applyProtection="0"/>
    <xf numFmtId="0" fontId="25" fillId="37" borderId="0" applyNumberFormat="0" applyBorder="0" applyAlignment="0" applyProtection="0"/>
    <xf numFmtId="0" fontId="10" fillId="37" borderId="0" applyNumberFormat="0" applyBorder="0" applyAlignment="0" applyProtection="0"/>
    <xf numFmtId="0" fontId="88" fillId="38" borderId="0" applyNumberFormat="0" applyBorder="0" applyAlignment="0" applyProtection="0"/>
    <xf numFmtId="0" fontId="25" fillId="39" borderId="0" applyNumberFormat="0" applyBorder="0" applyAlignment="0" applyProtection="0"/>
    <xf numFmtId="0" fontId="89" fillId="38" borderId="0" applyNumberFormat="0" applyBorder="0" applyAlignment="0" applyProtection="0"/>
    <xf numFmtId="0" fontId="25" fillId="39" borderId="0" applyNumberFormat="0" applyBorder="0" applyAlignment="0" applyProtection="0"/>
    <xf numFmtId="0" fontId="10" fillId="39" borderId="0" applyNumberFormat="0" applyBorder="0" applyAlignment="0" applyProtection="0"/>
    <xf numFmtId="0" fontId="88" fillId="40" borderId="0" applyNumberFormat="0" applyBorder="0" applyAlignment="0" applyProtection="0"/>
    <xf numFmtId="0" fontId="25" fillId="29" borderId="0" applyNumberFormat="0" applyBorder="0" applyAlignment="0" applyProtection="0"/>
    <xf numFmtId="0" fontId="89" fillId="40" borderId="0" applyNumberFormat="0" applyBorder="0" applyAlignment="0" applyProtection="0"/>
    <xf numFmtId="0" fontId="25" fillId="29" borderId="0" applyNumberFormat="0" applyBorder="0" applyAlignment="0" applyProtection="0"/>
    <xf numFmtId="0" fontId="10" fillId="29" borderId="0" applyNumberFormat="0" applyBorder="0" applyAlignment="0" applyProtection="0"/>
    <xf numFmtId="0" fontId="89" fillId="40" borderId="0" applyNumberFormat="0" applyBorder="0" applyAlignment="0" applyProtection="0"/>
    <xf numFmtId="0" fontId="88" fillId="41" borderId="0" applyNumberFormat="0" applyBorder="0" applyAlignment="0" applyProtection="0"/>
    <xf numFmtId="0" fontId="25" fillId="31" borderId="0" applyNumberFormat="0" applyBorder="0" applyAlignment="0" applyProtection="0"/>
    <xf numFmtId="0" fontId="89" fillId="41" borderId="0" applyNumberFormat="0" applyBorder="0" applyAlignment="0" applyProtection="0"/>
    <xf numFmtId="0" fontId="25" fillId="31" borderId="0" applyNumberFormat="0" applyBorder="0" applyAlignment="0" applyProtection="0"/>
    <xf numFmtId="0" fontId="10" fillId="31" borderId="0" applyNumberFormat="0" applyBorder="0" applyAlignment="0" applyProtection="0"/>
    <xf numFmtId="0" fontId="88" fillId="42" borderId="0" applyNumberFormat="0" applyBorder="0" applyAlignment="0" applyProtection="0"/>
    <xf numFmtId="0" fontId="25" fillId="43" borderId="0" applyNumberFormat="0" applyBorder="0" applyAlignment="0" applyProtection="0"/>
    <xf numFmtId="0" fontId="89" fillId="42" borderId="0" applyNumberFormat="0" applyBorder="0" applyAlignment="0" applyProtection="0"/>
    <xf numFmtId="0" fontId="25" fillId="43" borderId="0" applyNumberFormat="0" applyBorder="0" applyAlignment="0" applyProtection="0"/>
    <xf numFmtId="0" fontId="10" fillId="43" borderId="0" applyNumberFormat="0" applyBorder="0" applyAlignment="0" applyProtection="0"/>
    <xf numFmtId="0" fontId="90" fillId="44" borderId="0" applyNumberFormat="0" applyBorder="0" applyAlignment="0" applyProtection="0"/>
    <xf numFmtId="0" fontId="26" fillId="5" borderId="0" applyNumberFormat="0" applyBorder="0" applyAlignment="0" applyProtection="0"/>
    <xf numFmtId="0" fontId="91" fillId="44" borderId="0" applyNumberFormat="0" applyBorder="0" applyAlignment="0" applyProtection="0"/>
    <xf numFmtId="0" fontId="26" fillId="5" borderId="0" applyNumberFormat="0" applyBorder="0" applyAlignment="0" applyProtection="0"/>
    <xf numFmtId="0" fontId="39" fillId="5" borderId="0" applyNumberFormat="0" applyBorder="0" applyAlignment="0" applyProtection="0"/>
    <xf numFmtId="0" fontId="92" fillId="45" borderId="1"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93" fillId="45" borderId="1"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40" fillId="46" borderId="2" applyNumberFormat="0" applyAlignment="0" applyProtection="0"/>
    <xf numFmtId="0" fontId="40" fillId="46" borderId="2" applyNumberFormat="0" applyAlignment="0" applyProtection="0"/>
    <xf numFmtId="0" fontId="40" fillId="46" borderId="2" applyNumberFormat="0" applyAlignment="0" applyProtection="0"/>
    <xf numFmtId="0" fontId="94" fillId="47" borderId="3" applyNumberFormat="0" applyAlignment="0" applyProtection="0"/>
    <xf numFmtId="0" fontId="28" fillId="48" borderId="4" applyNumberFormat="0" applyAlignment="0" applyProtection="0"/>
    <xf numFmtId="0" fontId="95" fillId="47" borderId="3" applyNumberFormat="0" applyAlignment="0" applyProtection="0"/>
    <xf numFmtId="0" fontId="28" fillId="48" borderId="4" applyNumberFormat="0" applyAlignment="0" applyProtection="0"/>
    <xf numFmtId="0" fontId="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6" fillId="0" borderId="5">
      <alignment horizontal="left"/>
      <protection/>
    </xf>
    <xf numFmtId="0" fontId="97" fillId="0" borderId="0" applyNumberFormat="0" applyFill="0" applyBorder="0" applyAlignment="0" applyProtection="0"/>
    <xf numFmtId="0" fontId="29" fillId="0" borderId="0" applyNumberFormat="0" applyFill="0" applyBorder="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49" borderId="0" applyNumberFormat="0" applyBorder="0" applyAlignment="0" applyProtection="0"/>
    <xf numFmtId="0" fontId="30" fillId="7" borderId="0" applyNumberFormat="0" applyBorder="0" applyAlignment="0" applyProtection="0"/>
    <xf numFmtId="0" fontId="102" fillId="49" borderId="0" applyNumberFormat="0" applyBorder="0" applyAlignment="0" applyProtection="0"/>
    <xf numFmtId="0" fontId="30" fillId="7" borderId="0" applyNumberFormat="0" applyBorder="0" applyAlignment="0" applyProtection="0"/>
    <xf numFmtId="0" fontId="42" fillId="7" borderId="0" applyNumberFormat="0" applyBorder="0" applyAlignment="0" applyProtection="0"/>
    <xf numFmtId="0" fontId="103" fillId="0" borderId="6" applyNumberFormat="0" applyFill="0" applyAlignment="0" applyProtection="0"/>
    <xf numFmtId="0" fontId="31" fillId="0" borderId="7" applyNumberFormat="0" applyFill="0" applyAlignment="0" applyProtection="0"/>
    <xf numFmtId="0" fontId="104" fillId="0" borderId="6" applyNumberFormat="0" applyFill="0" applyAlignment="0" applyProtection="0"/>
    <xf numFmtId="0" fontId="31" fillId="0" borderId="7" applyNumberFormat="0" applyFill="0" applyAlignment="0" applyProtection="0"/>
    <xf numFmtId="0" fontId="43" fillId="0" borderId="7" applyNumberFormat="0" applyFill="0" applyAlignment="0" applyProtection="0"/>
    <xf numFmtId="0" fontId="105" fillId="0" borderId="8" applyNumberFormat="0" applyFill="0" applyAlignment="0" applyProtection="0"/>
    <xf numFmtId="0" fontId="32" fillId="0" borderId="9" applyNumberFormat="0" applyFill="0" applyAlignment="0" applyProtection="0"/>
    <xf numFmtId="0" fontId="106" fillId="0" borderId="8" applyNumberFormat="0" applyFill="0" applyAlignment="0" applyProtection="0"/>
    <xf numFmtId="0" fontId="32" fillId="0" borderId="9" applyNumberFormat="0" applyFill="0" applyAlignment="0" applyProtection="0"/>
    <xf numFmtId="0" fontId="44" fillId="0" borderId="9" applyNumberFormat="0" applyFill="0" applyAlignment="0" applyProtection="0"/>
    <xf numFmtId="0" fontId="107" fillId="0" borderId="10" applyNumberFormat="0" applyFill="0" applyAlignment="0" applyProtection="0"/>
    <xf numFmtId="0" fontId="33" fillId="0" borderId="11" applyNumberFormat="0" applyFill="0" applyAlignment="0" applyProtection="0"/>
    <xf numFmtId="0" fontId="108" fillId="0" borderId="10" applyNumberFormat="0" applyFill="0" applyAlignment="0" applyProtection="0"/>
    <xf numFmtId="0" fontId="33" fillId="0" borderId="11" applyNumberFormat="0" applyFill="0" applyAlignment="0" applyProtection="0"/>
    <xf numFmtId="0" fontId="45" fillId="0" borderId="11" applyNumberFormat="0" applyFill="0" applyAlignment="0" applyProtection="0"/>
    <xf numFmtId="0" fontId="107" fillId="0" borderId="0" applyNumberFormat="0" applyFill="0" applyBorder="0" applyAlignment="0" applyProtection="0"/>
    <xf numFmtId="0" fontId="33" fillId="0" borderId="0" applyNumberFormat="0" applyFill="0" applyBorder="0" applyAlignment="0" applyProtection="0"/>
    <xf numFmtId="0" fontId="108"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6" fillId="0" borderId="0" applyNumberFormat="0" applyFill="0" applyBorder="0" applyAlignment="0" applyProtection="0"/>
    <xf numFmtId="0" fontId="112" fillId="0" borderId="0" applyNumberFormat="0" applyFill="0" applyBorder="0" applyAlignment="0" applyProtection="0"/>
    <xf numFmtId="0" fontId="113" fillId="50" borderId="1"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114" fillId="50" borderId="1"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46" fillId="13" borderId="2" applyNumberFormat="0" applyAlignment="0" applyProtection="0"/>
    <xf numFmtId="0" fontId="46" fillId="13" borderId="2" applyNumberFormat="0" applyAlignment="0" applyProtection="0"/>
    <xf numFmtId="0" fontId="46" fillId="13" borderId="2" applyNumberFormat="0" applyAlignment="0" applyProtection="0"/>
    <xf numFmtId="0" fontId="115" fillId="0" borderId="12" applyNumberFormat="0" applyFill="0" applyAlignment="0" applyProtection="0"/>
    <xf numFmtId="0" fontId="35" fillId="0" borderId="13" applyNumberFormat="0" applyFill="0" applyAlignment="0" applyProtection="0"/>
    <xf numFmtId="0" fontId="116" fillId="0" borderId="12" applyNumberFormat="0" applyFill="0" applyAlignment="0" applyProtection="0"/>
    <xf numFmtId="0" fontId="35" fillId="0" borderId="13" applyNumberFormat="0" applyFill="0" applyAlignment="0" applyProtection="0"/>
    <xf numFmtId="0" fontId="47" fillId="0" borderId="13" applyNumberFormat="0" applyFill="0" applyAlignment="0" applyProtection="0"/>
    <xf numFmtId="0" fontId="117" fillId="51" borderId="0" applyNumberFormat="0" applyBorder="0" applyAlignment="0" applyProtection="0"/>
    <xf numFmtId="0" fontId="36" fillId="52" borderId="0" applyNumberFormat="0" applyBorder="0" applyAlignment="0" applyProtection="0"/>
    <xf numFmtId="0" fontId="118" fillId="51" borderId="0" applyNumberFormat="0" applyBorder="0" applyAlignment="0" applyProtection="0"/>
    <xf numFmtId="0" fontId="36" fillId="52" borderId="0" applyNumberFormat="0" applyBorder="0" applyAlignment="0" applyProtection="0"/>
    <xf numFmtId="0" fontId="48" fillId="52" borderId="0" applyNumberFormat="0" applyBorder="0" applyAlignment="0" applyProtection="0"/>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22" fillId="0" borderId="0">
      <alignment/>
      <protection/>
    </xf>
    <xf numFmtId="0" fontId="87" fillId="0" borderId="0">
      <alignment/>
      <protection/>
    </xf>
    <xf numFmtId="0" fontId="87" fillId="0" borderId="0">
      <alignment/>
      <protection/>
    </xf>
    <xf numFmtId="0" fontId="22" fillId="0" borderId="0">
      <alignment/>
      <protection/>
    </xf>
    <xf numFmtId="0" fontId="51" fillId="0" borderId="0">
      <alignment/>
      <protection/>
    </xf>
    <xf numFmtId="0" fontId="51" fillId="0" borderId="0">
      <alignment/>
      <protection/>
    </xf>
    <xf numFmtId="0" fontId="86" fillId="0" borderId="0">
      <alignment/>
      <protection/>
    </xf>
    <xf numFmtId="0" fontId="0" fillId="0" borderId="0">
      <alignment/>
      <protection/>
    </xf>
    <xf numFmtId="0" fontId="51" fillId="0" borderId="0">
      <alignment/>
      <protection/>
    </xf>
    <xf numFmtId="0" fontId="0" fillId="0" borderId="0">
      <alignment/>
      <protection/>
    </xf>
    <xf numFmtId="0" fontId="119" fillId="0" borderId="0">
      <alignment/>
      <protection/>
    </xf>
    <xf numFmtId="0" fontId="87" fillId="0" borderId="0">
      <alignment/>
      <protection/>
    </xf>
    <xf numFmtId="0" fontId="119" fillId="0" borderId="0">
      <alignment/>
      <protection/>
    </xf>
    <xf numFmtId="0" fontId="87" fillId="0" borderId="0">
      <alignment/>
      <protection/>
    </xf>
    <xf numFmtId="0" fontId="120" fillId="0" borderId="0">
      <alignment/>
      <protection/>
    </xf>
    <xf numFmtId="0" fontId="0" fillId="0" borderId="0">
      <alignment/>
      <protection/>
    </xf>
    <xf numFmtId="0" fontId="87" fillId="0" borderId="0">
      <alignment/>
      <protection/>
    </xf>
    <xf numFmtId="0" fontId="0" fillId="0" borderId="0">
      <alignment/>
      <protection/>
    </xf>
    <xf numFmtId="0" fontId="0" fillId="0" borderId="0">
      <alignment/>
      <protection/>
    </xf>
    <xf numFmtId="0" fontId="121" fillId="0" borderId="0">
      <alignment/>
      <protection/>
    </xf>
    <xf numFmtId="0" fontId="87" fillId="0" borderId="0">
      <alignment/>
      <protection/>
    </xf>
    <xf numFmtId="0" fontId="0" fillId="0" borderId="0">
      <alignment/>
      <protection/>
    </xf>
    <xf numFmtId="0" fontId="87" fillId="0" borderId="0">
      <alignment/>
      <protection/>
    </xf>
    <xf numFmtId="0" fontId="23" fillId="0" borderId="0">
      <alignment/>
      <protection/>
    </xf>
    <xf numFmtId="0" fontId="15" fillId="0" borderId="0">
      <alignment/>
      <protection/>
    </xf>
    <xf numFmtId="0" fontId="121" fillId="0" borderId="0">
      <alignment/>
      <protection/>
    </xf>
    <xf numFmtId="0" fontId="87" fillId="0" borderId="0">
      <alignment/>
      <protection/>
    </xf>
    <xf numFmtId="0" fontId="22"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2" fillId="0" borderId="0">
      <alignment/>
      <protection/>
    </xf>
    <xf numFmtId="0" fontId="22" fillId="0" borderId="0">
      <alignment/>
      <protection/>
    </xf>
    <xf numFmtId="0" fontId="0" fillId="0" borderId="0">
      <alignment/>
      <protection/>
    </xf>
    <xf numFmtId="0" fontId="0" fillId="0" borderId="0">
      <alignment/>
      <protection/>
    </xf>
    <xf numFmtId="0" fontId="22" fillId="0" borderId="0">
      <alignment/>
      <protection/>
    </xf>
    <xf numFmtId="0" fontId="2"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0"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0"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0" fillId="0" borderId="0">
      <alignment/>
      <protection/>
    </xf>
    <xf numFmtId="0" fontId="87" fillId="0" borderId="0">
      <alignment/>
      <protection/>
    </xf>
    <xf numFmtId="0" fontId="87" fillId="0" borderId="0">
      <alignment/>
      <protection/>
    </xf>
    <xf numFmtId="0" fontId="22"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2" fillId="0" borderId="0">
      <alignment/>
      <protection/>
    </xf>
    <xf numFmtId="0" fontId="0" fillId="53" borderId="14"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3" borderId="14"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122" fillId="45" borderId="16"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123" fillId="45" borderId="16"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49" fillId="46" borderId="17" applyNumberFormat="0" applyAlignment="0" applyProtection="0"/>
    <xf numFmtId="0" fontId="49" fillId="46"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41" fontId="2" fillId="0" borderId="18">
      <alignment horizontal="left"/>
      <protection/>
    </xf>
    <xf numFmtId="0" fontId="124" fillId="0" borderId="0" applyNumberFormat="0" applyFill="0" applyBorder="0" applyAlignment="0" applyProtection="0"/>
    <xf numFmtId="0" fontId="17" fillId="0" borderId="0" applyNumberFormat="0" applyFill="0" applyBorder="0" applyAlignment="0" applyProtection="0"/>
    <xf numFmtId="0" fontId="124" fillId="0" borderId="0" applyNumberFormat="0" applyFill="0" applyBorder="0" applyAlignment="0" applyProtection="0"/>
    <xf numFmtId="0" fontId="17" fillId="0" borderId="0" applyNumberFormat="0" applyFill="0" applyBorder="0" applyAlignment="0" applyProtection="0"/>
    <xf numFmtId="0" fontId="125"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126"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27" fillId="0" borderId="0" applyNumberFormat="0" applyFill="0" applyBorder="0" applyAlignment="0" applyProtection="0"/>
    <xf numFmtId="0" fontId="38" fillId="0" borderId="0" applyNumberFormat="0" applyFill="0" applyBorder="0" applyAlignment="0" applyProtection="0"/>
    <xf numFmtId="0" fontId="128" fillId="0" borderId="0" applyNumberFormat="0" applyFill="0" applyBorder="0" applyAlignment="0" applyProtection="0"/>
    <xf numFmtId="0" fontId="38" fillId="0" borderId="0" applyNumberFormat="0" applyFill="0" applyBorder="0" applyAlignment="0" applyProtection="0"/>
    <xf numFmtId="0" fontId="50" fillId="0" borderId="0" applyNumberFormat="0" applyFill="0" applyBorder="0" applyAlignment="0" applyProtection="0"/>
  </cellStyleXfs>
  <cellXfs count="305">
    <xf numFmtId="0" fontId="0" fillId="0" borderId="0" xfId="0" applyAlignment="1">
      <alignment/>
    </xf>
    <xf numFmtId="0" fontId="0" fillId="0" borderId="0" xfId="0" applyFont="1" applyBorder="1" applyAlignment="1">
      <alignment/>
    </xf>
    <xf numFmtId="165" fontId="0" fillId="0" borderId="0" xfId="194" applyNumberFormat="1" applyFont="1" applyBorder="1" applyAlignment="1">
      <alignment/>
    </xf>
    <xf numFmtId="0" fontId="0" fillId="0" borderId="0" xfId="0" applyFont="1" applyAlignment="1">
      <alignment/>
    </xf>
    <xf numFmtId="0" fontId="0" fillId="0" borderId="0" xfId="0" applyFont="1" applyFill="1" applyAlignment="1">
      <alignment/>
    </xf>
    <xf numFmtId="0" fontId="6" fillId="0" borderId="0" xfId="0" applyFont="1" applyBorder="1" applyAlignment="1">
      <alignment/>
    </xf>
    <xf numFmtId="0" fontId="6" fillId="0" borderId="0" xfId="0" applyFont="1" applyAlignment="1">
      <alignment/>
    </xf>
    <xf numFmtId="168" fontId="0" fillId="0" borderId="0" xfId="194" applyNumberFormat="1" applyFont="1" applyBorder="1" applyAlignment="1">
      <alignment vertical="top"/>
    </xf>
    <xf numFmtId="165" fontId="0" fillId="0" borderId="0" xfId="194" applyNumberFormat="1" applyFont="1" applyAlignment="1">
      <alignment/>
    </xf>
    <xf numFmtId="0" fontId="0" fillId="0" borderId="0" xfId="0" applyFont="1" applyAlignment="1">
      <alignment horizontal="left"/>
    </xf>
    <xf numFmtId="0" fontId="2" fillId="0" borderId="21" xfId="678" applyFont="1" applyFill="1" applyBorder="1" applyAlignment="1">
      <alignment horizontal="left" vertical="center"/>
      <protection/>
    </xf>
    <xf numFmtId="167" fontId="2" fillId="0" borderId="21" xfId="194" applyNumberFormat="1" applyFont="1" applyFill="1" applyBorder="1" applyAlignment="1">
      <alignment horizontal="left" vertical="center"/>
    </xf>
    <xf numFmtId="44" fontId="0" fillId="0" borderId="22" xfId="285" applyNumberFormat="1" applyFont="1" applyBorder="1" applyAlignment="1">
      <alignment horizontal="left" vertical="center"/>
    </xf>
    <xf numFmtId="0" fontId="0" fillId="0" borderId="21" xfId="0" applyFont="1" applyBorder="1" applyAlignment="1">
      <alignment horizontal="left" vertical="center"/>
    </xf>
    <xf numFmtId="0" fontId="2" fillId="0" borderId="23" xfId="678" applyFont="1" applyFill="1" applyBorder="1" applyAlignment="1">
      <alignment horizontal="left" vertical="center"/>
      <protection/>
    </xf>
    <xf numFmtId="0" fontId="2" fillId="0" borderId="0" xfId="678" applyFont="1" applyFill="1" applyBorder="1" applyAlignment="1">
      <alignment horizontal="left" vertical="center"/>
      <protection/>
    </xf>
    <xf numFmtId="43" fontId="2" fillId="0" borderId="0" xfId="194" applyFont="1" applyFill="1" applyBorder="1" applyAlignment="1">
      <alignment horizontal="left" vertical="center"/>
    </xf>
    <xf numFmtId="167" fontId="2" fillId="0" borderId="0" xfId="194" applyNumberFormat="1" applyFont="1" applyFill="1" applyBorder="1" applyAlignment="1">
      <alignment horizontal="left" vertical="center"/>
    </xf>
    <xf numFmtId="44" fontId="0" fillId="0" borderId="24" xfId="285" applyNumberFormat="1" applyFont="1" applyBorder="1" applyAlignment="1">
      <alignment horizontal="left" vertical="center"/>
    </xf>
    <xf numFmtId="0" fontId="0" fillId="0" borderId="0" xfId="0" applyFont="1" applyBorder="1" applyAlignment="1">
      <alignment horizontal="left" vertical="center"/>
    </xf>
    <xf numFmtId="0" fontId="2" fillId="0" borderId="25" xfId="678" applyFont="1" applyFill="1" applyBorder="1" applyAlignment="1">
      <alignment horizontal="left" vertical="center"/>
      <protection/>
    </xf>
    <xf numFmtId="0" fontId="2" fillId="0" borderId="26" xfId="678" applyFont="1" applyFill="1" applyBorder="1" applyAlignment="1">
      <alignment horizontal="left" vertical="center"/>
      <protection/>
    </xf>
    <xf numFmtId="43" fontId="2" fillId="0" borderId="26" xfId="194" applyFont="1" applyFill="1" applyBorder="1" applyAlignment="1">
      <alignment horizontal="left" vertical="center"/>
    </xf>
    <xf numFmtId="167" fontId="2" fillId="0" borderId="26" xfId="194" applyNumberFormat="1" applyFont="1" applyFill="1" applyBorder="1" applyAlignment="1">
      <alignment horizontal="left" vertical="center"/>
    </xf>
    <xf numFmtId="44" fontId="0" fillId="0" borderId="27" xfId="285" applyNumberFormat="1" applyFont="1" applyBorder="1" applyAlignment="1">
      <alignment horizontal="left" vertical="center"/>
    </xf>
    <xf numFmtId="0" fontId="0" fillId="0" borderId="26" xfId="0" applyFont="1" applyBorder="1" applyAlignment="1">
      <alignment horizontal="left" vertical="center"/>
    </xf>
    <xf numFmtId="0" fontId="0" fillId="0" borderId="0" xfId="0" applyFont="1" applyAlignment="1">
      <alignment horizontal="left" vertical="center"/>
    </xf>
    <xf numFmtId="0" fontId="0" fillId="0" borderId="0" xfId="0" applyFont="1" applyFill="1" applyAlignment="1">
      <alignment wrapText="1"/>
    </xf>
    <xf numFmtId="0" fontId="0" fillId="55" borderId="0" xfId="0" applyFont="1" applyFill="1" applyBorder="1" applyAlignment="1">
      <alignment horizontal="left" vertical="center"/>
    </xf>
    <xf numFmtId="165" fontId="10" fillId="0" borderId="28" xfId="194" applyNumberFormat="1" applyFont="1" applyBorder="1" applyAlignment="1">
      <alignment horizontal="left" vertical="center"/>
    </xf>
    <xf numFmtId="0" fontId="0" fillId="9" borderId="0" xfId="0" applyFont="1" applyFill="1" applyAlignment="1">
      <alignment/>
    </xf>
    <xf numFmtId="0" fontId="0" fillId="9" borderId="0" xfId="0" applyFont="1" applyFill="1" applyAlignment="1">
      <alignment horizontal="center"/>
    </xf>
    <xf numFmtId="0" fontId="0" fillId="0" borderId="0" xfId="0" applyFont="1" applyFill="1" applyAlignment="1">
      <alignment horizontal="center"/>
    </xf>
    <xf numFmtId="165" fontId="0" fillId="55" borderId="0" xfId="194" applyNumberFormat="1" applyFont="1" applyFill="1" applyBorder="1" applyAlignment="1">
      <alignment horizontal="left" vertical="center"/>
    </xf>
    <xf numFmtId="165" fontId="10" fillId="55" borderId="0" xfId="194" applyNumberFormat="1" applyFont="1" applyFill="1" applyBorder="1" applyAlignment="1">
      <alignment horizontal="left" vertical="center"/>
    </xf>
    <xf numFmtId="0" fontId="2" fillId="0" borderId="0" xfId="0" applyFont="1" applyFill="1" applyAlignment="1">
      <alignment/>
    </xf>
    <xf numFmtId="0" fontId="6" fillId="0" borderId="0" xfId="0" applyFont="1" applyFill="1" applyAlignment="1">
      <alignment/>
    </xf>
    <xf numFmtId="0" fontId="0" fillId="0" borderId="0" xfId="0" applyFont="1" applyAlignment="1">
      <alignment horizontal="center"/>
    </xf>
    <xf numFmtId="0" fontId="0" fillId="0" borderId="23" xfId="0" applyFont="1" applyBorder="1" applyAlignment="1">
      <alignment/>
    </xf>
    <xf numFmtId="0" fontId="0" fillId="0" borderId="0" xfId="0" applyFont="1" applyBorder="1" applyAlignment="1">
      <alignment horizontal="left"/>
    </xf>
    <xf numFmtId="0" fontId="6" fillId="0" borderId="26" xfId="0" applyFont="1" applyBorder="1" applyAlignment="1">
      <alignment horizontal="left"/>
    </xf>
    <xf numFmtId="2" fontId="6" fillId="0" borderId="26" xfId="0" applyNumberFormat="1" applyFont="1" applyBorder="1" applyAlignment="1">
      <alignment horizontal="left"/>
    </xf>
    <xf numFmtId="165" fontId="6" fillId="0" borderId="26" xfId="194" applyNumberFormat="1" applyFont="1" applyBorder="1" applyAlignment="1">
      <alignment horizontal="left"/>
    </xf>
    <xf numFmtId="9" fontId="6" fillId="0" borderId="27" xfId="765" applyFont="1" applyBorder="1" applyAlignment="1">
      <alignment horizontal="left"/>
    </xf>
    <xf numFmtId="0" fontId="0" fillId="0" borderId="0" xfId="0" applyFont="1" applyAlignment="1">
      <alignment wrapText="1"/>
    </xf>
    <xf numFmtId="0" fontId="10" fillId="0" borderId="0" xfId="0" applyFont="1" applyFill="1" applyAlignment="1">
      <alignment wrapText="1"/>
    </xf>
    <xf numFmtId="0" fontId="5" fillId="0" borderId="0" xfId="0" applyFont="1" applyFill="1" applyAlignment="1">
      <alignment wrapText="1"/>
    </xf>
    <xf numFmtId="165" fontId="10" fillId="0" borderId="29" xfId="194" applyNumberFormat="1" applyFont="1" applyBorder="1" applyAlignment="1">
      <alignment horizontal="left" vertical="center"/>
    </xf>
    <xf numFmtId="7" fontId="0" fillId="0" borderId="0" xfId="0" applyNumberFormat="1" applyFont="1" applyAlignment="1">
      <alignment horizontal="center"/>
    </xf>
    <xf numFmtId="0" fontId="0" fillId="0" borderId="0" xfId="0" applyFill="1" applyAlignment="1">
      <alignment/>
    </xf>
    <xf numFmtId="0" fontId="0" fillId="0" borderId="0" xfId="0" applyFill="1" applyBorder="1" applyAlignment="1">
      <alignment/>
    </xf>
    <xf numFmtId="167" fontId="0" fillId="0" borderId="0" xfId="194" applyNumberFormat="1" applyFont="1" applyFill="1" applyBorder="1" applyAlignment="1">
      <alignment/>
    </xf>
    <xf numFmtId="0" fontId="0" fillId="0" borderId="0" xfId="0" applyAlignment="1">
      <alignment/>
    </xf>
    <xf numFmtId="0" fontId="0" fillId="0" borderId="0" xfId="0" applyFill="1" applyAlignment="1">
      <alignment/>
    </xf>
    <xf numFmtId="0" fontId="13" fillId="0" borderId="0" xfId="0" applyFont="1" applyFill="1" applyAlignment="1">
      <alignment/>
    </xf>
    <xf numFmtId="0" fontId="0" fillId="55" borderId="0" xfId="0" applyFill="1" applyBorder="1" applyAlignment="1">
      <alignment wrapText="1"/>
    </xf>
    <xf numFmtId="0" fontId="0" fillId="55" borderId="0" xfId="0" applyFill="1" applyBorder="1" applyAlignment="1">
      <alignment horizontal="left" wrapText="1"/>
    </xf>
    <xf numFmtId="0" fontId="0" fillId="55" borderId="0" xfId="0" applyFont="1" applyFill="1" applyBorder="1" applyAlignment="1">
      <alignment/>
    </xf>
    <xf numFmtId="0" fontId="0" fillId="55" borderId="23" xfId="0" applyFill="1" applyBorder="1" applyAlignment="1">
      <alignment wrapText="1"/>
    </xf>
    <xf numFmtId="0" fontId="0" fillId="55" borderId="24" xfId="0" applyFill="1" applyBorder="1" applyAlignment="1">
      <alignment wrapText="1"/>
    </xf>
    <xf numFmtId="0" fontId="0" fillId="55" borderId="23" xfId="0" applyFont="1" applyFill="1" applyBorder="1" applyAlignment="1">
      <alignment horizontal="left" wrapText="1"/>
    </xf>
    <xf numFmtId="0" fontId="0" fillId="55" borderId="24" xfId="0" applyFill="1" applyBorder="1" applyAlignment="1">
      <alignment horizontal="left" wrapText="1"/>
    </xf>
    <xf numFmtId="0" fontId="2" fillId="0" borderId="30" xfId="678" applyFont="1" applyFill="1" applyBorder="1" applyAlignment="1">
      <alignment horizontal="left" vertical="center"/>
      <protection/>
    </xf>
    <xf numFmtId="43" fontId="0" fillId="0" borderId="0" xfId="0" applyNumberFormat="1" applyFont="1" applyBorder="1" applyAlignment="1">
      <alignment horizontal="left" vertical="center"/>
    </xf>
    <xf numFmtId="7" fontId="0" fillId="0" borderId="0" xfId="0" applyNumberFormat="1" applyFont="1" applyAlignment="1">
      <alignment wrapText="1"/>
    </xf>
    <xf numFmtId="0" fontId="0" fillId="55" borderId="31" xfId="0" applyFont="1" applyFill="1" applyBorder="1" applyAlignment="1">
      <alignment horizontal="left" vertical="center"/>
    </xf>
    <xf numFmtId="0" fontId="0" fillId="55" borderId="32" xfId="0" applyFont="1" applyFill="1" applyBorder="1" applyAlignment="1">
      <alignment horizontal="left" vertical="center"/>
    </xf>
    <xf numFmtId="165" fontId="10" fillId="55" borderId="32" xfId="194" applyNumberFormat="1" applyFont="1" applyFill="1" applyBorder="1" applyAlignment="1">
      <alignment horizontal="left" vertical="center"/>
    </xf>
    <xf numFmtId="0" fontId="0" fillId="45" borderId="0" xfId="0" applyFont="1" applyFill="1" applyAlignment="1">
      <alignment/>
    </xf>
    <xf numFmtId="169" fontId="2" fillId="56" borderId="25" xfId="0" applyNumberFormat="1" applyFont="1" applyFill="1" applyBorder="1" applyAlignment="1">
      <alignment horizontal="left"/>
    </xf>
    <xf numFmtId="169" fontId="2" fillId="56" borderId="26" xfId="0" applyNumberFormat="1" applyFont="1" applyFill="1" applyBorder="1" applyAlignment="1">
      <alignment horizontal="left"/>
    </xf>
    <xf numFmtId="165" fontId="0" fillId="56" borderId="26" xfId="194" applyNumberFormat="1" applyFont="1" applyFill="1" applyBorder="1" applyAlignment="1">
      <alignment/>
    </xf>
    <xf numFmtId="0" fontId="0" fillId="56" borderId="26" xfId="0" applyFont="1" applyFill="1" applyBorder="1" applyAlignment="1">
      <alignment/>
    </xf>
    <xf numFmtId="0" fontId="0" fillId="56" borderId="27" xfId="0" applyFont="1" applyFill="1" applyBorder="1" applyAlignment="1">
      <alignment/>
    </xf>
    <xf numFmtId="44" fontId="0" fillId="0" borderId="33" xfId="285" applyNumberFormat="1" applyFont="1" applyBorder="1" applyAlignment="1">
      <alignment horizontal="left"/>
    </xf>
    <xf numFmtId="14" fontId="2" fillId="0" borderId="25" xfId="678" applyNumberFormat="1" applyFont="1" applyFill="1" applyBorder="1" applyAlignment="1" quotePrefix="1">
      <alignment horizontal="left" vertical="top"/>
      <protection/>
    </xf>
    <xf numFmtId="166" fontId="5" fillId="57" borderId="32" xfId="0" applyNumberFormat="1" applyFont="1" applyFill="1" applyBorder="1" applyAlignment="1" applyProtection="1">
      <alignment horizontal="center" vertical="center"/>
      <protection/>
    </xf>
    <xf numFmtId="0" fontId="52" fillId="0" borderId="23" xfId="512" applyFont="1" applyBorder="1">
      <alignment/>
      <protection/>
    </xf>
    <xf numFmtId="0" fontId="52" fillId="0" borderId="0" xfId="512" applyFont="1" applyBorder="1">
      <alignment/>
      <protection/>
    </xf>
    <xf numFmtId="0" fontId="52" fillId="0" borderId="23" xfId="512" applyFont="1" applyFill="1" applyBorder="1">
      <alignment/>
      <protection/>
    </xf>
    <xf numFmtId="0" fontId="52" fillId="0" borderId="0" xfId="512" applyFont="1" applyFill="1" applyBorder="1">
      <alignment/>
      <protection/>
    </xf>
    <xf numFmtId="0" fontId="52" fillId="0" borderId="25" xfId="512" applyFont="1" applyBorder="1">
      <alignment/>
      <protection/>
    </xf>
    <xf numFmtId="0" fontId="52" fillId="0" borderId="26" xfId="512" applyFont="1" applyBorder="1">
      <alignment/>
      <protection/>
    </xf>
    <xf numFmtId="0" fontId="129" fillId="0" borderId="0" xfId="0" applyFont="1" applyFill="1" applyAlignment="1">
      <alignment wrapText="1"/>
    </xf>
    <xf numFmtId="0" fontId="130" fillId="0" borderId="0" xfId="0" applyFont="1" applyAlignment="1">
      <alignment horizontal="left"/>
    </xf>
    <xf numFmtId="0" fontId="129" fillId="55" borderId="0" xfId="0" applyFont="1" applyFill="1" applyBorder="1" applyAlignment="1">
      <alignment horizontal="left" vertical="center" wrapText="1"/>
    </xf>
    <xf numFmtId="0" fontId="131" fillId="0" borderId="0" xfId="0" applyFont="1" applyFill="1" applyAlignment="1">
      <alignment wrapText="1"/>
    </xf>
    <xf numFmtId="165" fontId="10" fillId="0" borderId="0" xfId="194" applyNumberFormat="1" applyFont="1" applyBorder="1" applyAlignment="1">
      <alignment horizontal="left" vertical="center"/>
    </xf>
    <xf numFmtId="7" fontId="131" fillId="0" borderId="0" xfId="0" applyNumberFormat="1" applyFont="1" applyFill="1" applyAlignment="1">
      <alignment wrapText="1"/>
    </xf>
    <xf numFmtId="0" fontId="119" fillId="0" borderId="0" xfId="0" applyFont="1" applyFill="1" applyAlignment="1">
      <alignment wrapText="1"/>
    </xf>
    <xf numFmtId="0" fontId="0" fillId="0" borderId="34" xfId="0" applyFont="1" applyBorder="1" applyAlignment="1">
      <alignment/>
    </xf>
    <xf numFmtId="0" fontId="119" fillId="55" borderId="0" xfId="0" applyFont="1" applyFill="1" applyBorder="1" applyAlignment="1">
      <alignment horizontal="left" vertical="center" wrapText="1"/>
    </xf>
    <xf numFmtId="7" fontId="119" fillId="55" borderId="0" xfId="0" applyNumberFormat="1" applyFont="1" applyFill="1" applyBorder="1" applyAlignment="1">
      <alignment horizontal="left" vertical="center" wrapText="1"/>
    </xf>
    <xf numFmtId="7" fontId="129" fillId="55" borderId="0" xfId="0" applyNumberFormat="1" applyFont="1" applyFill="1" applyBorder="1" applyAlignment="1">
      <alignment horizontal="left" vertical="center" wrapText="1"/>
    </xf>
    <xf numFmtId="8" fontId="132" fillId="0" borderId="35" xfId="0" applyNumberFormat="1" applyFont="1" applyBorder="1" applyAlignment="1">
      <alignment horizontal="right" wrapText="1" readingOrder="1"/>
    </xf>
    <xf numFmtId="10" fontId="132" fillId="0" borderId="35" xfId="0" applyNumberFormat="1" applyFont="1" applyBorder="1" applyAlignment="1">
      <alignment horizontal="right" wrapText="1" readingOrder="1"/>
    </xf>
    <xf numFmtId="0" fontId="0" fillId="0" borderId="0" xfId="0" applyFont="1" applyAlignment="1" quotePrefix="1">
      <alignment/>
    </xf>
    <xf numFmtId="166" fontId="5" fillId="58" borderId="36" xfId="0" applyNumberFormat="1" applyFont="1" applyFill="1" applyBorder="1" applyAlignment="1" applyProtection="1">
      <alignment horizontal="center" vertical="center"/>
      <protection/>
    </xf>
    <xf numFmtId="7" fontId="0" fillId="0" borderId="0" xfId="0" applyNumberFormat="1" applyFont="1" applyFill="1" applyBorder="1" applyAlignment="1" applyProtection="1">
      <alignment horizontal="center" vertical="center"/>
      <protection/>
    </xf>
    <xf numFmtId="0" fontId="2" fillId="0" borderId="37"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horizontal="center" vertical="center"/>
      <protection/>
    </xf>
    <xf numFmtId="165" fontId="2" fillId="0" borderId="0" xfId="194" applyNumberFormat="1" applyFont="1" applyFill="1" applyBorder="1" applyAlignment="1">
      <alignment horizontal="left" vertical="center"/>
    </xf>
    <xf numFmtId="0" fontId="0" fillId="0" borderId="37" xfId="0" applyFont="1" applyFill="1" applyBorder="1" applyAlignment="1">
      <alignment horizontal="left" vertical="center"/>
    </xf>
    <xf numFmtId="0" fontId="0" fillId="0" borderId="0" xfId="0" applyFont="1" applyFill="1" applyBorder="1" applyAlignment="1">
      <alignment horizontal="left" vertical="center"/>
    </xf>
    <xf numFmtId="165" fontId="10" fillId="0" borderId="0" xfId="194" applyNumberFormat="1" applyFont="1" applyFill="1" applyBorder="1" applyAlignment="1">
      <alignment horizontal="left" vertical="center"/>
    </xf>
    <xf numFmtId="166" fontId="0" fillId="0" borderId="0" xfId="285" applyNumberFormat="1" applyFont="1" applyFill="1" applyBorder="1" applyAlignment="1" applyProtection="1">
      <alignment horizontal="center" vertical="center"/>
      <protection/>
    </xf>
    <xf numFmtId="165" fontId="0" fillId="0" borderId="0" xfId="194" applyNumberFormat="1" applyFont="1" applyFill="1" applyBorder="1" applyAlignment="1">
      <alignment horizontal="left" vertical="center"/>
    </xf>
    <xf numFmtId="9" fontId="2" fillId="0" borderId="0" xfId="765" applyFont="1" applyFill="1" applyBorder="1" applyAlignment="1" applyProtection="1">
      <alignment horizontal="center" vertical="center" wrapText="1"/>
      <protection/>
    </xf>
    <xf numFmtId="0" fontId="119" fillId="0" borderId="37" xfId="0" applyFont="1" applyFill="1" applyBorder="1" applyAlignment="1">
      <alignment horizontal="left" vertical="center"/>
    </xf>
    <xf numFmtId="174" fontId="2" fillId="0" borderId="0" xfId="765"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66" fontId="0" fillId="0" borderId="0" xfId="0" applyNumberFormat="1" applyFont="1" applyFill="1" applyBorder="1" applyAlignment="1" applyProtection="1">
      <alignment horizontal="center" vertical="center"/>
      <protection/>
    </xf>
    <xf numFmtId="203" fontId="2" fillId="0" borderId="21" xfId="194" applyNumberFormat="1" applyFont="1" applyFill="1" applyBorder="1" applyAlignment="1">
      <alignment horizontal="left" vertical="center"/>
    </xf>
    <xf numFmtId="203" fontId="2" fillId="0" borderId="0" xfId="194" applyNumberFormat="1" applyFont="1" applyFill="1" applyBorder="1" applyAlignment="1">
      <alignment horizontal="left" vertical="center"/>
    </xf>
    <xf numFmtId="203" fontId="2" fillId="0" borderId="26" xfId="194" applyNumberFormat="1" applyFont="1" applyFill="1" applyBorder="1" applyAlignment="1">
      <alignment horizontal="left" vertical="center"/>
    </xf>
    <xf numFmtId="204" fontId="0" fillId="0" borderId="0" xfId="194" applyNumberFormat="1" applyFont="1" applyFill="1" applyBorder="1" applyAlignment="1" applyProtection="1">
      <alignment horizontal="center" vertical="center"/>
      <protection/>
    </xf>
    <xf numFmtId="201" fontId="0" fillId="0" borderId="0" xfId="0" applyNumberFormat="1" applyFont="1" applyFill="1" applyBorder="1" applyAlignment="1" applyProtection="1">
      <alignment horizontal="center" vertical="center" wrapText="1"/>
      <protection/>
    </xf>
    <xf numFmtId="43" fontId="2" fillId="0" borderId="21" xfId="194" applyNumberFormat="1" applyFont="1" applyFill="1" applyBorder="1" applyAlignment="1">
      <alignment horizontal="left" vertical="center"/>
    </xf>
    <xf numFmtId="43" fontId="2" fillId="0" borderId="0" xfId="194" applyNumberFormat="1" applyFont="1" applyFill="1" applyBorder="1" applyAlignment="1">
      <alignment horizontal="left" vertical="center"/>
    </xf>
    <xf numFmtId="43" fontId="2" fillId="0" borderId="26" xfId="194" applyNumberFormat="1" applyFont="1" applyFill="1" applyBorder="1" applyAlignment="1">
      <alignment horizontal="left" vertical="center"/>
    </xf>
    <xf numFmtId="2" fontId="0" fillId="0" borderId="0" xfId="0" applyNumberFormat="1" applyFont="1" applyFill="1" applyBorder="1" applyAlignment="1" applyProtection="1">
      <alignment horizontal="center" vertical="center" wrapText="1"/>
      <protection/>
    </xf>
    <xf numFmtId="0" fontId="0" fillId="55" borderId="23" xfId="0" applyFont="1" applyFill="1" applyBorder="1" applyAlignment="1">
      <alignment horizontal="left" wrapText="1"/>
    </xf>
    <xf numFmtId="10" fontId="0" fillId="0" borderId="0" xfId="0" applyNumberFormat="1" applyAlignment="1">
      <alignment/>
    </xf>
    <xf numFmtId="0" fontId="5" fillId="34" borderId="37" xfId="0" applyFont="1" applyFill="1" applyBorder="1" applyAlignment="1">
      <alignment horizontal="center" vertical="center"/>
    </xf>
    <xf numFmtId="0" fontId="5" fillId="34" borderId="0" xfId="0" applyFont="1" applyFill="1" applyBorder="1" applyAlignment="1">
      <alignment horizontal="center" vertical="center"/>
    </xf>
    <xf numFmtId="165" fontId="10" fillId="34" borderId="0" xfId="194" applyNumberFormat="1" applyFont="1" applyFill="1" applyBorder="1" applyAlignment="1">
      <alignment horizontal="left" vertical="center"/>
    </xf>
    <xf numFmtId="7" fontId="10" fillId="34" borderId="0" xfId="0" applyNumberFormat="1" applyFont="1" applyFill="1" applyBorder="1" applyAlignment="1" applyProtection="1">
      <alignment horizontal="center" vertical="center"/>
      <protection locked="0"/>
    </xf>
    <xf numFmtId="10" fontId="10" fillId="34" borderId="0" xfId="0" applyNumberFormat="1" applyFont="1" applyFill="1" applyBorder="1" applyAlignment="1" applyProtection="1">
      <alignment horizontal="center" vertical="center"/>
      <protection locked="0"/>
    </xf>
    <xf numFmtId="37" fontId="10" fillId="34" borderId="0" xfId="194" applyNumberFormat="1"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166" fontId="10" fillId="34" borderId="0" xfId="285" applyNumberFormat="1"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0" fillId="0" borderId="0" xfId="0" applyFill="1" applyBorder="1" applyAlignment="1">
      <alignment wrapText="1"/>
    </xf>
    <xf numFmtId="0" fontId="0" fillId="0" borderId="0" xfId="0" applyFill="1" applyAlignment="1">
      <alignment wrapText="1"/>
    </xf>
    <xf numFmtId="0" fontId="133" fillId="34" borderId="38" xfId="0" applyFont="1" applyFill="1" applyBorder="1" applyAlignment="1">
      <alignment horizontal="left" wrapText="1" readingOrder="1"/>
    </xf>
    <xf numFmtId="0" fontId="133" fillId="34" borderId="39" xfId="0" applyFont="1" applyFill="1" applyBorder="1" applyAlignment="1">
      <alignment horizontal="left" wrapText="1" readingOrder="1"/>
    </xf>
    <xf numFmtId="0" fontId="133" fillId="34" borderId="40" xfId="0" applyFont="1" applyFill="1" applyBorder="1" applyAlignment="1">
      <alignment horizontal="left" wrapText="1" readingOrder="1"/>
    </xf>
    <xf numFmtId="0" fontId="132" fillId="0" borderId="41" xfId="0" applyFont="1" applyBorder="1" applyAlignment="1">
      <alignment horizontal="left" wrapText="1" readingOrder="1"/>
    </xf>
    <xf numFmtId="8" fontId="132" fillId="0" borderId="42" xfId="0" applyNumberFormat="1" applyFont="1" applyBorder="1" applyAlignment="1">
      <alignment horizontal="right" wrapText="1" readingOrder="1"/>
    </xf>
    <xf numFmtId="0" fontId="132" fillId="0" borderId="43" xfId="0" applyFont="1" applyBorder="1" applyAlignment="1">
      <alignment horizontal="left" wrapText="1" readingOrder="1"/>
    </xf>
    <xf numFmtId="8" fontId="132" fillId="0" borderId="44" xfId="0" applyNumberFormat="1" applyFont="1" applyBorder="1" applyAlignment="1">
      <alignment horizontal="right" wrapText="1" readingOrder="1"/>
    </xf>
    <xf numFmtId="10" fontId="132" fillId="0" borderId="44" xfId="0" applyNumberFormat="1" applyFont="1" applyBorder="1" applyAlignment="1">
      <alignment horizontal="right" wrapText="1" readingOrder="1"/>
    </xf>
    <xf numFmtId="8" fontId="132" fillId="0" borderId="45" xfId="0" applyNumberFormat="1" applyFont="1" applyBorder="1" applyAlignment="1">
      <alignment horizontal="right" wrapText="1" readingOrder="1"/>
    </xf>
    <xf numFmtId="0" fontId="14" fillId="34" borderId="30" xfId="0" applyFont="1" applyFill="1" applyBorder="1" applyAlignment="1">
      <alignment vertical="center"/>
    </xf>
    <xf numFmtId="0" fontId="14" fillId="34" borderId="21" xfId="0" applyFont="1" applyFill="1" applyBorder="1" applyAlignment="1">
      <alignment vertical="center"/>
    </xf>
    <xf numFmtId="0" fontId="14" fillId="34" borderId="46" xfId="0" applyFont="1" applyFill="1" applyBorder="1" applyAlignment="1">
      <alignment vertical="center"/>
    </xf>
    <xf numFmtId="0" fontId="13" fillId="34" borderId="21" xfId="0" applyFont="1" applyFill="1" applyBorder="1" applyAlignment="1">
      <alignment/>
    </xf>
    <xf numFmtId="0" fontId="13" fillId="34" borderId="21" xfId="0" applyFont="1" applyFill="1" applyBorder="1" applyAlignment="1">
      <alignment wrapText="1"/>
    </xf>
    <xf numFmtId="0" fontId="13" fillId="34" borderId="22" xfId="0" applyFont="1" applyFill="1" applyBorder="1" applyAlignment="1">
      <alignment/>
    </xf>
    <xf numFmtId="0" fontId="134" fillId="34" borderId="47" xfId="0" applyFont="1" applyFill="1" applyBorder="1" applyAlignment="1">
      <alignment horizontal="left" wrapText="1"/>
    </xf>
    <xf numFmtId="0" fontId="134" fillId="34" borderId="48" xfId="0" applyFont="1" applyFill="1" applyBorder="1" applyAlignment="1">
      <alignment horizontal="left" wrapText="1"/>
    </xf>
    <xf numFmtId="169" fontId="6" fillId="2" borderId="23" xfId="0" applyNumberFormat="1" applyFont="1" applyFill="1" applyBorder="1" applyAlignment="1">
      <alignment horizontal="left"/>
    </xf>
    <xf numFmtId="169" fontId="6" fillId="2" borderId="0" xfId="0" applyNumberFormat="1" applyFont="1" applyFill="1" applyBorder="1" applyAlignment="1">
      <alignment horizontal="center"/>
    </xf>
    <xf numFmtId="0" fontId="6" fillId="2" borderId="0" xfId="0" applyFont="1" applyFill="1" applyBorder="1" applyAlignment="1">
      <alignment/>
    </xf>
    <xf numFmtId="165" fontId="6" fillId="2" borderId="0" xfId="194" applyNumberFormat="1" applyFont="1" applyFill="1" applyBorder="1" applyAlignment="1">
      <alignment/>
    </xf>
    <xf numFmtId="0" fontId="6" fillId="2" borderId="24" xfId="0" applyFont="1" applyFill="1" applyBorder="1" applyAlignment="1">
      <alignment/>
    </xf>
    <xf numFmtId="0" fontId="0" fillId="2" borderId="23" xfId="0" applyFont="1" applyFill="1" applyBorder="1" applyAlignment="1">
      <alignment/>
    </xf>
    <xf numFmtId="0" fontId="0" fillId="2" borderId="0" xfId="0" applyFont="1" applyFill="1" applyBorder="1" applyAlignment="1">
      <alignment/>
    </xf>
    <xf numFmtId="165" fontId="0" fillId="2" borderId="0" xfId="194" applyNumberFormat="1" applyFont="1" applyFill="1" applyBorder="1" applyAlignment="1">
      <alignment/>
    </xf>
    <xf numFmtId="0" fontId="0" fillId="2" borderId="24" xfId="0" applyFont="1" applyFill="1" applyBorder="1" applyAlignment="1">
      <alignment/>
    </xf>
    <xf numFmtId="0" fontId="18" fillId="2" borderId="49" xfId="0" applyFont="1" applyFill="1" applyBorder="1" applyAlignment="1">
      <alignment horizontal="left" vertical="center"/>
    </xf>
    <xf numFmtId="0" fontId="5" fillId="2" borderId="28" xfId="0" applyFont="1" applyFill="1" applyBorder="1" applyAlignment="1">
      <alignment horizontal="left" vertical="center"/>
    </xf>
    <xf numFmtId="0" fontId="0" fillId="2" borderId="50" xfId="0" applyFont="1" applyFill="1" applyBorder="1" applyAlignment="1">
      <alignment horizontal="center" vertical="center"/>
    </xf>
    <xf numFmtId="165" fontId="10" fillId="2" borderId="28" xfId="194" applyNumberFormat="1" applyFont="1" applyFill="1" applyBorder="1" applyAlignment="1">
      <alignment horizontal="left" vertical="center"/>
    </xf>
    <xf numFmtId="0" fontId="18" fillId="2" borderId="28" xfId="0" applyFont="1" applyFill="1" applyBorder="1" applyAlignment="1">
      <alignment horizontal="left" vertical="center"/>
    </xf>
    <xf numFmtId="0" fontId="18" fillId="2" borderId="50" xfId="0" applyFont="1" applyFill="1" applyBorder="1" applyAlignment="1" applyProtection="1">
      <alignment horizontal="center" vertical="center" wrapText="1"/>
      <protection/>
    </xf>
    <xf numFmtId="165" fontId="18" fillId="2" borderId="28" xfId="194" applyNumberFormat="1" applyFont="1" applyFill="1" applyBorder="1" applyAlignment="1">
      <alignment horizontal="left" vertical="center"/>
    </xf>
    <xf numFmtId="5" fontId="2" fillId="2" borderId="0" xfId="285" applyNumberFormat="1" applyFont="1" applyFill="1" applyBorder="1" applyAlignment="1" applyProtection="1">
      <alignment horizontal="center" vertical="center" wrapText="1"/>
      <protection/>
    </xf>
    <xf numFmtId="9" fontId="2" fillId="2" borderId="0" xfId="765" applyFont="1" applyFill="1" applyBorder="1" applyAlignment="1" applyProtection="1">
      <alignment horizontal="center" vertical="center" wrapText="1"/>
      <protection/>
    </xf>
    <xf numFmtId="1" fontId="119" fillId="2" borderId="0" xfId="765" applyNumberFormat="1" applyFont="1" applyFill="1" applyBorder="1" applyAlignment="1" applyProtection="1">
      <alignment horizontal="center" vertical="center" wrapText="1"/>
      <protection/>
    </xf>
    <xf numFmtId="174" fontId="2" fillId="2" borderId="0" xfId="285" applyNumberFormat="1" applyFont="1" applyFill="1" applyBorder="1" applyAlignment="1" applyProtection="1">
      <alignment horizontal="center" vertical="center" wrapText="1"/>
      <protection/>
    </xf>
    <xf numFmtId="2" fontId="2" fillId="2" borderId="0" xfId="194" applyNumberFormat="1" applyFont="1" applyFill="1" applyBorder="1" applyAlignment="1" applyProtection="1">
      <alignment horizontal="center" vertical="center" wrapText="1"/>
      <protection/>
    </xf>
    <xf numFmtId="0" fontId="5" fillId="2" borderId="29" xfId="0" applyFont="1" applyFill="1" applyBorder="1" applyAlignment="1">
      <alignment horizontal="center" vertical="center"/>
    </xf>
    <xf numFmtId="0" fontId="18" fillId="2" borderId="29" xfId="0" applyFont="1" applyFill="1" applyBorder="1" applyAlignment="1" applyProtection="1">
      <alignment horizontal="center" vertical="center"/>
      <protection/>
    </xf>
    <xf numFmtId="165" fontId="2" fillId="2" borderId="28" xfId="194" applyNumberFormat="1" applyFont="1" applyFill="1" applyBorder="1" applyAlignment="1">
      <alignment horizontal="left" vertical="center"/>
    </xf>
    <xf numFmtId="0" fontId="18" fillId="2" borderId="28" xfId="0" applyFont="1" applyFill="1" applyBorder="1" applyAlignment="1" applyProtection="1">
      <alignment horizontal="center" vertical="center"/>
      <protection/>
    </xf>
    <xf numFmtId="0" fontId="18" fillId="2" borderId="3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0" xfId="0" applyFont="1" applyFill="1" applyBorder="1" applyAlignment="1" applyProtection="1">
      <alignment horizontal="center" vertical="center"/>
      <protection/>
    </xf>
    <xf numFmtId="165" fontId="2" fillId="2" borderId="0" xfId="194" applyNumberFormat="1" applyFont="1" applyFill="1" applyBorder="1" applyAlignment="1">
      <alignment horizontal="left" vertical="center"/>
    </xf>
    <xf numFmtId="0" fontId="19" fillId="2" borderId="37" xfId="0" applyFont="1" applyFill="1" applyBorder="1" applyAlignment="1">
      <alignment horizontal="left" vertical="center" indent="2"/>
    </xf>
    <xf numFmtId="0" fontId="20" fillId="2" borderId="0" xfId="0" applyFont="1" applyFill="1" applyBorder="1" applyAlignment="1">
      <alignment horizontal="left" vertical="center"/>
    </xf>
    <xf numFmtId="166" fontId="21" fillId="2" borderId="0" xfId="0" applyNumberFormat="1" applyFont="1" applyFill="1" applyBorder="1" applyAlignment="1" applyProtection="1">
      <alignment horizontal="center" vertical="center"/>
      <protection/>
    </xf>
    <xf numFmtId="165" fontId="21" fillId="2" borderId="0" xfId="194" applyNumberFormat="1" applyFont="1" applyFill="1" applyBorder="1" applyAlignment="1">
      <alignment horizontal="left" vertical="center"/>
    </xf>
    <xf numFmtId="0" fontId="18" fillId="2" borderId="37" xfId="0" applyFont="1" applyFill="1" applyBorder="1" applyAlignment="1">
      <alignment horizontal="left" vertical="center"/>
    </xf>
    <xf numFmtId="0" fontId="6" fillId="2" borderId="37"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pplyProtection="1">
      <alignment horizontal="center" vertical="center"/>
      <protection/>
    </xf>
    <xf numFmtId="165" fontId="10" fillId="2" borderId="0" xfId="194" applyNumberFormat="1" applyFont="1" applyFill="1" applyBorder="1" applyAlignment="1">
      <alignment horizontal="left" vertical="center"/>
    </xf>
    <xf numFmtId="0" fontId="0" fillId="14" borderId="37" xfId="0" applyFont="1" applyFill="1" applyBorder="1" applyAlignment="1">
      <alignment/>
    </xf>
    <xf numFmtId="0" fontId="0" fillId="14" borderId="0" xfId="0" applyFont="1" applyFill="1" applyBorder="1" applyAlignment="1">
      <alignment horizontal="left" vertical="center"/>
    </xf>
    <xf numFmtId="166" fontId="135" fillId="14" borderId="0" xfId="0" applyNumberFormat="1" applyFont="1" applyFill="1" applyBorder="1" applyAlignment="1" applyProtection="1">
      <alignment horizontal="center" vertical="center"/>
      <protection/>
    </xf>
    <xf numFmtId="165" fontId="10" fillId="14" borderId="0" xfId="194" applyNumberFormat="1" applyFont="1" applyFill="1" applyBorder="1" applyAlignment="1">
      <alignment horizontal="left" vertical="center"/>
    </xf>
    <xf numFmtId="0" fontId="0" fillId="2" borderId="0" xfId="0" applyFont="1" applyFill="1" applyBorder="1" applyAlignment="1">
      <alignment horizontal="left" vertical="center"/>
    </xf>
    <xf numFmtId="166" fontId="5" fillId="2" borderId="0" xfId="0" applyNumberFormat="1" applyFont="1" applyFill="1" applyBorder="1" applyAlignment="1">
      <alignment horizontal="center" vertical="center"/>
    </xf>
    <xf numFmtId="1" fontId="119" fillId="45" borderId="51" xfId="0" applyNumberFormat="1" applyFont="1" applyFill="1" applyBorder="1" applyAlignment="1">
      <alignment horizontal="left" vertical="center"/>
    </xf>
    <xf numFmtId="0" fontId="0" fillId="45" borderId="52" xfId="0" applyFont="1" applyFill="1" applyBorder="1" applyAlignment="1">
      <alignment horizontal="center" vertical="center"/>
    </xf>
    <xf numFmtId="165" fontId="2" fillId="45" borderId="52" xfId="194" applyNumberFormat="1" applyFont="1" applyFill="1" applyBorder="1" applyAlignment="1">
      <alignment horizontal="center" vertical="center"/>
    </xf>
    <xf numFmtId="0" fontId="0" fillId="45" borderId="53" xfId="0" applyFont="1" applyFill="1" applyBorder="1" applyAlignment="1">
      <alignment horizontal="center" vertical="center" wrapText="1"/>
    </xf>
    <xf numFmtId="1" fontId="119" fillId="45" borderId="54" xfId="0" applyNumberFormat="1" applyFont="1" applyFill="1" applyBorder="1" applyAlignment="1">
      <alignment horizontal="left" vertical="center"/>
    </xf>
    <xf numFmtId="0" fontId="5" fillId="34" borderId="55" xfId="0" applyFont="1" applyFill="1" applyBorder="1" applyAlignment="1">
      <alignment horizontal="center" vertical="center" wrapText="1"/>
    </xf>
    <xf numFmtId="0" fontId="0" fillId="2" borderId="5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19" fillId="0" borderId="55" xfId="0" applyFont="1" applyFill="1" applyBorder="1" applyAlignment="1">
      <alignment horizontal="left" vertical="center" wrapText="1"/>
    </xf>
    <xf numFmtId="0" fontId="18" fillId="2" borderId="56" xfId="0" applyFont="1" applyFill="1" applyBorder="1" applyAlignment="1">
      <alignment horizontal="left" vertical="center" wrapText="1"/>
    </xf>
    <xf numFmtId="0" fontId="54" fillId="0" borderId="0" xfId="0" applyFont="1" applyFill="1" applyBorder="1" applyAlignment="1">
      <alignment horizontal="center" vertical="center"/>
    </xf>
    <xf numFmtId="0" fontId="119" fillId="0" borderId="55" xfId="0" applyFont="1" applyFill="1" applyBorder="1" applyAlignment="1" quotePrefix="1">
      <alignment horizontal="left" vertical="center" wrapText="1"/>
    </xf>
    <xf numFmtId="0" fontId="2" fillId="2" borderId="56" xfId="0" applyFont="1" applyFill="1" applyBorder="1" applyAlignment="1">
      <alignment horizontal="left" vertical="center" wrapText="1"/>
    </xf>
    <xf numFmtId="166" fontId="119" fillId="0" borderId="55" xfId="285" applyNumberFormat="1" applyFont="1" applyFill="1" applyBorder="1" applyAlignment="1">
      <alignment horizontal="left" vertical="center"/>
    </xf>
    <xf numFmtId="0" fontId="2" fillId="2" borderId="55" xfId="0" applyFont="1" applyFill="1" applyBorder="1" applyAlignment="1">
      <alignment horizontal="left" vertical="center" wrapText="1"/>
    </xf>
    <xf numFmtId="7" fontId="119" fillId="0" borderId="55" xfId="0" applyNumberFormat="1" applyFont="1" applyFill="1" applyBorder="1" applyAlignment="1">
      <alignment horizontal="left" vertical="center" wrapText="1"/>
    </xf>
    <xf numFmtId="166" fontId="119" fillId="0" borderId="55" xfId="0" applyNumberFormat="1" applyFont="1" applyFill="1" applyBorder="1" applyAlignment="1">
      <alignment horizontal="left" vertical="center" wrapText="1"/>
    </xf>
    <xf numFmtId="0" fontId="21" fillId="2" borderId="55" xfId="0" applyFont="1" applyFill="1" applyBorder="1" applyAlignment="1">
      <alignment horizontal="left" vertical="center" wrapText="1"/>
    </xf>
    <xf numFmtId="7" fontId="119" fillId="0" borderId="55" xfId="0" applyNumberFormat="1" applyFont="1" applyFill="1" applyBorder="1" applyAlignment="1">
      <alignment vertical="center" wrapText="1"/>
    </xf>
    <xf numFmtId="0" fontId="0" fillId="2" borderId="55" xfId="0" applyFont="1" applyFill="1" applyBorder="1" applyAlignment="1">
      <alignment horizontal="left" vertical="center" wrapText="1"/>
    </xf>
    <xf numFmtId="166" fontId="119" fillId="14" borderId="57" xfId="0" applyNumberFormat="1" applyFont="1" applyFill="1" applyBorder="1" applyAlignment="1">
      <alignment horizontal="left" vertical="center" wrapText="1"/>
    </xf>
    <xf numFmtId="0" fontId="119" fillId="14" borderId="55" xfId="0" applyFont="1" applyFill="1" applyBorder="1" applyAlignment="1">
      <alignment horizontal="left" vertical="center" wrapText="1"/>
    </xf>
    <xf numFmtId="166" fontId="119" fillId="14" borderId="55" xfId="0" applyNumberFormat="1" applyFont="1" applyFill="1" applyBorder="1" applyAlignment="1">
      <alignment horizontal="left" vertical="center" wrapText="1"/>
    </xf>
    <xf numFmtId="169" fontId="11" fillId="55" borderId="25" xfId="0" applyNumberFormat="1" applyFont="1" applyFill="1" applyBorder="1" applyAlignment="1">
      <alignment horizontal="left" wrapText="1"/>
    </xf>
    <xf numFmtId="169" fontId="11" fillId="55" borderId="26" xfId="0" applyNumberFormat="1" applyFont="1" applyFill="1" applyBorder="1" applyAlignment="1">
      <alignment horizontal="left" wrapText="1"/>
    </xf>
    <xf numFmtId="169" fontId="11" fillId="55" borderId="27" xfId="0" applyNumberFormat="1" applyFont="1" applyFill="1" applyBorder="1" applyAlignment="1">
      <alignment horizontal="left" wrapText="1"/>
    </xf>
    <xf numFmtId="15" fontId="136" fillId="55" borderId="58" xfId="0" applyNumberFormat="1" applyFont="1" applyFill="1" applyBorder="1" applyAlignment="1" quotePrefix="1">
      <alignment horizontal="left" vertical="center"/>
    </xf>
    <xf numFmtId="15" fontId="136" fillId="55" borderId="33" xfId="0" applyNumberFormat="1" applyFont="1" applyFill="1" applyBorder="1" applyAlignment="1" quotePrefix="1">
      <alignment horizontal="left" vertical="center"/>
    </xf>
    <xf numFmtId="15" fontId="136" fillId="55" borderId="59" xfId="0" applyNumberFormat="1" applyFont="1" applyFill="1" applyBorder="1" applyAlignment="1" quotePrefix="1">
      <alignment horizontal="left" vertical="center"/>
    </xf>
    <xf numFmtId="0" fontId="14" fillId="34" borderId="30" xfId="0" applyFont="1" applyFill="1" applyBorder="1" applyAlignment="1">
      <alignment horizontal="left" vertical="center"/>
    </xf>
    <xf numFmtId="0" fontId="14" fillId="34" borderId="21" xfId="0" applyFont="1" applyFill="1" applyBorder="1" applyAlignment="1">
      <alignment horizontal="left" vertical="center"/>
    </xf>
    <xf numFmtId="0" fontId="14" fillId="34" borderId="22" xfId="0" applyFont="1" applyFill="1" applyBorder="1" applyAlignment="1">
      <alignment horizontal="left" vertical="center"/>
    </xf>
    <xf numFmtId="15" fontId="5" fillId="34" borderId="25" xfId="0" applyNumberFormat="1" applyFont="1" applyFill="1" applyBorder="1" applyAlignment="1" quotePrefix="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0" fillId="55" borderId="23" xfId="0" applyFont="1" applyFill="1" applyBorder="1" applyAlignment="1">
      <alignment wrapText="1"/>
    </xf>
    <xf numFmtId="0" fontId="0" fillId="55" borderId="0" xfId="0" applyFill="1" applyBorder="1" applyAlignment="1">
      <alignment wrapText="1"/>
    </xf>
    <xf numFmtId="0" fontId="0" fillId="55" borderId="24" xfId="0" applyFill="1" applyBorder="1" applyAlignment="1">
      <alignment wrapText="1"/>
    </xf>
    <xf numFmtId="0" fontId="0" fillId="55" borderId="23" xfId="0" applyFill="1" applyBorder="1" applyAlignment="1">
      <alignment wrapText="1"/>
    </xf>
    <xf numFmtId="0" fontId="0" fillId="55" borderId="23" xfId="0" applyFont="1" applyFill="1" applyBorder="1" applyAlignment="1">
      <alignment horizontal="left"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0" fillId="55" borderId="0" xfId="0" applyFont="1" applyFill="1" applyBorder="1" applyAlignment="1">
      <alignment horizontal="left" wrapText="1"/>
    </xf>
    <xf numFmtId="0" fontId="0" fillId="55" borderId="24" xfId="0" applyFont="1" applyFill="1" applyBorder="1" applyAlignment="1">
      <alignment horizontal="left" wrapText="1"/>
    </xf>
    <xf numFmtId="0" fontId="8" fillId="34" borderId="60" xfId="0" applyFont="1" applyFill="1" applyBorder="1" applyAlignment="1">
      <alignment horizontal="left" vertical="center"/>
    </xf>
    <xf numFmtId="0" fontId="8" fillId="34" borderId="61" xfId="0" applyFont="1" applyFill="1" applyBorder="1" applyAlignment="1">
      <alignment horizontal="left" vertical="center"/>
    </xf>
    <xf numFmtId="0" fontId="8" fillId="34" borderId="62" xfId="0" applyFont="1" applyFill="1" applyBorder="1" applyAlignment="1">
      <alignment horizontal="left" vertical="center"/>
    </xf>
    <xf numFmtId="0" fontId="9" fillId="34" borderId="37"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55" xfId="0" applyFont="1" applyFill="1" applyBorder="1" applyAlignment="1">
      <alignment horizontal="left" vertical="center" wrapText="1"/>
    </xf>
    <xf numFmtId="15" fontId="5" fillId="34" borderId="63" xfId="0" applyNumberFormat="1" applyFont="1" applyFill="1" applyBorder="1" applyAlignment="1" quotePrefix="1">
      <alignment horizontal="center" vertical="center" wrapText="1"/>
    </xf>
    <xf numFmtId="15" fontId="5" fillId="34" borderId="64" xfId="0" applyNumberFormat="1" applyFont="1" applyFill="1" applyBorder="1" applyAlignment="1" quotePrefix="1">
      <alignment horizontal="center" vertical="center" wrapText="1"/>
    </xf>
    <xf numFmtId="15" fontId="5" fillId="34" borderId="65" xfId="0" applyNumberFormat="1" applyFont="1" applyFill="1" applyBorder="1" applyAlignment="1" quotePrefix="1">
      <alignment horizontal="center" vertical="center" wrapText="1"/>
    </xf>
    <xf numFmtId="0" fontId="5" fillId="29" borderId="0" xfId="0" applyFont="1" applyFill="1" applyAlignment="1">
      <alignment horizontal="center"/>
    </xf>
    <xf numFmtId="0" fontId="19" fillId="2" borderId="66" xfId="0" applyFont="1" applyFill="1" applyBorder="1" applyAlignment="1">
      <alignment horizontal="left" vertical="center" wrapText="1"/>
    </xf>
    <xf numFmtId="0" fontId="19" fillId="2" borderId="56" xfId="0" applyFont="1" applyFill="1" applyBorder="1" applyAlignment="1">
      <alignment horizontal="left" vertical="center" wrapText="1"/>
    </xf>
    <xf numFmtId="14" fontId="0" fillId="2" borderId="67" xfId="0" applyNumberFormat="1" applyFont="1" applyFill="1" applyBorder="1" applyAlignment="1">
      <alignment horizontal="left" vertical="center" wrapText="1"/>
    </xf>
    <xf numFmtId="14" fontId="0" fillId="2" borderId="0" xfId="0" applyNumberFormat="1" applyFont="1" applyFill="1" applyBorder="1" applyAlignment="1">
      <alignment horizontal="left" vertical="center" wrapText="1"/>
    </xf>
    <xf numFmtId="14" fontId="0" fillId="2" borderId="55" xfId="0" applyNumberFormat="1" applyFont="1" applyFill="1" applyBorder="1" applyAlignment="1">
      <alignment horizontal="left" vertical="center" wrapText="1"/>
    </xf>
    <xf numFmtId="14" fontId="0" fillId="2" borderId="67" xfId="0" applyNumberFormat="1" applyFont="1" applyFill="1" applyBorder="1" applyAlignment="1">
      <alignment horizontal="left" vertical="center"/>
    </xf>
    <xf numFmtId="14" fontId="0" fillId="2" borderId="0" xfId="0" applyNumberFormat="1" applyFont="1" applyFill="1" applyBorder="1" applyAlignment="1">
      <alignment horizontal="left" vertical="center"/>
    </xf>
    <xf numFmtId="0" fontId="9" fillId="34" borderId="68" xfId="0" applyFont="1" applyFill="1" applyBorder="1" applyAlignment="1">
      <alignment horizontal="left" vertical="center" wrapText="1"/>
    </xf>
    <xf numFmtId="0" fontId="137" fillId="2" borderId="69" xfId="0" applyFont="1" applyFill="1" applyBorder="1" applyAlignment="1">
      <alignment horizontal="left" wrapText="1" readingOrder="1"/>
    </xf>
    <xf numFmtId="0" fontId="137" fillId="2" borderId="70" xfId="0" applyFont="1" applyFill="1" applyBorder="1" applyAlignment="1">
      <alignment horizontal="left" wrapText="1" readingOrder="1"/>
    </xf>
    <xf numFmtId="0" fontId="137" fillId="2" borderId="71" xfId="0" applyFont="1" applyFill="1" applyBorder="1" applyAlignment="1">
      <alignment horizontal="left" wrapText="1" readingOrder="1"/>
    </xf>
    <xf numFmtId="0" fontId="53" fillId="0" borderId="23" xfId="0" applyFont="1" applyBorder="1" applyAlignment="1">
      <alignment horizontal="left" wrapText="1"/>
    </xf>
    <xf numFmtId="0" fontId="53" fillId="0" borderId="0" xfId="0" applyFont="1" applyBorder="1" applyAlignment="1">
      <alignment horizontal="left" wrapText="1"/>
    </xf>
    <xf numFmtId="0" fontId="0" fillId="0" borderId="23" xfId="0" applyBorder="1" applyAlignment="1">
      <alignment horizontal="center"/>
    </xf>
    <xf numFmtId="0" fontId="0" fillId="0" borderId="0" xfId="0" applyBorder="1" applyAlignment="1">
      <alignment horizontal="center"/>
    </xf>
    <xf numFmtId="0" fontId="0" fillId="0" borderId="23" xfId="0" applyBorder="1" applyAlignment="1">
      <alignment horizontal="center" wrapText="1"/>
    </xf>
    <xf numFmtId="0" fontId="0" fillId="0" borderId="0" xfId="0" applyBorder="1" applyAlignment="1">
      <alignment horizontal="center" wrapText="1"/>
    </xf>
    <xf numFmtId="0" fontId="0" fillId="0" borderId="23" xfId="0" applyFont="1" applyBorder="1" applyAlignment="1">
      <alignment horizontal="left" wrapText="1"/>
    </xf>
    <xf numFmtId="0" fontId="0" fillId="0" borderId="0" xfId="0" applyFont="1" applyBorder="1" applyAlignment="1">
      <alignment horizontal="left" wrapText="1"/>
    </xf>
    <xf numFmtId="0" fontId="14" fillId="34" borderId="23" xfId="0" applyFont="1" applyFill="1" applyBorder="1" applyAlignment="1">
      <alignment horizontal="left"/>
    </xf>
    <xf numFmtId="0" fontId="14" fillId="34" borderId="0" xfId="0" applyFont="1" applyFill="1" applyBorder="1" applyAlignment="1">
      <alignment horizontal="left"/>
    </xf>
    <xf numFmtId="0" fontId="137" fillId="2" borderId="51" xfId="0" applyFont="1" applyFill="1" applyBorder="1" applyAlignment="1">
      <alignment horizontal="left" wrapText="1" readingOrder="1"/>
    </xf>
    <xf numFmtId="0" fontId="137" fillId="2" borderId="52" xfId="0" applyFont="1" applyFill="1" applyBorder="1" applyAlignment="1">
      <alignment horizontal="left" wrapText="1" readingOrder="1"/>
    </xf>
    <xf numFmtId="0" fontId="137" fillId="2" borderId="53" xfId="0" applyFont="1" applyFill="1" applyBorder="1" applyAlignment="1">
      <alignment horizontal="left" wrapText="1" readingOrder="1"/>
    </xf>
    <xf numFmtId="0" fontId="5" fillId="34" borderId="72" xfId="0" applyFont="1" applyFill="1" applyBorder="1" applyAlignment="1">
      <alignment horizontal="left" wrapText="1"/>
    </xf>
    <xf numFmtId="0" fontId="0" fillId="34" borderId="73" xfId="0" applyFont="1" applyFill="1" applyBorder="1" applyAlignment="1">
      <alignment horizontal="left" wrapText="1"/>
    </xf>
    <xf numFmtId="0" fontId="0" fillId="34" borderId="47" xfId="0" applyFont="1" applyFill="1" applyBorder="1" applyAlignment="1">
      <alignment horizontal="left" wrapText="1"/>
    </xf>
    <xf numFmtId="0" fontId="5" fillId="34" borderId="72" xfId="0" applyFont="1" applyFill="1" applyBorder="1" applyAlignment="1">
      <alignment horizontal="left" wrapText="1"/>
    </xf>
    <xf numFmtId="0" fontId="135" fillId="2" borderId="23" xfId="0" applyFont="1" applyFill="1" applyBorder="1" applyAlignment="1">
      <alignment horizontal="left" wrapText="1"/>
    </xf>
    <xf numFmtId="0" fontId="135" fillId="2" borderId="0" xfId="0" applyFont="1" applyFill="1" applyBorder="1" applyAlignment="1">
      <alignment horizontal="left" wrapText="1"/>
    </xf>
    <xf numFmtId="0" fontId="135" fillId="2" borderId="24" xfId="0" applyFont="1" applyFill="1" applyBorder="1" applyAlignment="1">
      <alignment horizontal="left" wrapText="1"/>
    </xf>
    <xf numFmtId="0" fontId="134" fillId="34" borderId="72" xfId="0" applyFont="1" applyFill="1" applyBorder="1" applyAlignment="1">
      <alignment horizontal="left" wrapText="1"/>
    </xf>
    <xf numFmtId="0" fontId="134" fillId="34" borderId="73" xfId="0" applyFont="1" applyFill="1" applyBorder="1" applyAlignment="1">
      <alignment horizontal="left" wrapText="1"/>
    </xf>
    <xf numFmtId="0" fontId="134" fillId="34" borderId="47" xfId="0" applyFont="1" applyFill="1" applyBorder="1" applyAlignment="1">
      <alignment horizontal="left" wrapText="1"/>
    </xf>
    <xf numFmtId="0" fontId="5" fillId="34" borderId="74" xfId="0" applyFont="1" applyFill="1" applyBorder="1" applyAlignment="1">
      <alignment horizontal="left" wrapText="1"/>
    </xf>
    <xf numFmtId="0" fontId="5" fillId="34" borderId="73" xfId="0" applyFont="1" applyFill="1" applyBorder="1" applyAlignment="1">
      <alignment horizontal="left" wrapText="1"/>
    </xf>
    <xf numFmtId="0" fontId="5" fillId="34" borderId="75" xfId="0" applyFont="1" applyFill="1" applyBorder="1" applyAlignment="1">
      <alignment horizontal="left" wrapText="1"/>
    </xf>
    <xf numFmtId="0" fontId="5" fillId="34" borderId="76" xfId="0" applyFont="1" applyFill="1" applyBorder="1" applyAlignment="1">
      <alignment horizontal="left" wrapText="1"/>
    </xf>
    <xf numFmtId="0" fontId="5" fillId="34" borderId="76" xfId="0" applyFont="1" applyFill="1" applyBorder="1" applyAlignment="1">
      <alignment horizontal="left" wrapText="1"/>
    </xf>
    <xf numFmtId="0" fontId="5" fillId="34" borderId="77" xfId="0" applyFont="1" applyFill="1" applyBorder="1" applyAlignment="1">
      <alignment horizontal="left" wrapText="1"/>
    </xf>
    <xf numFmtId="0" fontId="5" fillId="59" borderId="78" xfId="678" applyFont="1" applyFill="1" applyBorder="1" applyAlignment="1">
      <alignment horizontal="left" wrapText="1"/>
      <protection/>
    </xf>
    <xf numFmtId="0" fontId="0" fillId="34" borderId="79" xfId="0" applyFont="1" applyFill="1" applyBorder="1" applyAlignment="1">
      <alignment horizontal="left"/>
    </xf>
    <xf numFmtId="0" fontId="0" fillId="34" borderId="80" xfId="0" applyFont="1" applyFill="1" applyBorder="1" applyAlignment="1">
      <alignment horizontal="left"/>
    </xf>
    <xf numFmtId="2" fontId="134" fillId="59" borderId="72" xfId="678" applyNumberFormat="1" applyFont="1" applyFill="1" applyBorder="1" applyAlignment="1">
      <alignment horizontal="left" wrapText="1"/>
      <protection/>
    </xf>
    <xf numFmtId="2" fontId="134" fillId="59" borderId="73" xfId="678" applyNumberFormat="1" applyFont="1" applyFill="1" applyBorder="1" applyAlignment="1">
      <alignment horizontal="left" wrapText="1"/>
      <protection/>
    </xf>
    <xf numFmtId="2" fontId="134" fillId="59" borderId="47" xfId="678" applyNumberFormat="1" applyFont="1" applyFill="1" applyBorder="1" applyAlignment="1">
      <alignment horizontal="left" wrapText="1"/>
      <protection/>
    </xf>
    <xf numFmtId="164" fontId="5" fillId="34" borderId="72" xfId="285" applyNumberFormat="1" applyFont="1" applyFill="1" applyBorder="1" applyAlignment="1">
      <alignment horizontal="left" wrapText="1"/>
    </xf>
    <xf numFmtId="169" fontId="2" fillId="2" borderId="23" xfId="0" applyNumberFormat="1" applyFont="1" applyFill="1" applyBorder="1" applyAlignment="1">
      <alignment horizontal="left" wrapText="1"/>
    </xf>
    <xf numFmtId="169" fontId="2" fillId="2" borderId="0" xfId="0" applyNumberFormat="1" applyFont="1" applyFill="1" applyBorder="1" applyAlignment="1">
      <alignment horizontal="left" wrapText="1"/>
    </xf>
    <xf numFmtId="0" fontId="0" fillId="2" borderId="0" xfId="0" applyFont="1" applyFill="1" applyBorder="1" applyAlignment="1">
      <alignment/>
    </xf>
    <xf numFmtId="0" fontId="138" fillId="34" borderId="73" xfId="0" applyFont="1" applyFill="1" applyBorder="1" applyAlignment="1">
      <alignment horizontal="left" wrapText="1"/>
    </xf>
    <xf numFmtId="0" fontId="138" fillId="34" borderId="47" xfId="0" applyFont="1" applyFill="1" applyBorder="1" applyAlignment="1">
      <alignment horizontal="left" wrapText="1"/>
    </xf>
    <xf numFmtId="0" fontId="5" fillId="59" borderId="72" xfId="678" applyFont="1" applyFill="1" applyBorder="1" applyAlignment="1">
      <alignment horizontal="left" wrapText="1"/>
      <protection/>
    </xf>
    <xf numFmtId="0" fontId="0" fillId="34" borderId="73" xfId="0" applyFont="1" applyFill="1" applyBorder="1" applyAlignment="1">
      <alignment horizontal="left"/>
    </xf>
    <xf numFmtId="0" fontId="0" fillId="34" borderId="47" xfId="0" applyFont="1" applyFill="1" applyBorder="1" applyAlignment="1">
      <alignment horizontal="left"/>
    </xf>
  </cellXfs>
  <cellStyles count="875">
    <cellStyle name="Normal" xfId="0"/>
    <cellStyle name="20% - Accent1" xfId="15"/>
    <cellStyle name="20% - Accent1 2" xfId="16"/>
    <cellStyle name="20% - Accent1 2 2" xfId="17"/>
    <cellStyle name="20% - Accent1 3" xfId="18"/>
    <cellStyle name="20% - Accent1 4" xfId="19"/>
    <cellStyle name="20% - Accent2" xfId="20"/>
    <cellStyle name="20% - Accent2 2" xfId="21"/>
    <cellStyle name="20% - Accent2 2 2" xfId="22"/>
    <cellStyle name="20% - Accent2 3" xfId="23"/>
    <cellStyle name="20% - Accent2 4" xfId="24"/>
    <cellStyle name="20% - Accent3" xfId="25"/>
    <cellStyle name="20% - Accent3 2" xfId="26"/>
    <cellStyle name="20% - Accent3 2 2" xfId="27"/>
    <cellStyle name="20% - Accent3 3" xfId="28"/>
    <cellStyle name="20% - Accent3 4" xfId="29"/>
    <cellStyle name="20% - Accent4" xfId="30"/>
    <cellStyle name="20% - Accent4 2" xfId="31"/>
    <cellStyle name="20% - Accent4 2 2" xfId="32"/>
    <cellStyle name="20% - Accent4 3" xfId="33"/>
    <cellStyle name="20% - Accent4 4" xfId="34"/>
    <cellStyle name="20% - Accent4 5" xfId="35"/>
    <cellStyle name="20% - Accent5" xfId="36"/>
    <cellStyle name="20% - Accent5 2" xfId="37"/>
    <cellStyle name="20% - Accent5 2 2" xfId="38"/>
    <cellStyle name="20% - Accent5 3" xfId="39"/>
    <cellStyle name="20% - Accent5 4" xfId="40"/>
    <cellStyle name="20% - Accent6" xfId="41"/>
    <cellStyle name="20% - Accent6 2" xfId="42"/>
    <cellStyle name="20% - Accent6 2 2" xfId="43"/>
    <cellStyle name="20% - Accent6 3" xfId="44"/>
    <cellStyle name="20% - Accent6 4" xfId="45"/>
    <cellStyle name="40% - Accent1" xfId="46"/>
    <cellStyle name="40% - Accent1 2" xfId="47"/>
    <cellStyle name="40% - Accent1 2 2" xfId="48"/>
    <cellStyle name="40% - Accent1 3" xfId="49"/>
    <cellStyle name="40% - Accent1 4" xfId="50"/>
    <cellStyle name="40% - Accent2" xfId="51"/>
    <cellStyle name="40% - Accent2 2" xfId="52"/>
    <cellStyle name="40% - Accent2 2 2" xfId="53"/>
    <cellStyle name="40% - Accent2 3" xfId="54"/>
    <cellStyle name="40% - Accent2 4" xfId="55"/>
    <cellStyle name="40% - Accent3" xfId="56"/>
    <cellStyle name="40% - Accent3 2" xfId="57"/>
    <cellStyle name="40% - Accent3 2 2" xfId="58"/>
    <cellStyle name="40% - Accent3 3" xfId="59"/>
    <cellStyle name="40% - Accent3 4" xfId="60"/>
    <cellStyle name="40% - Accent4" xfId="61"/>
    <cellStyle name="40% - Accent4 2" xfId="62"/>
    <cellStyle name="40% - Accent4 2 2" xfId="63"/>
    <cellStyle name="40% - Accent4 3" xfId="64"/>
    <cellStyle name="40% - Accent4 4" xfId="65"/>
    <cellStyle name="40% - Accent5" xfId="66"/>
    <cellStyle name="40% - Accent5 2" xfId="67"/>
    <cellStyle name="40% - Accent5 2 2" xfId="68"/>
    <cellStyle name="40% - Accent5 3" xfId="69"/>
    <cellStyle name="40% - Accent5 4" xfId="70"/>
    <cellStyle name="40% - Accent6" xfId="71"/>
    <cellStyle name="40% - Accent6 2" xfId="72"/>
    <cellStyle name="40% - Accent6 2 2" xfId="73"/>
    <cellStyle name="40% - Accent6 3" xfId="74"/>
    <cellStyle name="40% - Accent6 4" xfId="75"/>
    <cellStyle name="60% - Accent1" xfId="76"/>
    <cellStyle name="60% - Accent1 2" xfId="77"/>
    <cellStyle name="60% - Accent1 2 2" xfId="78"/>
    <cellStyle name="60% - Accent1 3" xfId="79"/>
    <cellStyle name="60% - Accent1 4" xfId="80"/>
    <cellStyle name="60% - Accent2" xfId="81"/>
    <cellStyle name="60% - Accent2 2" xfId="82"/>
    <cellStyle name="60% - Accent2 2 2" xfId="83"/>
    <cellStyle name="60% - Accent2 3" xfId="84"/>
    <cellStyle name="60% - Accent2 4" xfId="85"/>
    <cellStyle name="60% - Accent3" xfId="86"/>
    <cellStyle name="60% - Accent3 2" xfId="87"/>
    <cellStyle name="60% - Accent3 2 2" xfId="88"/>
    <cellStyle name="60% - Accent3 3" xfId="89"/>
    <cellStyle name="60% - Accent3 4" xfId="90"/>
    <cellStyle name="60% - Accent4" xfId="91"/>
    <cellStyle name="60% - Accent4 2" xfId="92"/>
    <cellStyle name="60% - Accent4 2 2" xfId="93"/>
    <cellStyle name="60% - Accent4 3" xfId="94"/>
    <cellStyle name="60% - Accent4 4" xfId="95"/>
    <cellStyle name="60% - Accent5" xfId="96"/>
    <cellStyle name="60% - Accent5 2" xfId="97"/>
    <cellStyle name="60% - Accent5 2 2" xfId="98"/>
    <cellStyle name="60% - Accent5 3" xfId="99"/>
    <cellStyle name="60% - Accent5 4" xfId="100"/>
    <cellStyle name="60% - Accent6" xfId="101"/>
    <cellStyle name="60% - Accent6 2" xfId="102"/>
    <cellStyle name="60% - Accent6 2 2" xfId="103"/>
    <cellStyle name="60% - Accent6 3" xfId="104"/>
    <cellStyle name="60% - Accent6 4" xfId="105"/>
    <cellStyle name="Accent1" xfId="106"/>
    <cellStyle name="Accent1 2" xfId="107"/>
    <cellStyle name="Accent1 2 2" xfId="108"/>
    <cellStyle name="Accent1 3" xfId="109"/>
    <cellStyle name="Accent1 4" xfId="110"/>
    <cellStyle name="Accent2" xfId="111"/>
    <cellStyle name="Accent2 2" xfId="112"/>
    <cellStyle name="Accent2 2 2" xfId="113"/>
    <cellStyle name="Accent2 3" xfId="114"/>
    <cellStyle name="Accent2 4" xfId="115"/>
    <cellStyle name="Accent3" xfId="116"/>
    <cellStyle name="Accent3 2" xfId="117"/>
    <cellStyle name="Accent3 2 2" xfId="118"/>
    <cellStyle name="Accent3 3" xfId="119"/>
    <cellStyle name="Accent3 4" xfId="120"/>
    <cellStyle name="Accent4" xfId="121"/>
    <cellStyle name="Accent4 2" xfId="122"/>
    <cellStyle name="Accent4 2 2" xfId="123"/>
    <cellStyle name="Accent4 3" xfId="124"/>
    <cellStyle name="Accent4 4" xfId="125"/>
    <cellStyle name="Accent4 5" xfId="126"/>
    <cellStyle name="Accent5" xfId="127"/>
    <cellStyle name="Accent5 2" xfId="128"/>
    <cellStyle name="Accent5 2 2" xfId="129"/>
    <cellStyle name="Accent5 3" xfId="130"/>
    <cellStyle name="Accent5 4" xfId="131"/>
    <cellStyle name="Accent6" xfId="132"/>
    <cellStyle name="Accent6 2" xfId="133"/>
    <cellStyle name="Accent6 2 2" xfId="134"/>
    <cellStyle name="Accent6 3" xfId="135"/>
    <cellStyle name="Accent6 4" xfId="136"/>
    <cellStyle name="Bad" xfId="137"/>
    <cellStyle name="Bad 2" xfId="138"/>
    <cellStyle name="Bad 2 2" xfId="139"/>
    <cellStyle name="Bad 3" xfId="140"/>
    <cellStyle name="Bad 4" xfId="141"/>
    <cellStyle name="Calculation" xfId="142"/>
    <cellStyle name="Calculation 2" xfId="143"/>
    <cellStyle name="Calculation 2 2" xfId="144"/>
    <cellStyle name="Calculation 2 2 2" xfId="145"/>
    <cellStyle name="Calculation 2 2 2 2" xfId="146"/>
    <cellStyle name="Calculation 2 2 2 2 2" xfId="147"/>
    <cellStyle name="Calculation 2 2 2 2 3" xfId="148"/>
    <cellStyle name="Calculation 2 2 2 3" xfId="149"/>
    <cellStyle name="Calculation 2 2 2 4" xfId="150"/>
    <cellStyle name="Calculation 2 2 3" xfId="151"/>
    <cellStyle name="Calculation 2 2 3 2" xfId="152"/>
    <cellStyle name="Calculation 2 2 3 3" xfId="153"/>
    <cellStyle name="Calculation 2 2 4" xfId="154"/>
    <cellStyle name="Calculation 2 2 5" xfId="155"/>
    <cellStyle name="Calculation 2 3" xfId="156"/>
    <cellStyle name="Calculation 2 3 2" xfId="157"/>
    <cellStyle name="Calculation 2 3 2 2" xfId="158"/>
    <cellStyle name="Calculation 2 3 2 3" xfId="159"/>
    <cellStyle name="Calculation 2 3 3" xfId="160"/>
    <cellStyle name="Calculation 2 3 4" xfId="161"/>
    <cellStyle name="Calculation 2 4" xfId="162"/>
    <cellStyle name="Calculation 2 5" xfId="163"/>
    <cellStyle name="Calculation 2 5 2" xfId="164"/>
    <cellStyle name="Calculation 2 5 3" xfId="165"/>
    <cellStyle name="Calculation 2 6" xfId="166"/>
    <cellStyle name="Calculation 2 7" xfId="167"/>
    <cellStyle name="Calculation 3" xfId="168"/>
    <cellStyle name="Calculation 3 2" xfId="169"/>
    <cellStyle name="Calculation 3 2 2" xfId="170"/>
    <cellStyle name="Calculation 3 2 2 2" xfId="171"/>
    <cellStyle name="Calculation 3 2 2 3" xfId="172"/>
    <cellStyle name="Calculation 3 2 3" xfId="173"/>
    <cellStyle name="Calculation 3 2 4" xfId="174"/>
    <cellStyle name="Calculation 3 3" xfId="175"/>
    <cellStyle name="Calculation 3 3 2" xfId="176"/>
    <cellStyle name="Calculation 3 3 3" xfId="177"/>
    <cellStyle name="Calculation 3 4" xfId="178"/>
    <cellStyle name="Calculation 3 5" xfId="179"/>
    <cellStyle name="Calculation 4" xfId="180"/>
    <cellStyle name="Calculation 4 2" xfId="181"/>
    <cellStyle name="Calculation 4 2 2" xfId="182"/>
    <cellStyle name="Calculation 4 2 3" xfId="183"/>
    <cellStyle name="Calculation 4 3" xfId="184"/>
    <cellStyle name="Calculation 4 4" xfId="185"/>
    <cellStyle name="Calculation 5" xfId="186"/>
    <cellStyle name="Calculation 5 2" xfId="187"/>
    <cellStyle name="Calculation 5 3" xfId="188"/>
    <cellStyle name="Check Cell" xfId="189"/>
    <cellStyle name="Check Cell 2" xfId="190"/>
    <cellStyle name="Check Cell 2 2" xfId="191"/>
    <cellStyle name="Check Cell 3" xfId="192"/>
    <cellStyle name="Check Cell 4" xfId="193"/>
    <cellStyle name="Comma" xfId="194"/>
    <cellStyle name="Comma [0]" xfId="195"/>
    <cellStyle name="Comma 10" xfId="196"/>
    <cellStyle name="Comma 10 2" xfId="197"/>
    <cellStyle name="Comma 10 3" xfId="198"/>
    <cellStyle name="Comma 11" xfId="199"/>
    <cellStyle name="Comma 2" xfId="200"/>
    <cellStyle name="Comma 2 2" xfId="201"/>
    <cellStyle name="Comma 2 2 2" xfId="202"/>
    <cellStyle name="Comma 2 3" xfId="203"/>
    <cellStyle name="Comma 2 3 2" xfId="204"/>
    <cellStyle name="Comma 2 3 3" xfId="205"/>
    <cellStyle name="Comma 2 3 4" xfId="206"/>
    <cellStyle name="Comma 2 4" xfId="207"/>
    <cellStyle name="Comma 3" xfId="208"/>
    <cellStyle name="Comma 3 2" xfId="209"/>
    <cellStyle name="Comma 3 3" xfId="210"/>
    <cellStyle name="Comma 3 3 2" xfId="211"/>
    <cellStyle name="Comma 3 3 2 2" xfId="212"/>
    <cellStyle name="Comma 3 3 2 2 2" xfId="213"/>
    <cellStyle name="Comma 3 3 2 3" xfId="214"/>
    <cellStyle name="Comma 3 3 3" xfId="215"/>
    <cellStyle name="Comma 3 3 3 2" xfId="216"/>
    <cellStyle name="Comma 3 3 4" xfId="217"/>
    <cellStyle name="Comma 3 4" xfId="218"/>
    <cellStyle name="Comma 3 4 2" xfId="219"/>
    <cellStyle name="Comma 3 4 2 2" xfId="220"/>
    <cellStyle name="Comma 3 4 3" xfId="221"/>
    <cellStyle name="Comma 3 5" xfId="222"/>
    <cellStyle name="Comma 3 5 2" xfId="223"/>
    <cellStyle name="Comma 3 5 2 2" xfId="224"/>
    <cellStyle name="Comma 3 5 3" xfId="225"/>
    <cellStyle name="Comma 3 6" xfId="226"/>
    <cellStyle name="Comma 3 6 2" xfId="227"/>
    <cellStyle name="Comma 3 6 2 2" xfId="228"/>
    <cellStyle name="Comma 3 6 3" xfId="229"/>
    <cellStyle name="Comma 3 7" xfId="230"/>
    <cellStyle name="Comma 3 7 2" xfId="231"/>
    <cellStyle name="Comma 3 8" xfId="232"/>
    <cellStyle name="Comma 4" xfId="233"/>
    <cellStyle name="Comma 4 2" xfId="234"/>
    <cellStyle name="Comma 4 2 2" xfId="235"/>
    <cellStyle name="Comma 4 2 2 2" xfId="236"/>
    <cellStyle name="Comma 4 2 2 2 2" xfId="237"/>
    <cellStyle name="Comma 4 2 2 3" xfId="238"/>
    <cellStyle name="Comma 4 2 3" xfId="239"/>
    <cellStyle name="Comma 4 2 3 2" xfId="240"/>
    <cellStyle name="Comma 4 2 4" xfId="241"/>
    <cellStyle name="Comma 4 3" xfId="242"/>
    <cellStyle name="Comma 4 3 2" xfId="243"/>
    <cellStyle name="Comma 4 3 2 2" xfId="244"/>
    <cellStyle name="Comma 4 3 3" xfId="245"/>
    <cellStyle name="Comma 4 4" xfId="246"/>
    <cellStyle name="Comma 4 4 2" xfId="247"/>
    <cellStyle name="Comma 4 4 2 2" xfId="248"/>
    <cellStyle name="Comma 4 4 3" xfId="249"/>
    <cellStyle name="Comma 4 5" xfId="250"/>
    <cellStyle name="Comma 4 5 2" xfId="251"/>
    <cellStyle name="Comma 4 5 2 2" xfId="252"/>
    <cellStyle name="Comma 4 5 3" xfId="253"/>
    <cellStyle name="Comma 4 6" xfId="254"/>
    <cellStyle name="Comma 4 6 2" xfId="255"/>
    <cellStyle name="Comma 4 7" xfId="256"/>
    <cellStyle name="Comma 5" xfId="257"/>
    <cellStyle name="Comma 5 2" xfId="258"/>
    <cellStyle name="Comma 5 2 2" xfId="259"/>
    <cellStyle name="Comma 5 2 2 2" xfId="260"/>
    <cellStyle name="Comma 5 2 2 2 2" xfId="261"/>
    <cellStyle name="Comma 5 2 2 3" xfId="262"/>
    <cellStyle name="Comma 5 2 3" xfId="263"/>
    <cellStyle name="Comma 5 2 3 2" xfId="264"/>
    <cellStyle name="Comma 5 2 4" xfId="265"/>
    <cellStyle name="Comma 5 3" xfId="266"/>
    <cellStyle name="Comma 5 3 2" xfId="267"/>
    <cellStyle name="Comma 5 3 2 2" xfId="268"/>
    <cellStyle name="Comma 5 3 3" xfId="269"/>
    <cellStyle name="Comma 5 4" xfId="270"/>
    <cellStyle name="Comma 5 4 2" xfId="271"/>
    <cellStyle name="Comma 5 4 2 2" xfId="272"/>
    <cellStyle name="Comma 5 4 3" xfId="273"/>
    <cellStyle name="Comma 5 5" xfId="274"/>
    <cellStyle name="Comma 5 5 2" xfId="275"/>
    <cellStyle name="Comma 5 5 2 2" xfId="276"/>
    <cellStyle name="Comma 5 5 3" xfId="277"/>
    <cellStyle name="Comma 5 6" xfId="278"/>
    <cellStyle name="Comma 5 6 2" xfId="279"/>
    <cellStyle name="Comma 5 7" xfId="280"/>
    <cellStyle name="Comma 6" xfId="281"/>
    <cellStyle name="Comma 7" xfId="282"/>
    <cellStyle name="Comma 8" xfId="283"/>
    <cellStyle name="Comma 9" xfId="284"/>
    <cellStyle name="Currency" xfId="285"/>
    <cellStyle name="Currency [0]" xfId="286"/>
    <cellStyle name="Currency 10" xfId="287"/>
    <cellStyle name="Currency 2" xfId="288"/>
    <cellStyle name="Currency 2 10" xfId="289"/>
    <cellStyle name="Currency 2 11" xfId="290"/>
    <cellStyle name="Currency 2 2" xfId="291"/>
    <cellStyle name="Currency 2 2 2" xfId="292"/>
    <cellStyle name="Currency 2 3" xfId="293"/>
    <cellStyle name="Currency 2 3 2" xfId="294"/>
    <cellStyle name="Currency 2 4" xfId="295"/>
    <cellStyle name="Currency 2 4 2" xfId="296"/>
    <cellStyle name="Currency 2 4 2 2" xfId="297"/>
    <cellStyle name="Currency 2 4 2 2 2" xfId="298"/>
    <cellStyle name="Currency 2 4 2 3" xfId="299"/>
    <cellStyle name="Currency 2 4 3" xfId="300"/>
    <cellStyle name="Currency 2 4 3 2" xfId="301"/>
    <cellStyle name="Currency 2 4 4" xfId="302"/>
    <cellStyle name="Currency 2 5" xfId="303"/>
    <cellStyle name="Currency 2 5 2" xfId="304"/>
    <cellStyle name="Currency 2 5 2 2" xfId="305"/>
    <cellStyle name="Currency 2 5 3" xfId="306"/>
    <cellStyle name="Currency 2 6" xfId="307"/>
    <cellStyle name="Currency 2 6 2" xfId="308"/>
    <cellStyle name="Currency 2 6 2 2" xfId="309"/>
    <cellStyle name="Currency 2 6 3" xfId="310"/>
    <cellStyle name="Currency 2 7" xfId="311"/>
    <cellStyle name="Currency 2 7 2" xfId="312"/>
    <cellStyle name="Currency 2 7 2 2" xfId="313"/>
    <cellStyle name="Currency 2 7 3" xfId="314"/>
    <cellStyle name="Currency 2 8" xfId="315"/>
    <cellStyle name="Currency 2 8 2" xfId="316"/>
    <cellStyle name="Currency 2 9" xfId="317"/>
    <cellStyle name="Currency 3" xfId="318"/>
    <cellStyle name="Currency 3 2" xfId="319"/>
    <cellStyle name="Currency 4" xfId="320"/>
    <cellStyle name="Currency 4 2" xfId="321"/>
    <cellStyle name="Currency 4 2 2" xfId="322"/>
    <cellStyle name="Currency 4 2 2 2" xfId="323"/>
    <cellStyle name="Currency 4 2 2 2 2" xfId="324"/>
    <cellStyle name="Currency 4 2 2 3" xfId="325"/>
    <cellStyle name="Currency 4 2 3" xfId="326"/>
    <cellStyle name="Currency 4 2 3 2" xfId="327"/>
    <cellStyle name="Currency 4 2 4" xfId="328"/>
    <cellStyle name="Currency 4 3" xfId="329"/>
    <cellStyle name="Currency 4 3 2" xfId="330"/>
    <cellStyle name="Currency 4 3 2 2" xfId="331"/>
    <cellStyle name="Currency 4 3 3" xfId="332"/>
    <cellStyle name="Currency 4 4" xfId="333"/>
    <cellStyle name="Currency 4 4 2" xfId="334"/>
    <cellStyle name="Currency 4 4 2 2" xfId="335"/>
    <cellStyle name="Currency 4 4 3" xfId="336"/>
    <cellStyle name="Currency 4 5" xfId="337"/>
    <cellStyle name="Currency 4 5 2" xfId="338"/>
    <cellStyle name="Currency 4 5 2 2" xfId="339"/>
    <cellStyle name="Currency 4 5 3" xfId="340"/>
    <cellStyle name="Currency 4 6" xfId="341"/>
    <cellStyle name="Currency 4 6 2" xfId="342"/>
    <cellStyle name="Currency 4 7" xfId="343"/>
    <cellStyle name="Currency 4 8" xfId="344"/>
    <cellStyle name="Currency 5" xfId="345"/>
    <cellStyle name="Currency 5 2" xfId="346"/>
    <cellStyle name="Currency 5 2 2" xfId="347"/>
    <cellStyle name="Currency 5 2 2 2" xfId="348"/>
    <cellStyle name="Currency 5 2 2 2 2" xfId="349"/>
    <cellStyle name="Currency 5 2 2 3" xfId="350"/>
    <cellStyle name="Currency 5 2 3" xfId="351"/>
    <cellStyle name="Currency 5 2 3 2" xfId="352"/>
    <cellStyle name="Currency 5 2 4" xfId="353"/>
    <cellStyle name="Currency 5 3" xfId="354"/>
    <cellStyle name="Currency 5 3 2" xfId="355"/>
    <cellStyle name="Currency 5 3 2 2" xfId="356"/>
    <cellStyle name="Currency 5 3 3" xfId="357"/>
    <cellStyle name="Currency 5 4" xfId="358"/>
    <cellStyle name="Currency 5 4 2" xfId="359"/>
    <cellStyle name="Currency 5 4 2 2" xfId="360"/>
    <cellStyle name="Currency 5 4 3" xfId="361"/>
    <cellStyle name="Currency 5 5" xfId="362"/>
    <cellStyle name="Currency 5 5 2" xfId="363"/>
    <cellStyle name="Currency 5 5 2 2" xfId="364"/>
    <cellStyle name="Currency 5 5 3" xfId="365"/>
    <cellStyle name="Currency 5 6" xfId="366"/>
    <cellStyle name="Currency 5 6 2" xfId="367"/>
    <cellStyle name="Currency 5 7" xfId="368"/>
    <cellStyle name="Currency 5 8" xfId="369"/>
    <cellStyle name="Currency 6" xfId="370"/>
    <cellStyle name="Currency 6 2" xfId="371"/>
    <cellStyle name="Currency 7" xfId="372"/>
    <cellStyle name="Currency 8" xfId="373"/>
    <cellStyle name="Currency 9" xfId="374"/>
    <cellStyle name="Currency 9 2" xfId="375"/>
    <cellStyle name="DRG Table" xfId="376"/>
    <cellStyle name="Explanatory Text" xfId="377"/>
    <cellStyle name="Explanatory Text 2" xfId="378"/>
    <cellStyle name="Explanatory Text 2 2" xfId="379"/>
    <cellStyle name="Explanatory Text 3" xfId="380"/>
    <cellStyle name="Explanatory Text 4" xfId="381"/>
    <cellStyle name="Followed Hyperlink" xfId="382"/>
    <cellStyle name="Followed Hyperlink 2" xfId="383"/>
    <cellStyle name="Good" xfId="384"/>
    <cellStyle name="Good 2" xfId="385"/>
    <cellStyle name="Good 2 2" xfId="386"/>
    <cellStyle name="Good 3" xfId="387"/>
    <cellStyle name="Good 4" xfId="388"/>
    <cellStyle name="Heading 1" xfId="389"/>
    <cellStyle name="Heading 1 2" xfId="390"/>
    <cellStyle name="Heading 1 2 2" xfId="391"/>
    <cellStyle name="Heading 1 3" xfId="392"/>
    <cellStyle name="Heading 1 4" xfId="393"/>
    <cellStyle name="Heading 2" xfId="394"/>
    <cellStyle name="Heading 2 2" xfId="395"/>
    <cellStyle name="Heading 2 2 2" xfId="396"/>
    <cellStyle name="Heading 2 3" xfId="397"/>
    <cellStyle name="Heading 2 4" xfId="398"/>
    <cellStyle name="Heading 3" xfId="399"/>
    <cellStyle name="Heading 3 2" xfId="400"/>
    <cellStyle name="Heading 3 2 2" xfId="401"/>
    <cellStyle name="Heading 3 3" xfId="402"/>
    <cellStyle name="Heading 3 4" xfId="403"/>
    <cellStyle name="Heading 4" xfId="404"/>
    <cellStyle name="Heading 4 2" xfId="405"/>
    <cellStyle name="Heading 4 2 2" xfId="406"/>
    <cellStyle name="Heading 4 3" xfId="407"/>
    <cellStyle name="Heading 4 4" xfId="408"/>
    <cellStyle name="Hyperlink" xfId="409"/>
    <cellStyle name="Hyperlink 2" xfId="410"/>
    <cellStyle name="Hyperlink 2 2" xfId="411"/>
    <cellStyle name="Hyperlink 3" xfId="412"/>
    <cellStyle name="Hyperlink 4" xfId="413"/>
    <cellStyle name="Input" xfId="414"/>
    <cellStyle name="Input 2" xfId="415"/>
    <cellStyle name="Input 2 2" xfId="416"/>
    <cellStyle name="Input 2 2 2" xfId="417"/>
    <cellStyle name="Input 2 2 2 2" xfId="418"/>
    <cellStyle name="Input 2 2 2 2 2" xfId="419"/>
    <cellStyle name="Input 2 2 2 2 3" xfId="420"/>
    <cellStyle name="Input 2 2 2 3" xfId="421"/>
    <cellStyle name="Input 2 2 2 4" xfId="422"/>
    <cellStyle name="Input 2 2 3" xfId="423"/>
    <cellStyle name="Input 2 2 3 2" xfId="424"/>
    <cellStyle name="Input 2 2 3 3" xfId="425"/>
    <cellStyle name="Input 2 2 4" xfId="426"/>
    <cellStyle name="Input 2 2 5" xfId="427"/>
    <cellStyle name="Input 2 3" xfId="428"/>
    <cellStyle name="Input 2 3 2" xfId="429"/>
    <cellStyle name="Input 2 3 2 2" xfId="430"/>
    <cellStyle name="Input 2 3 2 3" xfId="431"/>
    <cellStyle name="Input 2 3 3" xfId="432"/>
    <cellStyle name="Input 2 3 4" xfId="433"/>
    <cellStyle name="Input 2 4" xfId="434"/>
    <cellStyle name="Input 2 5" xfId="435"/>
    <cellStyle name="Input 2 5 2" xfId="436"/>
    <cellStyle name="Input 2 5 3" xfId="437"/>
    <cellStyle name="Input 2 6" xfId="438"/>
    <cellStyle name="Input 2 7" xfId="439"/>
    <cellStyle name="Input 3" xfId="440"/>
    <cellStyle name="Input 3 2" xfId="441"/>
    <cellStyle name="Input 3 2 2" xfId="442"/>
    <cellStyle name="Input 3 2 2 2" xfId="443"/>
    <cellStyle name="Input 3 2 2 3" xfId="444"/>
    <cellStyle name="Input 3 2 3" xfId="445"/>
    <cellStyle name="Input 3 2 4" xfId="446"/>
    <cellStyle name="Input 3 3" xfId="447"/>
    <cellStyle name="Input 3 3 2" xfId="448"/>
    <cellStyle name="Input 3 3 3" xfId="449"/>
    <cellStyle name="Input 3 4" xfId="450"/>
    <cellStyle name="Input 3 5" xfId="451"/>
    <cellStyle name="Input 4" xfId="452"/>
    <cellStyle name="Input 4 2" xfId="453"/>
    <cellStyle name="Input 4 2 2" xfId="454"/>
    <cellStyle name="Input 4 2 3" xfId="455"/>
    <cellStyle name="Input 4 3" xfId="456"/>
    <cellStyle name="Input 4 4" xfId="457"/>
    <cellStyle name="Input 5" xfId="458"/>
    <cellStyle name="Input 5 2" xfId="459"/>
    <cellStyle name="Input 5 3" xfId="460"/>
    <cellStyle name="Linked Cell" xfId="461"/>
    <cellStyle name="Linked Cell 2" xfId="462"/>
    <cellStyle name="Linked Cell 2 2" xfId="463"/>
    <cellStyle name="Linked Cell 3" xfId="464"/>
    <cellStyle name="Linked Cell 4" xfId="465"/>
    <cellStyle name="Neutral" xfId="466"/>
    <cellStyle name="Neutral 2" xfId="467"/>
    <cellStyle name="Neutral 2 2" xfId="468"/>
    <cellStyle name="Neutral 3" xfId="469"/>
    <cellStyle name="Neutral 4" xfId="470"/>
    <cellStyle name="Normal 10" xfId="471"/>
    <cellStyle name="Normal 10 2" xfId="472"/>
    <cellStyle name="Normal 10 2 2" xfId="473"/>
    <cellStyle name="Normal 10 2 2 2" xfId="474"/>
    <cellStyle name="Normal 10 2 2 2 2" xfId="475"/>
    <cellStyle name="Normal 10 2 2 3" xfId="476"/>
    <cellStyle name="Normal 10 2 3" xfId="477"/>
    <cellStyle name="Normal 10 2 3 2" xfId="478"/>
    <cellStyle name="Normal 10 2 4" xfId="479"/>
    <cellStyle name="Normal 10 3" xfId="480"/>
    <cellStyle name="Normal 10 3 2" xfId="481"/>
    <cellStyle name="Normal 10 3 2 2" xfId="482"/>
    <cellStyle name="Normal 10 3 3" xfId="483"/>
    <cellStyle name="Normal 10 4" xfId="484"/>
    <cellStyle name="Normal 10 4 2" xfId="485"/>
    <cellStyle name="Normal 10 4 2 2" xfId="486"/>
    <cellStyle name="Normal 10 4 3" xfId="487"/>
    <cellStyle name="Normal 10 5" xfId="488"/>
    <cellStyle name="Normal 10 5 2" xfId="489"/>
    <cellStyle name="Normal 10 5 2 2" xfId="490"/>
    <cellStyle name="Normal 10 5 3" xfId="491"/>
    <cellStyle name="Normal 10 6" xfId="492"/>
    <cellStyle name="Normal 10 6 2" xfId="493"/>
    <cellStyle name="Normal 10 7" xfId="494"/>
    <cellStyle name="Normal 11" xfId="495"/>
    <cellStyle name="Normal 12" xfId="496"/>
    <cellStyle name="Normal 12 2" xfId="497"/>
    <cellStyle name="Normal 13" xfId="498"/>
    <cellStyle name="Normal 13 2" xfId="499"/>
    <cellStyle name="Normal 13 3" xfId="500"/>
    <cellStyle name="Normal 14" xfId="501"/>
    <cellStyle name="Normal 15" xfId="502"/>
    <cellStyle name="Normal 15 2" xfId="503"/>
    <cellStyle name="Normal 15 3" xfId="504"/>
    <cellStyle name="Normal 16" xfId="505"/>
    <cellStyle name="Normal 17" xfId="506"/>
    <cellStyle name="Normal 18" xfId="507"/>
    <cellStyle name="Normal 19" xfId="508"/>
    <cellStyle name="Normal 2" xfId="509"/>
    <cellStyle name="Normal 2 2" xfId="510"/>
    <cellStyle name="Normal 2 2 2" xfId="511"/>
    <cellStyle name="Normal 2 2 3" xfId="512"/>
    <cellStyle name="Normal 2 3" xfId="513"/>
    <cellStyle name="Normal 2 3 2" xfId="514"/>
    <cellStyle name="Normal 2 4" xfId="515"/>
    <cellStyle name="Normal 2 4 2" xfId="516"/>
    <cellStyle name="Normal 2 5" xfId="517"/>
    <cellStyle name="Normal 2 6" xfId="518"/>
    <cellStyle name="Normal 2_SC IP analytical dataset summary part 1 2011-01-29" xfId="519"/>
    <cellStyle name="Normal 3" xfId="520"/>
    <cellStyle name="Normal 3 10" xfId="521"/>
    <cellStyle name="Normal 3 2" xfId="522"/>
    <cellStyle name="Normal 3 3" xfId="523"/>
    <cellStyle name="Normal 3 3 2" xfId="524"/>
    <cellStyle name="Normal 3 3 2 2" xfId="525"/>
    <cellStyle name="Normal 3 3 2 2 2" xfId="526"/>
    <cellStyle name="Normal 3 3 2 3" xfId="527"/>
    <cellStyle name="Normal 3 3 3" xfId="528"/>
    <cellStyle name="Normal 3 3 3 2" xfId="529"/>
    <cellStyle name="Normal 3 3 4" xfId="530"/>
    <cellStyle name="Normal 3 4" xfId="531"/>
    <cellStyle name="Normal 3 4 2" xfId="532"/>
    <cellStyle name="Normal 3 4 2 2" xfId="533"/>
    <cellStyle name="Normal 3 4 3" xfId="534"/>
    <cellStyle name="Normal 3 5" xfId="535"/>
    <cellStyle name="Normal 3 5 2" xfId="536"/>
    <cellStyle name="Normal 3 5 2 2" xfId="537"/>
    <cellStyle name="Normal 3 5 3" xfId="538"/>
    <cellStyle name="Normal 3 6" xfId="539"/>
    <cellStyle name="Normal 3 6 2" xfId="540"/>
    <cellStyle name="Normal 3 6 2 2" xfId="541"/>
    <cellStyle name="Normal 3 6 3" xfId="542"/>
    <cellStyle name="Normal 3 7" xfId="543"/>
    <cellStyle name="Normal 3 7 2" xfId="544"/>
    <cellStyle name="Normal 3 8" xfId="545"/>
    <cellStyle name="Normal 3 9" xfId="546"/>
    <cellStyle name="Normal 3_Sheet1" xfId="547"/>
    <cellStyle name="Normal 32" xfId="548"/>
    <cellStyle name="Normal 34" xfId="549"/>
    <cellStyle name="Normal 4" xfId="550"/>
    <cellStyle name="Normal 4 2" xfId="551"/>
    <cellStyle name="Normal 4 3" xfId="552"/>
    <cellStyle name="Normal 4 3 2" xfId="553"/>
    <cellStyle name="Normal 4 4" xfId="554"/>
    <cellStyle name="Normal 4 4 2" xfId="555"/>
    <cellStyle name="Normal 5" xfId="556"/>
    <cellStyle name="Normal 5 2" xfId="557"/>
    <cellStyle name="Normal 5 2 2" xfId="558"/>
    <cellStyle name="Normal 5 2 2 2" xfId="559"/>
    <cellStyle name="Normal 5 2 2 2 2" xfId="560"/>
    <cellStyle name="Normal 5 2 2 3" xfId="561"/>
    <cellStyle name="Normal 5 2 3" xfId="562"/>
    <cellStyle name="Normal 5 2 3 2" xfId="563"/>
    <cellStyle name="Normal 5 2 4" xfId="564"/>
    <cellStyle name="Normal 5 3" xfId="565"/>
    <cellStyle name="Normal 5 3 2" xfId="566"/>
    <cellStyle name="Normal 5 3 2 2" xfId="567"/>
    <cellStyle name="Normal 5 3 3" xfId="568"/>
    <cellStyle name="Normal 5 4" xfId="569"/>
    <cellStyle name="Normal 5 4 2" xfId="570"/>
    <cellStyle name="Normal 5 4 2 2" xfId="571"/>
    <cellStyle name="Normal 5 4 3" xfId="572"/>
    <cellStyle name="Normal 5 5" xfId="573"/>
    <cellStyle name="Normal 5 5 2" xfId="574"/>
    <cellStyle name="Normal 5 5 2 2" xfId="575"/>
    <cellStyle name="Normal 5 5 3" xfId="576"/>
    <cellStyle name="Normal 5 6" xfId="577"/>
    <cellStyle name="Normal 5 6 2" xfId="578"/>
    <cellStyle name="Normal 5 7" xfId="579"/>
    <cellStyle name="Normal 5 8" xfId="580"/>
    <cellStyle name="Normal 5 9" xfId="581"/>
    <cellStyle name="Normal 6" xfId="582"/>
    <cellStyle name="Normal 6 2" xfId="583"/>
    <cellStyle name="Normal 6 2 2" xfId="584"/>
    <cellStyle name="Normal 6 2 2 2" xfId="585"/>
    <cellStyle name="Normal 6 2 2 2 2" xfId="586"/>
    <cellStyle name="Normal 6 2 2 3" xfId="587"/>
    <cellStyle name="Normal 6 2 3" xfId="588"/>
    <cellStyle name="Normal 6 2 3 2" xfId="589"/>
    <cellStyle name="Normal 6 2 4" xfId="590"/>
    <cellStyle name="Normal 6 3" xfId="591"/>
    <cellStyle name="Normal 6 3 2" xfId="592"/>
    <cellStyle name="Normal 6 3 2 2" xfId="593"/>
    <cellStyle name="Normal 6 3 3" xfId="594"/>
    <cellStyle name="Normal 6 4" xfId="595"/>
    <cellStyle name="Normal 6 4 2" xfId="596"/>
    <cellStyle name="Normal 6 4 2 2" xfId="597"/>
    <cellStyle name="Normal 6 4 3" xfId="598"/>
    <cellStyle name="Normal 6 5" xfId="599"/>
    <cellStyle name="Normal 6 5 2" xfId="600"/>
    <cellStyle name="Normal 6 5 2 2" xfId="601"/>
    <cellStyle name="Normal 6 5 3" xfId="602"/>
    <cellStyle name="Normal 6 6" xfId="603"/>
    <cellStyle name="Normal 6 6 2" xfId="604"/>
    <cellStyle name="Normal 6 7" xfId="605"/>
    <cellStyle name="Normal 7" xfId="606"/>
    <cellStyle name="Normal 7 2" xfId="607"/>
    <cellStyle name="Normal 7 2 2" xfId="608"/>
    <cellStyle name="Normal 7 2 2 2" xfId="609"/>
    <cellStyle name="Normal 7 2 2 2 2" xfId="610"/>
    <cellStyle name="Normal 7 2 2 3" xfId="611"/>
    <cellStyle name="Normal 7 2 3" xfId="612"/>
    <cellStyle name="Normal 7 2 3 2" xfId="613"/>
    <cellStyle name="Normal 7 2 4" xfId="614"/>
    <cellStyle name="Normal 7 3" xfId="615"/>
    <cellStyle name="Normal 7 3 2" xfId="616"/>
    <cellStyle name="Normal 7 3 2 2" xfId="617"/>
    <cellStyle name="Normal 7 3 3" xfId="618"/>
    <cellStyle name="Normal 7 4" xfId="619"/>
    <cellStyle name="Normal 7 4 2" xfId="620"/>
    <cellStyle name="Normal 7 4 2 2" xfId="621"/>
    <cellStyle name="Normal 7 4 3" xfId="622"/>
    <cellStyle name="Normal 7 5" xfId="623"/>
    <cellStyle name="Normal 7 5 2" xfId="624"/>
    <cellStyle name="Normal 7 5 2 2" xfId="625"/>
    <cellStyle name="Normal 7 5 3" xfId="626"/>
    <cellStyle name="Normal 7 6" xfId="627"/>
    <cellStyle name="Normal 7 6 2" xfId="628"/>
    <cellStyle name="Normal 7 7" xfId="629"/>
    <cellStyle name="Normal 8" xfId="630"/>
    <cellStyle name="Normal 8 2" xfId="631"/>
    <cellStyle name="Normal 8 2 2" xfId="632"/>
    <cellStyle name="Normal 8 2 2 2" xfId="633"/>
    <cellStyle name="Normal 8 2 2 2 2" xfId="634"/>
    <cellStyle name="Normal 8 2 2 3" xfId="635"/>
    <cellStyle name="Normal 8 2 3" xfId="636"/>
    <cellStyle name="Normal 8 2 3 2" xfId="637"/>
    <cellStyle name="Normal 8 2 4" xfId="638"/>
    <cellStyle name="Normal 8 3" xfId="639"/>
    <cellStyle name="Normal 8 3 2" xfId="640"/>
    <cellStyle name="Normal 8 3 2 2" xfId="641"/>
    <cellStyle name="Normal 8 3 3" xfId="642"/>
    <cellStyle name="Normal 8 4" xfId="643"/>
    <cellStyle name="Normal 8 4 2" xfId="644"/>
    <cellStyle name="Normal 8 4 2 2" xfId="645"/>
    <cellStyle name="Normal 8 4 3" xfId="646"/>
    <cellStyle name="Normal 8 5" xfId="647"/>
    <cellStyle name="Normal 8 5 2" xfId="648"/>
    <cellStyle name="Normal 8 5 2 2" xfId="649"/>
    <cellStyle name="Normal 8 5 3" xfId="650"/>
    <cellStyle name="Normal 8 6" xfId="651"/>
    <cellStyle name="Normal 8 6 2" xfId="652"/>
    <cellStyle name="Normal 8 7" xfId="653"/>
    <cellStyle name="Normal 9" xfId="654"/>
    <cellStyle name="Normal 9 2" xfId="655"/>
    <cellStyle name="Normal 9 2 2" xfId="656"/>
    <cellStyle name="Normal 9 2 2 2" xfId="657"/>
    <cellStyle name="Normal 9 2 2 2 2" xfId="658"/>
    <cellStyle name="Normal 9 2 2 3" xfId="659"/>
    <cellStyle name="Normal 9 2 3" xfId="660"/>
    <cellStyle name="Normal 9 2 3 2" xfId="661"/>
    <cellStyle name="Normal 9 2 4" xfId="662"/>
    <cellStyle name="Normal 9 3" xfId="663"/>
    <cellStyle name="Normal 9 3 2" xfId="664"/>
    <cellStyle name="Normal 9 3 2 2" xfId="665"/>
    <cellStyle name="Normal 9 3 3" xfId="666"/>
    <cellStyle name="Normal 9 4" xfId="667"/>
    <cellStyle name="Normal 9 4 2" xfId="668"/>
    <cellStyle name="Normal 9 4 2 2" xfId="669"/>
    <cellStyle name="Normal 9 4 3" xfId="670"/>
    <cellStyle name="Normal 9 5" xfId="671"/>
    <cellStyle name="Normal 9 5 2" xfId="672"/>
    <cellStyle name="Normal 9 5 2 2" xfId="673"/>
    <cellStyle name="Normal 9 5 3" xfId="674"/>
    <cellStyle name="Normal 9 6" xfId="675"/>
    <cellStyle name="Normal 9 6 2" xfId="676"/>
    <cellStyle name="Normal 9 7" xfId="677"/>
    <cellStyle name="Normal_Sheet1" xfId="678"/>
    <cellStyle name="Note" xfId="679"/>
    <cellStyle name="Note 2" xfId="680"/>
    <cellStyle name="Note 2 2" xfId="681"/>
    <cellStyle name="Note 2 2 2" xfId="682"/>
    <cellStyle name="Note 2 2 2 2" xfId="683"/>
    <cellStyle name="Note 2 2 2 2 2" xfId="684"/>
    <cellStyle name="Note 2 2 2 2 3" xfId="685"/>
    <cellStyle name="Note 2 2 2 3" xfId="686"/>
    <cellStyle name="Note 2 2 2 4" xfId="687"/>
    <cellStyle name="Note 2 2 3" xfId="688"/>
    <cellStyle name="Note 2 2 3 2" xfId="689"/>
    <cellStyle name="Note 2 2 3 3" xfId="690"/>
    <cellStyle name="Note 2 2 4" xfId="691"/>
    <cellStyle name="Note 2 2 5" xfId="692"/>
    <cellStyle name="Note 2 3" xfId="693"/>
    <cellStyle name="Note 2 3 2" xfId="694"/>
    <cellStyle name="Note 2 3 2 2" xfId="695"/>
    <cellStyle name="Note 2 3 2 3" xfId="696"/>
    <cellStyle name="Note 2 3 3" xfId="697"/>
    <cellStyle name="Note 2 3 4" xfId="698"/>
    <cellStyle name="Note 2 4" xfId="699"/>
    <cellStyle name="Note 2 5" xfId="700"/>
    <cellStyle name="Note 2 5 2" xfId="701"/>
    <cellStyle name="Note 2 5 3" xfId="702"/>
    <cellStyle name="Note 2 6" xfId="703"/>
    <cellStyle name="Note 2 7" xfId="704"/>
    <cellStyle name="Note 3" xfId="705"/>
    <cellStyle name="Note 3 2" xfId="706"/>
    <cellStyle name="Note 3 2 2" xfId="707"/>
    <cellStyle name="Note 3 2 2 2" xfId="708"/>
    <cellStyle name="Note 3 2 2 3" xfId="709"/>
    <cellStyle name="Note 3 2 3" xfId="710"/>
    <cellStyle name="Note 3 2 4" xfId="711"/>
    <cellStyle name="Note 3 3" xfId="712"/>
    <cellStyle name="Note 3 3 2" xfId="713"/>
    <cellStyle name="Note 3 3 3" xfId="714"/>
    <cellStyle name="Note 3 4" xfId="715"/>
    <cellStyle name="Note 3 5" xfId="716"/>
    <cellStyle name="Note 4" xfId="717"/>
    <cellStyle name="Note 4 2" xfId="718"/>
    <cellStyle name="Note 4 2 2" xfId="719"/>
    <cellStyle name="Note 4 2 3" xfId="720"/>
    <cellStyle name="Note 4 3" xfId="721"/>
    <cellStyle name="Note 4 4" xfId="722"/>
    <cellStyle name="Note 5" xfId="723"/>
    <cellStyle name="Note 5 2" xfId="724"/>
    <cellStyle name="Note 5 3" xfId="725"/>
    <cellStyle name="Output" xfId="726"/>
    <cellStyle name="Output 2" xfId="727"/>
    <cellStyle name="Output 2 2" xfId="728"/>
    <cellStyle name="Output 2 2 2" xfId="729"/>
    <cellStyle name="Output 2 2 2 2" xfId="730"/>
    <cellStyle name="Output 2 2 2 2 2" xfId="731"/>
    <cellStyle name="Output 2 2 2 3" xfId="732"/>
    <cellStyle name="Output 2 2 2 4" xfId="733"/>
    <cellStyle name="Output 2 2 3" xfId="734"/>
    <cellStyle name="Output 2 2 3 2" xfId="735"/>
    <cellStyle name="Output 2 2 4" xfId="736"/>
    <cellStyle name="Output 2 2 5" xfId="737"/>
    <cellStyle name="Output 2 3" xfId="738"/>
    <cellStyle name="Output 2 3 2" xfId="739"/>
    <cellStyle name="Output 2 3 2 2" xfId="740"/>
    <cellStyle name="Output 2 3 3" xfId="741"/>
    <cellStyle name="Output 2 3 4" xfId="742"/>
    <cellStyle name="Output 2 4" xfId="743"/>
    <cellStyle name="Output 2 5" xfId="744"/>
    <cellStyle name="Output 2 5 2" xfId="745"/>
    <cellStyle name="Output 2 6" xfId="746"/>
    <cellStyle name="Output 2 7" xfId="747"/>
    <cellStyle name="Output 3" xfId="748"/>
    <cellStyle name="Output 3 2" xfId="749"/>
    <cellStyle name="Output 3 2 2" xfId="750"/>
    <cellStyle name="Output 3 2 2 2" xfId="751"/>
    <cellStyle name="Output 3 2 3" xfId="752"/>
    <cellStyle name="Output 3 2 4" xfId="753"/>
    <cellStyle name="Output 3 3" xfId="754"/>
    <cellStyle name="Output 3 3 2" xfId="755"/>
    <cellStyle name="Output 3 4" xfId="756"/>
    <cellStyle name="Output 3 5" xfId="757"/>
    <cellStyle name="Output 4" xfId="758"/>
    <cellStyle name="Output 4 2" xfId="759"/>
    <cellStyle name="Output 4 2 2" xfId="760"/>
    <cellStyle name="Output 4 3" xfId="761"/>
    <cellStyle name="Output 4 4" xfId="762"/>
    <cellStyle name="Output 5" xfId="763"/>
    <cellStyle name="Output 5 2" xfId="764"/>
    <cellStyle name="Percent" xfId="765"/>
    <cellStyle name="Percent 2" xfId="766"/>
    <cellStyle name="Percent 2 10" xfId="767"/>
    <cellStyle name="Percent 2 2" xfId="768"/>
    <cellStyle name="Percent 2 2 2" xfId="769"/>
    <cellStyle name="Percent 2 3" xfId="770"/>
    <cellStyle name="Percent 2 3 2" xfId="771"/>
    <cellStyle name="Percent 2 3 2 2" xfId="772"/>
    <cellStyle name="Percent 2 3 2 2 2" xfId="773"/>
    <cellStyle name="Percent 2 3 2 3" xfId="774"/>
    <cellStyle name="Percent 2 3 3" xfId="775"/>
    <cellStyle name="Percent 2 3 3 2" xfId="776"/>
    <cellStyle name="Percent 2 3 4" xfId="777"/>
    <cellStyle name="Percent 2 4" xfId="778"/>
    <cellStyle name="Percent 2 4 2" xfId="779"/>
    <cellStyle name="Percent 2 4 2 2" xfId="780"/>
    <cellStyle name="Percent 2 4 3" xfId="781"/>
    <cellStyle name="Percent 2 5" xfId="782"/>
    <cellStyle name="Percent 2 5 2" xfId="783"/>
    <cellStyle name="Percent 2 5 2 2" xfId="784"/>
    <cellStyle name="Percent 2 5 3" xfId="785"/>
    <cellStyle name="Percent 2 6" xfId="786"/>
    <cellStyle name="Percent 2 6 2" xfId="787"/>
    <cellStyle name="Percent 2 6 2 2" xfId="788"/>
    <cellStyle name="Percent 2 6 3" xfId="789"/>
    <cellStyle name="Percent 2 7" xfId="790"/>
    <cellStyle name="Percent 2 7 2" xfId="791"/>
    <cellStyle name="Percent 2 8" xfId="792"/>
    <cellStyle name="Percent 2 9" xfId="793"/>
    <cellStyle name="Percent 3" xfId="794"/>
    <cellStyle name="Percent 3 2" xfId="795"/>
    <cellStyle name="Percent 3 2 2" xfId="796"/>
    <cellStyle name="Percent 3 3" xfId="797"/>
    <cellStyle name="Percent 4" xfId="798"/>
    <cellStyle name="Percent 4 2" xfId="799"/>
    <cellStyle name="Percent 4 2 2" xfId="800"/>
    <cellStyle name="Percent 4 2 2 2" xfId="801"/>
    <cellStyle name="Percent 4 2 2 2 2" xfId="802"/>
    <cellStyle name="Percent 4 2 2 3" xfId="803"/>
    <cellStyle name="Percent 4 2 3" xfId="804"/>
    <cellStyle name="Percent 4 2 3 2" xfId="805"/>
    <cellStyle name="Percent 4 2 4" xfId="806"/>
    <cellStyle name="Percent 4 3" xfId="807"/>
    <cellStyle name="Percent 4 3 2" xfId="808"/>
    <cellStyle name="Percent 4 3 2 2" xfId="809"/>
    <cellStyle name="Percent 4 3 3" xfId="810"/>
    <cellStyle name="Percent 4 4" xfId="811"/>
    <cellStyle name="Percent 4 4 2" xfId="812"/>
    <cellStyle name="Percent 4 4 2 2" xfId="813"/>
    <cellStyle name="Percent 4 4 3" xfId="814"/>
    <cellStyle name="Percent 4 5" xfId="815"/>
    <cellStyle name="Percent 4 5 2" xfId="816"/>
    <cellStyle name="Percent 4 5 2 2" xfId="817"/>
    <cellStyle name="Percent 4 5 3" xfId="818"/>
    <cellStyle name="Percent 4 6" xfId="819"/>
    <cellStyle name="Percent 4 6 2" xfId="820"/>
    <cellStyle name="Percent 4 7" xfId="821"/>
    <cellStyle name="Percent 4 8" xfId="822"/>
    <cellStyle name="Percent 5" xfId="823"/>
    <cellStyle name="Percent 5 2" xfId="824"/>
    <cellStyle name="Percent 5 3" xfId="825"/>
    <cellStyle name="Percent 6" xfId="826"/>
    <cellStyle name="Percent 6 2" xfId="827"/>
    <cellStyle name="Percent 7" xfId="828"/>
    <cellStyle name="Percent 8" xfId="829"/>
    <cellStyle name="Percent 8 2" xfId="830"/>
    <cellStyle name="Percent 9" xfId="831"/>
    <cellStyle name="Style 1" xfId="832"/>
    <cellStyle name="Title" xfId="833"/>
    <cellStyle name="Title 2" xfId="834"/>
    <cellStyle name="Title 2 2" xfId="835"/>
    <cellStyle name="Title 3" xfId="836"/>
    <cellStyle name="Total" xfId="837"/>
    <cellStyle name="Total 2" xfId="838"/>
    <cellStyle name="Total 2 2" xfId="839"/>
    <cellStyle name="Total 2 2 2" xfId="840"/>
    <cellStyle name="Total 2 2 2 2" xfId="841"/>
    <cellStyle name="Total 2 2 2 2 2" xfId="842"/>
    <cellStyle name="Total 2 2 2 2 3" xfId="843"/>
    <cellStyle name="Total 2 2 2 3" xfId="844"/>
    <cellStyle name="Total 2 2 2 4" xfId="845"/>
    <cellStyle name="Total 2 2 3" xfId="846"/>
    <cellStyle name="Total 2 2 3 2" xfId="847"/>
    <cellStyle name="Total 2 2 3 3" xfId="848"/>
    <cellStyle name="Total 2 2 4" xfId="849"/>
    <cellStyle name="Total 2 2 5" xfId="850"/>
    <cellStyle name="Total 2 3" xfId="851"/>
    <cellStyle name="Total 2 3 2" xfId="852"/>
    <cellStyle name="Total 2 3 2 2" xfId="853"/>
    <cellStyle name="Total 2 3 2 3" xfId="854"/>
    <cellStyle name="Total 2 3 3" xfId="855"/>
    <cellStyle name="Total 2 3 4" xfId="856"/>
    <cellStyle name="Total 2 4" xfId="857"/>
    <cellStyle name="Total 2 5" xfId="858"/>
    <cellStyle name="Total 2 5 2" xfId="859"/>
    <cellStyle name="Total 2 5 3" xfId="860"/>
    <cellStyle name="Total 2 6" xfId="861"/>
    <cellStyle name="Total 2 7" xfId="862"/>
    <cellStyle name="Total 3" xfId="863"/>
    <cellStyle name="Total 3 2" xfId="864"/>
    <cellStyle name="Total 3 2 2" xfId="865"/>
    <cellStyle name="Total 3 2 2 2" xfId="866"/>
    <cellStyle name="Total 3 2 2 3" xfId="867"/>
    <cellStyle name="Total 3 2 3" xfId="868"/>
    <cellStyle name="Total 3 2 4" xfId="869"/>
    <cellStyle name="Total 3 3" xfId="870"/>
    <cellStyle name="Total 3 3 2" xfId="871"/>
    <cellStyle name="Total 3 3 3" xfId="872"/>
    <cellStyle name="Total 3 4" xfId="873"/>
    <cellStyle name="Total 3 5" xfId="874"/>
    <cellStyle name="Total 4" xfId="875"/>
    <cellStyle name="Total 4 2" xfId="876"/>
    <cellStyle name="Total 4 2 2" xfId="877"/>
    <cellStyle name="Total 4 2 3" xfId="878"/>
    <cellStyle name="Total 4 3" xfId="879"/>
    <cellStyle name="Total 4 4" xfId="880"/>
    <cellStyle name="Total 5" xfId="881"/>
    <cellStyle name="Total 5 2" xfId="882"/>
    <cellStyle name="Total 5 3" xfId="883"/>
    <cellStyle name="Warning Text" xfId="884"/>
    <cellStyle name="Warning Text 2" xfId="885"/>
    <cellStyle name="Warning Text 2 2" xfId="886"/>
    <cellStyle name="Warning Text 3" xfId="887"/>
    <cellStyle name="Warning Text 4" xfId="8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942975</xdr:colOff>
      <xdr:row>29</xdr:row>
      <xdr:rowOff>238125</xdr:rowOff>
    </xdr:from>
    <xdr:ext cx="76200" cy="200025"/>
    <xdr:sp fLocksText="0">
      <xdr:nvSpPr>
        <xdr:cNvPr id="1" name="Text Box 7"/>
        <xdr:cNvSpPr txBox="1">
          <a:spLocks noChangeArrowheads="1"/>
        </xdr:cNvSpPr>
      </xdr:nvSpPr>
      <xdr:spPr>
        <a:xfrm>
          <a:off x="4524375" y="576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34</xdr:row>
      <xdr:rowOff>104775</xdr:rowOff>
    </xdr:from>
    <xdr:ext cx="76200" cy="200025"/>
    <xdr:sp fLocksText="0">
      <xdr:nvSpPr>
        <xdr:cNvPr id="2" name="Text Box 7"/>
        <xdr:cNvSpPr txBox="1">
          <a:spLocks noChangeArrowheads="1"/>
        </xdr:cNvSpPr>
      </xdr:nvSpPr>
      <xdr:spPr>
        <a:xfrm>
          <a:off x="4543425" y="6781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30</xdr:row>
      <xdr:rowOff>104775</xdr:rowOff>
    </xdr:from>
    <xdr:ext cx="76200" cy="228600"/>
    <xdr:sp fLocksText="0">
      <xdr:nvSpPr>
        <xdr:cNvPr id="3" name="Text Box 7"/>
        <xdr:cNvSpPr txBox="1">
          <a:spLocks noChangeArrowheads="1"/>
        </xdr:cNvSpPr>
      </xdr:nvSpPr>
      <xdr:spPr>
        <a:xfrm>
          <a:off x="4543425" y="6105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30</xdr:row>
      <xdr:rowOff>104775</xdr:rowOff>
    </xdr:from>
    <xdr:ext cx="76200" cy="228600"/>
    <xdr:sp fLocksText="0">
      <xdr:nvSpPr>
        <xdr:cNvPr id="4" name="Text Box 7"/>
        <xdr:cNvSpPr txBox="1">
          <a:spLocks noChangeArrowheads="1"/>
        </xdr:cNvSpPr>
      </xdr:nvSpPr>
      <xdr:spPr>
        <a:xfrm>
          <a:off x="4543425" y="6105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5" name="Text Box 7"/>
        <xdr:cNvSpPr txBox="1">
          <a:spLocks noChangeArrowheads="1"/>
        </xdr:cNvSpPr>
      </xdr:nvSpPr>
      <xdr:spPr>
        <a:xfrm>
          <a:off x="4543425" y="1508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6" name="Text Box 7"/>
        <xdr:cNvSpPr txBox="1">
          <a:spLocks noChangeArrowheads="1"/>
        </xdr:cNvSpPr>
      </xdr:nvSpPr>
      <xdr:spPr>
        <a:xfrm>
          <a:off x="4543425" y="1508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7" name="Text Box 7"/>
        <xdr:cNvSpPr txBox="1">
          <a:spLocks noChangeArrowheads="1"/>
        </xdr:cNvSpPr>
      </xdr:nvSpPr>
      <xdr:spPr>
        <a:xfrm>
          <a:off x="4543425" y="1508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8" name="Text Box 7"/>
        <xdr:cNvSpPr txBox="1">
          <a:spLocks noChangeArrowheads="1"/>
        </xdr:cNvSpPr>
      </xdr:nvSpPr>
      <xdr:spPr>
        <a:xfrm>
          <a:off x="4543425" y="1508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65</xdr:row>
      <xdr:rowOff>142875</xdr:rowOff>
    </xdr:from>
    <xdr:ext cx="76200" cy="466725"/>
    <xdr:sp fLocksText="0">
      <xdr:nvSpPr>
        <xdr:cNvPr id="9" name="Text Box 7"/>
        <xdr:cNvSpPr txBox="1">
          <a:spLocks noChangeArrowheads="1"/>
        </xdr:cNvSpPr>
      </xdr:nvSpPr>
      <xdr:spPr>
        <a:xfrm>
          <a:off x="4543425" y="135064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962025</xdr:colOff>
      <xdr:row>65</xdr:row>
      <xdr:rowOff>142875</xdr:rowOff>
    </xdr:from>
    <xdr:ext cx="76200" cy="466725"/>
    <xdr:sp fLocksText="0">
      <xdr:nvSpPr>
        <xdr:cNvPr id="10" name="Text Box 7"/>
        <xdr:cNvSpPr txBox="1">
          <a:spLocks noChangeArrowheads="1"/>
        </xdr:cNvSpPr>
      </xdr:nvSpPr>
      <xdr:spPr>
        <a:xfrm>
          <a:off x="5772150" y="135064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17</xdr:row>
      <xdr:rowOff>104775</xdr:rowOff>
    </xdr:from>
    <xdr:ext cx="76200" cy="190500"/>
    <xdr:sp fLocksText="0">
      <xdr:nvSpPr>
        <xdr:cNvPr id="11" name="Text Box 7"/>
        <xdr:cNvSpPr txBox="1">
          <a:spLocks noChangeArrowheads="1"/>
        </xdr:cNvSpPr>
      </xdr:nvSpPr>
      <xdr:spPr>
        <a:xfrm>
          <a:off x="4543425" y="36861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Xerox Green 2014">
      <a:dk1>
        <a:srgbClr val="000000"/>
      </a:dk1>
      <a:lt1>
        <a:sysClr val="window" lastClr="FFFFFF"/>
      </a:lt1>
      <a:dk2>
        <a:srgbClr val="FD9F13"/>
      </a:dk2>
      <a:lt2>
        <a:srgbClr val="E67600"/>
      </a:lt2>
      <a:accent1>
        <a:srgbClr val="6DAF3D"/>
      </a:accent1>
      <a:accent2>
        <a:srgbClr val="34BCBA"/>
      </a:accent2>
      <a:accent3>
        <a:srgbClr val="2895D5"/>
      </a:accent3>
      <a:accent4>
        <a:srgbClr val="7053AA"/>
      </a:accent4>
      <a:accent5>
        <a:srgbClr val="9B2583"/>
      </a:accent5>
      <a:accent6>
        <a:srgbClr val="E64BA2"/>
      </a:accent6>
      <a:hlink>
        <a:srgbClr val="6DAF3D"/>
      </a:hlink>
      <a:folHlink>
        <a:srgbClr val="6667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E21" sqref="E21"/>
    </sheetView>
  </sheetViews>
  <sheetFormatPr defaultColWidth="9.140625" defaultRowHeight="12.75"/>
  <cols>
    <col min="5" max="5" width="95.28125" style="0" customWidth="1"/>
  </cols>
  <sheetData>
    <row r="1" spans="1:5" ht="26.25">
      <c r="A1" s="225" t="s">
        <v>1649</v>
      </c>
      <c r="B1" s="226"/>
      <c r="C1" s="226"/>
      <c r="D1" s="226"/>
      <c r="E1" s="227"/>
    </row>
    <row r="2" spans="1:5" ht="12.75">
      <c r="A2" s="228" t="s">
        <v>1739</v>
      </c>
      <c r="B2" s="229"/>
      <c r="C2" s="229"/>
      <c r="D2" s="229"/>
      <c r="E2" s="230"/>
    </row>
    <row r="3" spans="1:5" ht="12.75" customHeight="1">
      <c r="A3" s="58"/>
      <c r="B3" s="55"/>
      <c r="C3" s="55"/>
      <c r="D3" s="55"/>
      <c r="E3" s="59"/>
    </row>
    <row r="4" spans="1:5" ht="42" customHeight="1">
      <c r="A4" s="231" t="s">
        <v>1740</v>
      </c>
      <c r="B4" s="232"/>
      <c r="C4" s="232"/>
      <c r="D4" s="232"/>
      <c r="E4" s="233"/>
    </row>
    <row r="5" spans="1:5" ht="12" customHeight="1">
      <c r="A5" s="58"/>
      <c r="B5" s="55"/>
      <c r="C5" s="55"/>
      <c r="D5" s="55"/>
      <c r="E5" s="59"/>
    </row>
    <row r="6" spans="1:5" ht="54" customHeight="1">
      <c r="A6" s="234" t="s">
        <v>1638</v>
      </c>
      <c r="B6" s="232"/>
      <c r="C6" s="232"/>
      <c r="D6" s="232"/>
      <c r="E6" s="233"/>
    </row>
    <row r="7" spans="1:5" ht="6" customHeight="1">
      <c r="A7" s="58"/>
      <c r="B7" s="55"/>
      <c r="C7" s="55"/>
      <c r="D7" s="55"/>
      <c r="E7" s="59"/>
    </row>
    <row r="8" spans="1:5" ht="24" customHeight="1">
      <c r="A8" s="234" t="s">
        <v>1633</v>
      </c>
      <c r="B8" s="232"/>
      <c r="C8" s="232"/>
      <c r="D8" s="232"/>
      <c r="E8" s="233"/>
    </row>
    <row r="9" spans="1:5" ht="6" customHeight="1">
      <c r="A9" s="58"/>
      <c r="B9" s="55"/>
      <c r="C9" s="55"/>
      <c r="D9" s="55"/>
      <c r="E9" s="59"/>
    </row>
    <row r="10" spans="1:5" ht="18" customHeight="1">
      <c r="A10" s="235" t="s">
        <v>1650</v>
      </c>
      <c r="B10" s="236"/>
      <c r="C10" s="236"/>
      <c r="D10" s="236"/>
      <c r="E10" s="237"/>
    </row>
    <row r="11" spans="1:5" ht="9" customHeight="1">
      <c r="A11" s="122"/>
      <c r="B11" s="56"/>
      <c r="C11" s="56"/>
      <c r="D11" s="56"/>
      <c r="E11" s="61"/>
    </row>
    <row r="12" spans="1:5" ht="27.75" customHeight="1">
      <c r="A12" s="235" t="s">
        <v>1724</v>
      </c>
      <c r="B12" s="238"/>
      <c r="C12" s="238"/>
      <c r="D12" s="238"/>
      <c r="E12" s="239"/>
    </row>
    <row r="13" spans="1:5" ht="6.75" customHeight="1">
      <c r="A13" s="60"/>
      <c r="B13" s="56"/>
      <c r="C13" s="56"/>
      <c r="D13" s="56"/>
      <c r="E13" s="61"/>
    </row>
    <row r="14" spans="1:5" ht="28.5" customHeight="1">
      <c r="A14" s="219" t="s">
        <v>1634</v>
      </c>
      <c r="B14" s="220"/>
      <c r="C14" s="220"/>
      <c r="D14" s="220"/>
      <c r="E14" s="221"/>
    </row>
    <row r="15" spans="1:5" ht="23.25">
      <c r="A15" s="222" t="s">
        <v>1741</v>
      </c>
      <c r="B15" s="223"/>
      <c r="C15" s="223"/>
      <c r="D15" s="223"/>
      <c r="E15" s="224"/>
    </row>
    <row r="21" ht="12.75">
      <c r="A21" s="96" t="s">
        <v>1742</v>
      </c>
    </row>
  </sheetData>
  <sheetProtection password="FA11" sheet="1"/>
  <mergeCells count="9">
    <mergeCell ref="A14:E14"/>
    <mergeCell ref="A15:E15"/>
    <mergeCell ref="A1:E1"/>
    <mergeCell ref="A2:E2"/>
    <mergeCell ref="A4:E4"/>
    <mergeCell ref="A6:E6"/>
    <mergeCell ref="A8:E8"/>
    <mergeCell ref="A10:E10"/>
    <mergeCell ref="A12:E12"/>
  </mergeCells>
  <printOptions horizontalCentered="1"/>
  <pageMargins left="1" right="1" top="1.5" bottom="0.75" header="0.3" footer="0.3"/>
  <pageSetup fitToHeight="1" fitToWidth="1" horizontalDpi="1200" verticalDpi="12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showGridLines="0" tabSelected="1" zoomScalePageLayoutView="0" workbookViewId="0" topLeftCell="B1">
      <selection activeCell="E24" sqref="E24"/>
    </sheetView>
  </sheetViews>
  <sheetFormatPr defaultColWidth="9.140625" defaultRowHeight="12.75"/>
  <cols>
    <col min="1" max="1" width="0" style="4" hidden="1" customWidth="1"/>
    <col min="2" max="2" width="3.421875" style="84" customWidth="1"/>
    <col min="3" max="3" width="48.57421875" style="3" customWidth="1"/>
    <col min="4" max="4" width="1.7109375" style="3" customWidth="1"/>
    <col min="5" max="5" width="16.7109375" style="37" customWidth="1"/>
    <col min="6" max="6" width="1.7109375" style="3" customWidth="1"/>
    <col min="7" max="7" width="64.8515625" style="44" customWidth="1"/>
    <col min="8" max="8" width="67.8515625" style="27" customWidth="1"/>
    <col min="9" max="9" width="35.8515625" style="4" customWidth="1"/>
    <col min="10" max="10" width="19.28125" style="4" customWidth="1"/>
    <col min="11" max="11" width="9.140625" style="4" customWidth="1"/>
    <col min="12" max="12" width="13.421875" style="4" customWidth="1"/>
    <col min="13" max="16384" width="9.140625" style="4" customWidth="1"/>
  </cols>
  <sheetData>
    <row r="1" spans="1:8" ht="21" customHeight="1">
      <c r="A1" s="68"/>
      <c r="B1" s="196">
        <v>1</v>
      </c>
      <c r="C1" s="197" t="s">
        <v>370</v>
      </c>
      <c r="D1" s="197" t="s">
        <v>371</v>
      </c>
      <c r="E1" s="197" t="s">
        <v>372</v>
      </c>
      <c r="F1" s="198" t="s">
        <v>1624</v>
      </c>
      <c r="G1" s="199" t="s">
        <v>1631</v>
      </c>
      <c r="H1" s="86"/>
    </row>
    <row r="2" spans="2:8" ht="18" customHeight="1">
      <c r="B2" s="200">
        <v>2</v>
      </c>
      <c r="C2" s="240" t="s">
        <v>1651</v>
      </c>
      <c r="D2" s="241"/>
      <c r="E2" s="241"/>
      <c r="F2" s="241"/>
      <c r="G2" s="242"/>
      <c r="H2" s="86"/>
    </row>
    <row r="3" spans="2:7" ht="36" customHeight="1">
      <c r="B3" s="200">
        <v>3</v>
      </c>
      <c r="C3" s="243" t="s">
        <v>1743</v>
      </c>
      <c r="D3" s="244"/>
      <c r="E3" s="244"/>
      <c r="F3" s="244"/>
      <c r="G3" s="245"/>
    </row>
    <row r="4" spans="2:8" ht="41.25" customHeight="1">
      <c r="B4" s="200">
        <v>4</v>
      </c>
      <c r="C4" s="243" t="s">
        <v>1725</v>
      </c>
      <c r="D4" s="244"/>
      <c r="E4" s="257"/>
      <c r="F4" s="250" t="s">
        <v>1694</v>
      </c>
      <c r="G4" s="251"/>
      <c r="H4" s="83"/>
    </row>
    <row r="5" spans="2:8" ht="12.75">
      <c r="B5" s="200">
        <v>5</v>
      </c>
      <c r="C5" s="124" t="s">
        <v>639</v>
      </c>
      <c r="D5" s="125"/>
      <c r="E5" s="125" t="s">
        <v>640</v>
      </c>
      <c r="F5" s="126"/>
      <c r="G5" s="201" t="s">
        <v>641</v>
      </c>
      <c r="H5" s="83"/>
    </row>
    <row r="6" spans="2:12" ht="12.75" customHeight="1">
      <c r="B6" s="200">
        <v>6</v>
      </c>
      <c r="C6" s="161" t="s">
        <v>1639</v>
      </c>
      <c r="D6" s="162"/>
      <c r="E6" s="163"/>
      <c r="F6" s="164"/>
      <c r="G6" s="202"/>
      <c r="H6" s="83"/>
      <c r="K6" s="249" t="s">
        <v>903</v>
      </c>
      <c r="L6" s="249"/>
    </row>
    <row r="7" spans="2:12" ht="12.75" customHeight="1">
      <c r="B7" s="200">
        <v>7</v>
      </c>
      <c r="C7" s="103" t="s">
        <v>1640</v>
      </c>
      <c r="D7" s="28"/>
      <c r="E7" s="127">
        <v>75000</v>
      </c>
      <c r="F7" s="47"/>
      <c r="G7" s="203" t="s">
        <v>1643</v>
      </c>
      <c r="H7" s="83"/>
      <c r="K7" s="30"/>
      <c r="L7" s="30"/>
    </row>
    <row r="8" spans="2:12" ht="12.75">
      <c r="B8" s="200">
        <v>8</v>
      </c>
      <c r="C8" s="103" t="s">
        <v>1723</v>
      </c>
      <c r="D8" s="28"/>
      <c r="E8" s="128">
        <v>0.3356</v>
      </c>
      <c r="F8" s="29"/>
      <c r="G8" s="203" t="s">
        <v>1600</v>
      </c>
      <c r="H8" s="45"/>
      <c r="K8" s="30"/>
      <c r="L8" s="30"/>
    </row>
    <row r="9" spans="2:12" ht="12.75" customHeight="1">
      <c r="B9" s="200">
        <v>9</v>
      </c>
      <c r="C9" s="103" t="s">
        <v>1599</v>
      </c>
      <c r="D9" s="28"/>
      <c r="E9" s="129">
        <v>31</v>
      </c>
      <c r="F9" s="29"/>
      <c r="G9" s="203" t="s">
        <v>373</v>
      </c>
      <c r="H9" s="45"/>
      <c r="K9" s="30"/>
      <c r="L9" s="30"/>
    </row>
    <row r="10" spans="2:12" ht="12.75" customHeight="1">
      <c r="B10" s="200">
        <v>10</v>
      </c>
      <c r="C10" s="103" t="s">
        <v>1678</v>
      </c>
      <c r="D10" s="28"/>
      <c r="E10" s="130" t="s">
        <v>1594</v>
      </c>
      <c r="F10" s="29"/>
      <c r="G10" s="203" t="s">
        <v>373</v>
      </c>
      <c r="H10" s="45"/>
      <c r="K10" s="31" t="s">
        <v>1593</v>
      </c>
      <c r="L10" s="31" t="s">
        <v>1594</v>
      </c>
    </row>
    <row r="11" spans="2:12" ht="12.75" customHeight="1">
      <c r="B11" s="200">
        <v>11</v>
      </c>
      <c r="C11" s="103" t="s">
        <v>1607</v>
      </c>
      <c r="D11" s="28"/>
      <c r="E11" s="130">
        <v>59</v>
      </c>
      <c r="F11" s="29"/>
      <c r="G11" s="203" t="s">
        <v>1609</v>
      </c>
      <c r="H11" s="45"/>
      <c r="K11" s="32"/>
      <c r="L11" s="32"/>
    </row>
    <row r="12" spans="2:8" ht="12.75">
      <c r="B12" s="200">
        <v>12</v>
      </c>
      <c r="C12" s="103" t="s">
        <v>1610</v>
      </c>
      <c r="D12" s="28"/>
      <c r="E12" s="131">
        <v>444</v>
      </c>
      <c r="F12" s="29"/>
      <c r="G12" s="203" t="s">
        <v>1644</v>
      </c>
      <c r="H12" s="45"/>
    </row>
    <row r="13" spans="2:8" ht="12.75">
      <c r="B13" s="200">
        <v>13</v>
      </c>
      <c r="C13" s="103" t="s">
        <v>1611</v>
      </c>
      <c r="D13" s="28"/>
      <c r="E13" s="131">
        <v>0</v>
      </c>
      <c r="F13" s="29"/>
      <c r="G13" s="203" t="s">
        <v>1612</v>
      </c>
      <c r="H13" s="45"/>
    </row>
    <row r="14" spans="2:8" ht="12.75">
      <c r="B14" s="200">
        <v>14</v>
      </c>
      <c r="C14" s="103" t="s">
        <v>1626</v>
      </c>
      <c r="D14" s="28"/>
      <c r="E14" s="130" t="s">
        <v>1593</v>
      </c>
      <c r="F14" s="33"/>
      <c r="G14" s="203" t="s">
        <v>1622</v>
      </c>
      <c r="H14" s="45"/>
    </row>
    <row r="15" spans="2:8" ht="12.75">
      <c r="B15" s="200">
        <v>15</v>
      </c>
      <c r="C15" s="103" t="s">
        <v>1732</v>
      </c>
      <c r="D15" s="28"/>
      <c r="E15" s="131">
        <v>23854.79</v>
      </c>
      <c r="F15" s="33"/>
      <c r="G15" s="203" t="s">
        <v>1726</v>
      </c>
      <c r="H15" s="45"/>
    </row>
    <row r="16" spans="2:8" ht="12.75">
      <c r="B16" s="200">
        <v>16</v>
      </c>
      <c r="C16" s="109" t="s">
        <v>1721</v>
      </c>
      <c r="D16" s="28"/>
      <c r="E16" s="131">
        <v>0</v>
      </c>
      <c r="F16" s="87"/>
      <c r="G16" s="204" t="s">
        <v>1731</v>
      </c>
      <c r="H16" s="89"/>
    </row>
    <row r="17" spans="2:8" ht="12.75">
      <c r="B17" s="200">
        <v>17</v>
      </c>
      <c r="C17" s="109" t="s">
        <v>1722</v>
      </c>
      <c r="D17" s="28"/>
      <c r="E17" s="131">
        <v>0</v>
      </c>
      <c r="F17" s="87"/>
      <c r="G17" s="204" t="s">
        <v>1731</v>
      </c>
      <c r="H17" s="89"/>
    </row>
    <row r="18" spans="2:11" ht="12.75">
      <c r="B18" s="200">
        <v>18</v>
      </c>
      <c r="C18" s="103" t="s">
        <v>374</v>
      </c>
      <c r="D18" s="28"/>
      <c r="E18" s="132" t="s">
        <v>315</v>
      </c>
      <c r="F18" s="34"/>
      <c r="G18" s="203" t="s">
        <v>1696</v>
      </c>
      <c r="H18" s="89"/>
      <c r="K18" s="4" t="s">
        <v>1594</v>
      </c>
    </row>
    <row r="19" spans="2:8" ht="12.75">
      <c r="B19" s="200">
        <v>19</v>
      </c>
      <c r="C19" s="161" t="s">
        <v>1635</v>
      </c>
      <c r="D19" s="165"/>
      <c r="E19" s="166"/>
      <c r="F19" s="167"/>
      <c r="G19" s="205"/>
      <c r="H19" s="89"/>
    </row>
    <row r="20" spans="2:8" ht="12.75">
      <c r="B20" s="200">
        <v>20</v>
      </c>
      <c r="C20" s="103" t="s">
        <v>1669</v>
      </c>
      <c r="D20" s="28"/>
      <c r="E20" s="168">
        <v>60000</v>
      </c>
      <c r="F20" s="33"/>
      <c r="G20" s="203" t="s">
        <v>1671</v>
      </c>
      <c r="H20" s="89"/>
    </row>
    <row r="21" spans="2:8" ht="12.75">
      <c r="B21" s="200">
        <v>21</v>
      </c>
      <c r="C21" s="103" t="s">
        <v>1668</v>
      </c>
      <c r="D21" s="28"/>
      <c r="E21" s="168">
        <v>25000</v>
      </c>
      <c r="F21" s="33"/>
      <c r="G21" s="204" t="s">
        <v>1672</v>
      </c>
      <c r="H21" s="89"/>
    </row>
    <row r="22" spans="2:8" ht="12.75">
      <c r="B22" s="200">
        <v>22</v>
      </c>
      <c r="C22" s="103" t="s">
        <v>1670</v>
      </c>
      <c r="D22" s="28"/>
      <c r="E22" s="169">
        <v>0.8</v>
      </c>
      <c r="F22" s="33"/>
      <c r="G22" s="204" t="s">
        <v>1671</v>
      </c>
      <c r="H22" s="89"/>
    </row>
    <row r="23" spans="2:8" ht="12.75">
      <c r="B23" s="200">
        <v>23</v>
      </c>
      <c r="C23" s="103" t="s">
        <v>1699</v>
      </c>
      <c r="D23" s="28"/>
      <c r="E23" s="170">
        <v>30</v>
      </c>
      <c r="F23" s="33"/>
      <c r="G23" s="204" t="s">
        <v>1701</v>
      </c>
      <c r="H23" s="89"/>
    </row>
    <row r="24" spans="2:8" ht="12.75">
      <c r="B24" s="200">
        <v>24</v>
      </c>
      <c r="C24" s="109" t="s">
        <v>1700</v>
      </c>
      <c r="D24" s="28"/>
      <c r="E24" s="168">
        <v>500000</v>
      </c>
      <c r="F24" s="33"/>
      <c r="G24" s="204" t="s">
        <v>1702</v>
      </c>
      <c r="H24" s="89"/>
    </row>
    <row r="25" spans="2:8" ht="12.75">
      <c r="B25" s="200">
        <v>25</v>
      </c>
      <c r="C25" s="103" t="s">
        <v>1641</v>
      </c>
      <c r="D25" s="28"/>
      <c r="E25" s="171">
        <v>500</v>
      </c>
      <c r="F25" s="33"/>
      <c r="G25" s="203" t="s">
        <v>1703</v>
      </c>
      <c r="H25" s="89"/>
    </row>
    <row r="26" spans="2:8" ht="12.75">
      <c r="B26" s="200">
        <v>26</v>
      </c>
      <c r="C26" s="103" t="s">
        <v>1695</v>
      </c>
      <c r="D26" s="28"/>
      <c r="E26" s="172">
        <v>1</v>
      </c>
      <c r="F26" s="33"/>
      <c r="G26" s="203" t="s">
        <v>1728</v>
      </c>
      <c r="H26" s="89"/>
    </row>
    <row r="27" spans="2:8" ht="12.75">
      <c r="B27" s="200">
        <v>27</v>
      </c>
      <c r="C27" s="103" t="s">
        <v>1676</v>
      </c>
      <c r="D27" s="28"/>
      <c r="E27" s="172">
        <v>1</v>
      </c>
      <c r="F27" s="33"/>
      <c r="G27" s="203" t="s">
        <v>1728</v>
      </c>
      <c r="H27" s="89"/>
    </row>
    <row r="28" spans="2:8" ht="12.75">
      <c r="B28" s="200">
        <v>28</v>
      </c>
      <c r="C28" s="103" t="s">
        <v>1677</v>
      </c>
      <c r="D28" s="28"/>
      <c r="E28" s="172">
        <v>1</v>
      </c>
      <c r="F28" s="33"/>
      <c r="G28" s="203" t="s">
        <v>1728</v>
      </c>
      <c r="H28" s="89"/>
    </row>
    <row r="29" spans="2:8" ht="12.75">
      <c r="B29" s="200">
        <v>29</v>
      </c>
      <c r="C29" s="161" t="s">
        <v>1623</v>
      </c>
      <c r="D29" s="162"/>
      <c r="E29" s="173"/>
      <c r="F29" s="164"/>
      <c r="G29" s="202"/>
      <c r="H29" s="45"/>
    </row>
    <row r="30" spans="2:8" ht="37.5" customHeight="1">
      <c r="B30" s="200">
        <v>30</v>
      </c>
      <c r="C30" s="103" t="s">
        <v>1595</v>
      </c>
      <c r="D30" s="104"/>
      <c r="E30" s="111" t="str">
        <f>+VLOOKUP(E$18,'4-DRG table'!$A$15:$D$1272,2,FALSE)</f>
        <v>HIV W MULTIPLE MAJOR HIV RELATED CONDITIONS</v>
      </c>
      <c r="F30" s="105"/>
      <c r="G30" s="203" t="s">
        <v>1608</v>
      </c>
      <c r="H30" s="45"/>
    </row>
    <row r="31" spans="2:8" ht="12.75">
      <c r="B31" s="200">
        <v>31</v>
      </c>
      <c r="C31" s="103" t="s">
        <v>1627</v>
      </c>
      <c r="D31" s="104"/>
      <c r="E31" s="116">
        <f>ROUND(+VLOOKUP(E$18,'4-DRG table'!$A$15:$J$1272,4,FALSE),5)</f>
        <v>3.00131</v>
      </c>
      <c r="F31" s="105"/>
      <c r="G31" s="203" t="s">
        <v>1608</v>
      </c>
      <c r="H31" s="45"/>
    </row>
    <row r="32" spans="2:8" ht="15">
      <c r="B32" s="200">
        <v>32</v>
      </c>
      <c r="C32" s="103" t="s">
        <v>1683</v>
      </c>
      <c r="D32" s="104"/>
      <c r="E32" s="206" t="str">
        <f>IF(E11&lt;21,VLOOKUP(E18,'4-DRG table'!$A$15:$J$1271,10,FALSE),"n/a")</f>
        <v>n/a</v>
      </c>
      <c r="F32" s="105"/>
      <c r="G32" s="203" t="s">
        <v>1735</v>
      </c>
      <c r="H32" s="45"/>
    </row>
    <row r="33" spans="2:8" ht="12.75" customHeight="1">
      <c r="B33" s="200">
        <v>33</v>
      </c>
      <c r="C33" s="103" t="s">
        <v>1685</v>
      </c>
      <c r="D33" s="104"/>
      <c r="E33" s="121">
        <f>IF(OR(E32="Pediatric misc",E32="Pediatric respiratory"),E28,(IF(E32="Pediatric mental health",E26,(IF(E32="Neonate",E27,1)))))</f>
        <v>1</v>
      </c>
      <c r="F33" s="105"/>
      <c r="G33" s="203" t="s">
        <v>1735</v>
      </c>
      <c r="H33" s="45"/>
    </row>
    <row r="34" spans="2:8" ht="12.75">
      <c r="B34" s="200">
        <v>34</v>
      </c>
      <c r="C34" s="103" t="s">
        <v>1632</v>
      </c>
      <c r="D34" s="104"/>
      <c r="E34" s="117">
        <f>E31*E33</f>
        <v>3.00131</v>
      </c>
      <c r="F34" s="105"/>
      <c r="G34" s="207" t="s">
        <v>1698</v>
      </c>
      <c r="H34" s="85"/>
    </row>
    <row r="35" spans="2:8" ht="12.75" customHeight="1">
      <c r="B35" s="200">
        <v>35</v>
      </c>
      <c r="C35" s="103" t="s">
        <v>1697</v>
      </c>
      <c r="D35" s="104"/>
      <c r="E35" s="121">
        <f>ROUND(+VLOOKUP(E$18,'4-DRG table'!$A$15:$D$1272,3,FALSE),2)</f>
        <v>15.14</v>
      </c>
      <c r="F35" s="105"/>
      <c r="G35" s="203" t="s">
        <v>1608</v>
      </c>
      <c r="H35" s="83"/>
    </row>
    <row r="36" spans="2:8" ht="12.75" customHeight="1">
      <c r="B36" s="200">
        <v>36</v>
      </c>
      <c r="C36" s="161" t="s">
        <v>1621</v>
      </c>
      <c r="D36" s="165"/>
      <c r="E36" s="174"/>
      <c r="F36" s="175"/>
      <c r="G36" s="208"/>
      <c r="H36" s="45"/>
    </row>
    <row r="37" spans="2:8" ht="12.75" customHeight="1">
      <c r="B37" s="200">
        <v>37</v>
      </c>
      <c r="C37" s="103" t="s">
        <v>1626</v>
      </c>
      <c r="D37" s="104"/>
      <c r="E37" s="101" t="str">
        <f>E14</f>
        <v>Yes</v>
      </c>
      <c r="F37" s="107"/>
      <c r="G37" s="204" t="s">
        <v>1693</v>
      </c>
      <c r="H37" s="85"/>
    </row>
    <row r="38" spans="2:8" ht="12.75" customHeight="1">
      <c r="B38" s="200">
        <v>38</v>
      </c>
      <c r="C38" s="103" t="s">
        <v>1625</v>
      </c>
      <c r="D38" s="104"/>
      <c r="E38" s="108" t="str">
        <f>IF(E37="Yes",IF(E9&gt;E23,"Yes","No"),"N/A")</f>
        <v>Yes</v>
      </c>
      <c r="F38" s="107"/>
      <c r="G38" s="204" t="s">
        <v>1684</v>
      </c>
      <c r="H38" s="85"/>
    </row>
    <row r="39" spans="2:8" ht="12.75" customHeight="1">
      <c r="B39" s="200">
        <v>39</v>
      </c>
      <c r="C39" s="109" t="s">
        <v>1661</v>
      </c>
      <c r="D39" s="104"/>
      <c r="E39" s="108" t="str">
        <f>IF(E37="Yes",IF(E7&gt;E24,"Yes","No"),"N/A")</f>
        <v>No</v>
      </c>
      <c r="F39" s="107"/>
      <c r="G39" s="204" t="s">
        <v>1704</v>
      </c>
      <c r="H39" s="85"/>
    </row>
    <row r="40" spans="2:8" ht="12.75" customHeight="1">
      <c r="B40" s="200">
        <v>40</v>
      </c>
      <c r="C40" s="103" t="s">
        <v>1717</v>
      </c>
      <c r="D40" s="104"/>
      <c r="E40" s="110">
        <f>IF(OR(E38="Yes",E39="Yes"),ROUND((E9*E25),2),0)</f>
        <v>15500</v>
      </c>
      <c r="F40" s="107"/>
      <c r="G40" s="204" t="s">
        <v>1719</v>
      </c>
      <c r="H40" s="85"/>
    </row>
    <row r="41" spans="2:8" ht="12.75">
      <c r="B41" s="200">
        <v>41</v>
      </c>
      <c r="C41" s="161" t="s">
        <v>638</v>
      </c>
      <c r="D41" s="165"/>
      <c r="E41" s="176"/>
      <c r="F41" s="175"/>
      <c r="G41" s="208"/>
      <c r="H41" s="45"/>
    </row>
    <row r="42" spans="2:8" ht="30" customHeight="1">
      <c r="B42" s="200">
        <v>42</v>
      </c>
      <c r="C42" s="103" t="s">
        <v>1705</v>
      </c>
      <c r="D42" s="104"/>
      <c r="E42" s="106">
        <f>E34*E15</f>
        <v>71595.61977490001</v>
      </c>
      <c r="F42" s="105"/>
      <c r="G42" s="209" t="s">
        <v>1706</v>
      </c>
      <c r="H42" s="91"/>
    </row>
    <row r="43" spans="2:8" ht="12.75">
      <c r="B43" s="200">
        <v>43</v>
      </c>
      <c r="C43" s="177" t="s">
        <v>378</v>
      </c>
      <c r="D43" s="178"/>
      <c r="E43" s="179"/>
      <c r="F43" s="180"/>
      <c r="G43" s="210"/>
      <c r="H43" s="45"/>
    </row>
    <row r="44" spans="2:8" s="35" customFormat="1" ht="12.75">
      <c r="B44" s="200">
        <v>44</v>
      </c>
      <c r="C44" s="99" t="s">
        <v>1592</v>
      </c>
      <c r="D44" s="100"/>
      <c r="E44" s="101" t="str">
        <f>+E10</f>
        <v>No</v>
      </c>
      <c r="F44" s="102"/>
      <c r="G44" s="204" t="s">
        <v>1628</v>
      </c>
      <c r="H44" s="45"/>
    </row>
    <row r="45" spans="2:8" ht="25.5">
      <c r="B45" s="200">
        <v>45</v>
      </c>
      <c r="C45" s="103" t="s">
        <v>1601</v>
      </c>
      <c r="D45" s="104"/>
      <c r="E45" s="98" t="str">
        <f>IF(E44="Yes",ROUND((E42/E35)*(E9+1),2),"N/A")</f>
        <v>N/A</v>
      </c>
      <c r="F45" s="105"/>
      <c r="G45" s="211" t="s">
        <v>1718</v>
      </c>
      <c r="H45" s="85"/>
    </row>
    <row r="46" spans="2:8" ht="12.75">
      <c r="B46" s="200">
        <v>46</v>
      </c>
      <c r="C46" s="103" t="s">
        <v>1708</v>
      </c>
      <c r="D46" s="104"/>
      <c r="E46" s="98" t="str">
        <f>IF(E45="N/A","N/A",IF(E45&lt;E42,"Yes","No"))</f>
        <v>N/A</v>
      </c>
      <c r="F46" s="105"/>
      <c r="G46" s="211" t="s">
        <v>1707</v>
      </c>
      <c r="H46" s="45"/>
    </row>
    <row r="47" spans="2:8" ht="12.75">
      <c r="B47" s="200">
        <v>47</v>
      </c>
      <c r="C47" s="103" t="s">
        <v>1591</v>
      </c>
      <c r="D47" s="104"/>
      <c r="E47" s="98">
        <f>+IF(E46="Yes",E45,E42)</f>
        <v>71595.61977490001</v>
      </c>
      <c r="F47" s="105"/>
      <c r="G47" s="211" t="s">
        <v>1686</v>
      </c>
      <c r="H47" s="85"/>
    </row>
    <row r="48" spans="2:8" ht="12.75">
      <c r="B48" s="200">
        <v>48</v>
      </c>
      <c r="C48" s="177" t="s">
        <v>1604</v>
      </c>
      <c r="D48" s="178"/>
      <c r="E48" s="179"/>
      <c r="F48" s="180"/>
      <c r="G48" s="210"/>
      <c r="H48" s="45"/>
    </row>
    <row r="49" spans="2:8" ht="12.75">
      <c r="B49" s="200">
        <v>49</v>
      </c>
      <c r="C49" s="103" t="s">
        <v>376</v>
      </c>
      <c r="D49" s="104"/>
      <c r="E49" s="98">
        <f>+E7*E8</f>
        <v>25170</v>
      </c>
      <c r="F49" s="105"/>
      <c r="G49" s="211" t="s">
        <v>1709</v>
      </c>
      <c r="H49" s="89"/>
    </row>
    <row r="50" spans="2:8" ht="12.75">
      <c r="B50" s="200">
        <v>50</v>
      </c>
      <c r="C50" s="103" t="s">
        <v>1616</v>
      </c>
      <c r="D50" s="104"/>
      <c r="E50" s="112" t="str">
        <f>IF(E49&gt;E47,"Loss","Gain")</f>
        <v>Gain</v>
      </c>
      <c r="F50" s="105"/>
      <c r="G50" s="212" t="s">
        <v>1687</v>
      </c>
      <c r="H50" s="85"/>
    </row>
    <row r="51" spans="2:8" ht="12.75">
      <c r="B51" s="200">
        <v>51</v>
      </c>
      <c r="C51" s="181" t="s">
        <v>1596</v>
      </c>
      <c r="D51" s="182"/>
      <c r="E51" s="183"/>
      <c r="F51" s="184"/>
      <c r="G51" s="213"/>
      <c r="H51" s="45"/>
    </row>
    <row r="52" spans="2:8" ht="25.5">
      <c r="B52" s="200">
        <v>52</v>
      </c>
      <c r="C52" s="103" t="s">
        <v>1617</v>
      </c>
      <c r="D52" s="104"/>
      <c r="E52" s="98" t="str">
        <f>IF(E50="Loss",(E49-E47),"N/A")</f>
        <v>N/A</v>
      </c>
      <c r="F52" s="105"/>
      <c r="G52" s="211" t="s">
        <v>1688</v>
      </c>
      <c r="H52" s="92"/>
    </row>
    <row r="53" spans="2:8" ht="25.5">
      <c r="B53" s="200">
        <v>53</v>
      </c>
      <c r="C53" s="103" t="s">
        <v>1710</v>
      </c>
      <c r="D53" s="104"/>
      <c r="E53" s="98" t="str">
        <f>IF((E50="Loss"),IF((E52&gt;E20),"Yes","No"),"N/A")</f>
        <v>N/A</v>
      </c>
      <c r="F53" s="105"/>
      <c r="G53" s="211" t="s">
        <v>1712</v>
      </c>
      <c r="H53" s="93"/>
    </row>
    <row r="54" spans="2:8" ht="38.25">
      <c r="B54" s="200">
        <v>54</v>
      </c>
      <c r="C54" s="103" t="s">
        <v>1714</v>
      </c>
      <c r="D54" s="104"/>
      <c r="E54" s="98">
        <f>IF(E53="Yes",IF(E52&lt;E20,0,(E52-E20)*E22),0)</f>
        <v>0</v>
      </c>
      <c r="F54" s="105"/>
      <c r="G54" s="211" t="s">
        <v>1689</v>
      </c>
      <c r="H54" s="92"/>
    </row>
    <row r="55" spans="2:8" ht="12.75">
      <c r="B55" s="200">
        <v>55</v>
      </c>
      <c r="C55" s="181" t="s">
        <v>1597</v>
      </c>
      <c r="D55" s="182"/>
      <c r="E55" s="183"/>
      <c r="F55" s="184"/>
      <c r="G55" s="213"/>
      <c r="H55" s="46"/>
    </row>
    <row r="56" spans="2:8" ht="12.75">
      <c r="B56" s="200">
        <v>56</v>
      </c>
      <c r="C56" s="103" t="s">
        <v>1618</v>
      </c>
      <c r="D56" s="104"/>
      <c r="E56" s="98">
        <f>IF(E50="Gain",(E47-E49),"N/A")</f>
        <v>46425.61977490001</v>
      </c>
      <c r="F56" s="105"/>
      <c r="G56" s="211" t="s">
        <v>1690</v>
      </c>
      <c r="H56" s="85"/>
    </row>
    <row r="57" spans="2:8" ht="27.75" customHeight="1">
      <c r="B57" s="200">
        <v>57</v>
      </c>
      <c r="C57" s="103" t="s">
        <v>1619</v>
      </c>
      <c r="D57" s="104"/>
      <c r="E57" s="98" t="str">
        <f>IF((E50="Gain"),IF((E56&gt;E21),"Yes","No"),"N/A")</f>
        <v>Yes</v>
      </c>
      <c r="F57" s="105"/>
      <c r="G57" s="211" t="s">
        <v>1711</v>
      </c>
      <c r="H57" s="85"/>
    </row>
    <row r="58" spans="2:8" ht="26.25" customHeight="1">
      <c r="B58" s="200">
        <v>58</v>
      </c>
      <c r="C58" s="103" t="s">
        <v>1601</v>
      </c>
      <c r="D58" s="104"/>
      <c r="E58" s="98">
        <f>IF(E57="Yes",ROUND((E42/E35)*(E9+1),2),"N/A")</f>
        <v>151324.96</v>
      </c>
      <c r="F58" s="105"/>
      <c r="G58" s="211" t="s">
        <v>1720</v>
      </c>
      <c r="H58" s="85"/>
    </row>
    <row r="59" spans="2:8" ht="16.5" customHeight="1">
      <c r="B59" s="200">
        <v>59</v>
      </c>
      <c r="C59" s="103" t="s">
        <v>1708</v>
      </c>
      <c r="D59" s="104"/>
      <c r="E59" s="98" t="str">
        <f>IF(E58="N/A","N/A",IF(E58&lt;E42,"Yes","No"))</f>
        <v>No</v>
      </c>
      <c r="F59" s="105"/>
      <c r="G59" s="211" t="s">
        <v>1713</v>
      </c>
      <c r="H59" s="85"/>
    </row>
    <row r="60" spans="2:8" ht="12.75" customHeight="1">
      <c r="B60" s="200">
        <v>60</v>
      </c>
      <c r="C60" s="103" t="s">
        <v>1664</v>
      </c>
      <c r="D60" s="104"/>
      <c r="E60" s="98">
        <f>IF(E59="Yes",(E58),(E47))</f>
        <v>71595.61977490001</v>
      </c>
      <c r="F60" s="105"/>
      <c r="G60" s="211" t="s">
        <v>1691</v>
      </c>
      <c r="H60" s="85"/>
    </row>
    <row r="61" spans="2:8" ht="12.75">
      <c r="B61" s="200">
        <v>61</v>
      </c>
      <c r="C61" s="185" t="s">
        <v>1598</v>
      </c>
      <c r="D61" s="178"/>
      <c r="E61" s="179"/>
      <c r="F61" s="180"/>
      <c r="G61" s="210"/>
      <c r="H61" s="88"/>
    </row>
    <row r="62" spans="2:8" ht="30.75" customHeight="1">
      <c r="B62" s="200">
        <v>62</v>
      </c>
      <c r="C62" s="103" t="s">
        <v>1665</v>
      </c>
      <c r="D62" s="104"/>
      <c r="E62" s="98">
        <f>IF(E50="Loss",(E47+E54),(E60))</f>
        <v>71595.61977490001</v>
      </c>
      <c r="F62" s="105"/>
      <c r="G62" s="214" t="s">
        <v>1715</v>
      </c>
      <c r="H62" s="92"/>
    </row>
    <row r="63" spans="2:8" ht="12.75">
      <c r="B63" s="200">
        <v>63</v>
      </c>
      <c r="C63" s="186" t="s">
        <v>1667</v>
      </c>
      <c r="D63" s="187"/>
      <c r="E63" s="188"/>
      <c r="F63" s="189"/>
      <c r="G63" s="215"/>
      <c r="H63" s="45"/>
    </row>
    <row r="64" spans="2:8" ht="12.75">
      <c r="B64" s="200">
        <v>64</v>
      </c>
      <c r="C64" s="103" t="s">
        <v>1610</v>
      </c>
      <c r="D64" s="104"/>
      <c r="E64" s="112">
        <f>E12</f>
        <v>444</v>
      </c>
      <c r="F64" s="105"/>
      <c r="G64" s="212" t="s">
        <v>1630</v>
      </c>
      <c r="H64" s="85"/>
    </row>
    <row r="65" spans="2:8" ht="12.75">
      <c r="B65" s="200">
        <v>65</v>
      </c>
      <c r="C65" s="103" t="s">
        <v>1611</v>
      </c>
      <c r="D65" s="104"/>
      <c r="E65" s="112">
        <f>E13</f>
        <v>0</v>
      </c>
      <c r="F65" s="105"/>
      <c r="G65" s="212" t="s">
        <v>1629</v>
      </c>
      <c r="H65" s="85"/>
    </row>
    <row r="66" spans="2:8" ht="51">
      <c r="B66" s="200">
        <v>66</v>
      </c>
      <c r="C66" s="65" t="s">
        <v>1602</v>
      </c>
      <c r="D66" s="66"/>
      <c r="E66" s="76">
        <f>IF(E40&gt;0,E40,(E62-(E64+E65)))</f>
        <v>15500</v>
      </c>
      <c r="F66" s="67"/>
      <c r="G66" s="216" t="s">
        <v>1716</v>
      </c>
      <c r="H66" s="85"/>
    </row>
    <row r="67" spans="2:8" ht="12.75">
      <c r="B67" s="200">
        <v>67</v>
      </c>
      <c r="C67" s="190" t="s">
        <v>1662</v>
      </c>
      <c r="D67" s="191"/>
      <c r="E67" s="192">
        <f>IF(OR(E40&gt;0,E16="n/a"),0,E16)</f>
        <v>0</v>
      </c>
      <c r="F67" s="193"/>
      <c r="G67" s="217" t="s">
        <v>1735</v>
      </c>
      <c r="H67" s="85"/>
    </row>
    <row r="68" spans="2:8" ht="13.5" thickBot="1">
      <c r="B68" s="200">
        <v>68</v>
      </c>
      <c r="C68" s="190" t="s">
        <v>1663</v>
      </c>
      <c r="D68" s="191"/>
      <c r="E68" s="192">
        <f>IF(OR(E40&gt;0,E18="n/a"),0,E17)</f>
        <v>0</v>
      </c>
      <c r="F68" s="193"/>
      <c r="G68" s="217" t="s">
        <v>1735</v>
      </c>
      <c r="H68" s="85"/>
    </row>
    <row r="69" spans="2:8" ht="13.5" thickBot="1">
      <c r="B69" s="200">
        <v>69</v>
      </c>
      <c r="C69" s="57" t="s">
        <v>1666</v>
      </c>
      <c r="D69" s="28"/>
      <c r="E69" s="97">
        <f>E66+E67+E68</f>
        <v>15500</v>
      </c>
      <c r="F69" s="34"/>
      <c r="G69" s="218" t="s">
        <v>1692</v>
      </c>
      <c r="H69" s="85"/>
    </row>
    <row r="70" spans="2:8" ht="13.5" customHeight="1">
      <c r="B70" s="255">
        <v>41857</v>
      </c>
      <c r="C70" s="256"/>
      <c r="D70" s="194"/>
      <c r="E70" s="195"/>
      <c r="F70" s="189"/>
      <c r="G70" s="215"/>
      <c r="H70" s="45"/>
    </row>
    <row r="71" spans="2:8" ht="31.5" customHeight="1">
      <c r="B71" s="252" t="s">
        <v>1633</v>
      </c>
      <c r="C71" s="253"/>
      <c r="D71" s="253"/>
      <c r="E71" s="253"/>
      <c r="F71" s="253"/>
      <c r="G71" s="254"/>
      <c r="H71" s="45"/>
    </row>
    <row r="72" spans="2:8" s="36" customFormat="1" ht="12.75">
      <c r="B72" s="246" t="s">
        <v>1744</v>
      </c>
      <c r="C72" s="247"/>
      <c r="D72" s="247"/>
      <c r="E72" s="247"/>
      <c r="F72" s="247"/>
      <c r="G72" s="248"/>
      <c r="H72" s="46"/>
    </row>
    <row r="73" ht="12.75">
      <c r="G73" s="64"/>
    </row>
    <row r="75" ht="12.75">
      <c r="E75" s="48"/>
    </row>
  </sheetData>
  <sheetProtection password="FA11" sheet="1"/>
  <mergeCells count="8">
    <mergeCell ref="C2:G2"/>
    <mergeCell ref="C3:G3"/>
    <mergeCell ref="B72:G72"/>
    <mergeCell ref="K6:L6"/>
    <mergeCell ref="F4:G4"/>
    <mergeCell ref="B71:G71"/>
    <mergeCell ref="B70:C70"/>
    <mergeCell ref="C4:E4"/>
  </mergeCells>
  <dataValidations count="2">
    <dataValidation type="whole" operator="lessThanOrEqual" allowBlank="1" showInputMessage="1" showErrorMessage="1" sqref="E11">
      <formula1>110</formula1>
    </dataValidation>
    <dataValidation type="list" allowBlank="1" showInputMessage="1" showErrorMessage="1" sqref="E10 E14">
      <formula1>$K$10:$L$10</formula1>
    </dataValidation>
  </dataValidations>
  <printOptions horizontalCentered="1" verticalCentered="1"/>
  <pageMargins left="0.25" right="0.25" top="1" bottom="1" header="0.5" footer="0.5"/>
  <pageSetup fitToHeight="1" fitToWidth="1" horizontalDpi="600" verticalDpi="600" orientation="portrait"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E21" sqref="E21"/>
    </sheetView>
  </sheetViews>
  <sheetFormatPr defaultColWidth="9.140625" defaultRowHeight="12.75"/>
  <cols>
    <col min="1" max="1" width="8.00390625" style="0" customWidth="1"/>
    <col min="2" max="2" width="27.28125" style="0" customWidth="1"/>
    <col min="3" max="3" width="14.7109375" style="0" customWidth="1"/>
    <col min="4" max="4" width="8.421875" style="0" customWidth="1"/>
    <col min="5" max="5" width="10.28125" style="51" customWidth="1"/>
    <col min="6" max="6" width="13.8515625" style="49" customWidth="1"/>
  </cols>
  <sheetData>
    <row r="1" spans="1:6" s="6" customFormat="1" ht="26.25">
      <c r="A1" s="269" t="s">
        <v>1727</v>
      </c>
      <c r="B1" s="270"/>
      <c r="C1" s="270"/>
      <c r="D1" s="270"/>
      <c r="E1" s="270"/>
      <c r="F1" s="270"/>
    </row>
    <row r="2" spans="1:6" s="52" customFormat="1" ht="42.75" customHeight="1">
      <c r="A2" s="267" t="s">
        <v>1745</v>
      </c>
      <c r="B2" s="268"/>
      <c r="C2" s="268"/>
      <c r="D2" s="268"/>
      <c r="E2" s="268"/>
      <c r="F2" s="268"/>
    </row>
    <row r="3" spans="1:6" s="52" customFormat="1" ht="10.5" customHeight="1">
      <c r="A3" s="265"/>
      <c r="B3" s="266"/>
      <c r="C3" s="266"/>
      <c r="D3" s="266"/>
      <c r="E3" s="133"/>
      <c r="F3" s="134"/>
    </row>
    <row r="4" spans="1:6" s="52" customFormat="1" ht="20.25" customHeight="1">
      <c r="A4" s="267" t="s">
        <v>1679</v>
      </c>
      <c r="B4" s="268"/>
      <c r="C4" s="268"/>
      <c r="D4" s="268"/>
      <c r="E4" s="133"/>
      <c r="F4" s="134"/>
    </row>
    <row r="5" spans="1:6" s="52" customFormat="1" ht="60.75" customHeight="1">
      <c r="A5" s="267" t="s">
        <v>1748</v>
      </c>
      <c r="B5" s="268"/>
      <c r="C5" s="268"/>
      <c r="D5" s="268"/>
      <c r="E5" s="268"/>
      <c r="F5" s="268"/>
    </row>
    <row r="6" spans="1:6" s="52" customFormat="1" ht="39" customHeight="1">
      <c r="A6" s="267" t="s">
        <v>1749</v>
      </c>
      <c r="B6" s="268"/>
      <c r="C6" s="268"/>
      <c r="D6" s="268"/>
      <c r="E6" s="268"/>
      <c r="F6" s="268"/>
    </row>
    <row r="7" spans="1:6" s="52" customFormat="1" ht="34.5" customHeight="1">
      <c r="A7" s="267"/>
      <c r="B7" s="268"/>
      <c r="C7" s="268"/>
      <c r="D7" s="268"/>
      <c r="E7" s="133"/>
      <c r="F7" s="134"/>
    </row>
    <row r="8" spans="1:6" s="52" customFormat="1" ht="39" customHeight="1">
      <c r="A8" s="261"/>
      <c r="B8" s="262"/>
      <c r="C8" s="262"/>
      <c r="D8" s="262"/>
      <c r="E8" s="262"/>
      <c r="F8" s="262"/>
    </row>
    <row r="9" spans="5:6" s="52" customFormat="1" ht="5.25" customHeight="1">
      <c r="E9" s="50"/>
      <c r="F9" s="53"/>
    </row>
    <row r="10" spans="1:4" ht="6.75" customHeight="1">
      <c r="A10" s="263"/>
      <c r="B10" s="264"/>
      <c r="C10" s="264"/>
      <c r="D10" s="264"/>
    </row>
    <row r="11" spans="2:6" ht="24.75" thickBot="1">
      <c r="B11" s="135" t="s">
        <v>1673</v>
      </c>
      <c r="C11" s="136" t="s">
        <v>1729</v>
      </c>
      <c r="D11" s="136" t="s">
        <v>1674</v>
      </c>
      <c r="E11" s="136" t="s">
        <v>1733</v>
      </c>
      <c r="F11" s="137" t="s">
        <v>1730</v>
      </c>
    </row>
    <row r="12" spans="2:8" ht="13.5" thickBot="1">
      <c r="B12" s="138" t="s">
        <v>1746</v>
      </c>
      <c r="C12" s="94">
        <v>23854.79</v>
      </c>
      <c r="D12" s="95">
        <v>0.3433</v>
      </c>
      <c r="E12" s="94">
        <v>0</v>
      </c>
      <c r="F12" s="139">
        <v>23854.79</v>
      </c>
      <c r="H12" s="123"/>
    </row>
    <row r="13" spans="2:8" ht="12.75">
      <c r="B13" s="140" t="s">
        <v>1747</v>
      </c>
      <c r="C13" s="141">
        <v>23854.79</v>
      </c>
      <c r="D13" s="142">
        <v>0.3358</v>
      </c>
      <c r="E13" s="141">
        <v>477.1</v>
      </c>
      <c r="F13" s="143">
        <f>E13+C13</f>
        <v>24331.89</v>
      </c>
      <c r="H13" s="123"/>
    </row>
    <row r="14" spans="2:6" ht="12.75">
      <c r="B14" s="271" t="s">
        <v>1675</v>
      </c>
      <c r="C14" s="272"/>
      <c r="D14" s="272"/>
      <c r="E14" s="272"/>
      <c r="F14" s="273"/>
    </row>
    <row r="15" spans="2:6" ht="21" customHeight="1">
      <c r="B15" s="258" t="s">
        <v>1734</v>
      </c>
      <c r="C15" s="259"/>
      <c r="D15" s="259"/>
      <c r="E15" s="259"/>
      <c r="F15" s="260"/>
    </row>
  </sheetData>
  <sheetProtection password="FA11" sheet="1"/>
  <mergeCells count="11">
    <mergeCell ref="A1:F1"/>
    <mergeCell ref="B14:F14"/>
    <mergeCell ref="B15:F15"/>
    <mergeCell ref="A8:F8"/>
    <mergeCell ref="A10:D10"/>
    <mergeCell ref="A3:D3"/>
    <mergeCell ref="A2:F2"/>
    <mergeCell ref="A5:F5"/>
    <mergeCell ref="A6:F6"/>
    <mergeCell ref="A4:D4"/>
    <mergeCell ref="A7:D7"/>
  </mergeCells>
  <printOptions horizontalCentered="1" verticalCentered="1"/>
  <pageMargins left="0.45" right="0.45" top="0.75" bottom="0.75" header="0.3" footer="0.3"/>
  <pageSetup fitToHeight="1" fitToWidth="1" horizontalDpi="1200" verticalDpi="1200" orientation="portrait" scale="10" r:id="rId1"/>
</worksheet>
</file>

<file path=xl/worksheets/sheet4.xml><?xml version="1.0" encoding="utf-8"?>
<worksheet xmlns="http://schemas.openxmlformats.org/spreadsheetml/2006/main" xmlns:r="http://schemas.openxmlformats.org/officeDocument/2006/relationships">
  <sheetPr>
    <pageSetUpPr fitToPage="1"/>
  </sheetPr>
  <dimension ref="A1:AP1310"/>
  <sheetViews>
    <sheetView zoomScalePageLayoutView="0" workbookViewId="0" topLeftCell="A1">
      <selection activeCell="D18" sqref="D18"/>
    </sheetView>
  </sheetViews>
  <sheetFormatPr defaultColWidth="9.140625" defaultRowHeight="12.75"/>
  <cols>
    <col min="1" max="1" width="9.8515625" style="3" customWidth="1"/>
    <col min="2" max="2" width="19.57421875" style="3" customWidth="1"/>
    <col min="3" max="3" width="9.00390625" style="3" customWidth="1"/>
    <col min="4" max="5" width="9.8515625" style="3" customWidth="1"/>
    <col min="6" max="6" width="12.28125" style="3" customWidth="1"/>
    <col min="7" max="8" width="9.8515625" style="3" customWidth="1"/>
    <col min="9" max="9" width="13.57421875" style="8" customWidth="1"/>
    <col min="10" max="10" width="14.421875" style="3" bestFit="1" customWidth="1"/>
    <col min="11" max="11" width="15.57421875" style="3" customWidth="1"/>
    <col min="12" max="12" width="10.28125" style="38" bestFit="1" customWidth="1"/>
    <col min="13" max="42" width="9.140625" style="1" customWidth="1"/>
    <col min="43" max="16384" width="9.140625" style="3" customWidth="1"/>
  </cols>
  <sheetData>
    <row r="1" spans="1:11" s="54" customFormat="1" ht="24.75" customHeight="1">
      <c r="A1" s="144" t="s">
        <v>1682</v>
      </c>
      <c r="B1" s="145"/>
      <c r="C1" s="145"/>
      <c r="D1" s="145"/>
      <c r="E1" s="146"/>
      <c r="F1" s="147"/>
      <c r="G1" s="147"/>
      <c r="H1" s="148"/>
      <c r="I1" s="147"/>
      <c r="J1" s="147"/>
      <c r="K1" s="149"/>
    </row>
    <row r="2" spans="1:42" s="6" customFormat="1" ht="12.75">
      <c r="A2" s="152" t="s">
        <v>1603</v>
      </c>
      <c r="B2" s="153"/>
      <c r="C2" s="154"/>
      <c r="D2" s="154"/>
      <c r="E2" s="154"/>
      <c r="F2" s="154"/>
      <c r="G2" s="154"/>
      <c r="H2" s="154"/>
      <c r="I2" s="155"/>
      <c r="J2" s="154"/>
      <c r="K2" s="156"/>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12" ht="12.75">
      <c r="A3" s="157" t="s">
        <v>1646</v>
      </c>
      <c r="B3" s="158"/>
      <c r="C3" s="158"/>
      <c r="D3" s="158"/>
      <c r="E3" s="158"/>
      <c r="F3" s="158"/>
      <c r="G3" s="158"/>
      <c r="H3" s="158"/>
      <c r="I3" s="159"/>
      <c r="J3" s="158"/>
      <c r="K3" s="160"/>
      <c r="L3" s="1"/>
    </row>
    <row r="4" spans="1:12" ht="12.75">
      <c r="A4" s="157" t="s">
        <v>1620</v>
      </c>
      <c r="B4" s="158"/>
      <c r="C4" s="158"/>
      <c r="D4" s="158"/>
      <c r="E4" s="158"/>
      <c r="F4" s="158"/>
      <c r="G4" s="158"/>
      <c r="H4" s="158"/>
      <c r="I4" s="159"/>
      <c r="J4" s="158"/>
      <c r="K4" s="160"/>
      <c r="L4" s="1"/>
    </row>
    <row r="5" spans="1:12" ht="12.75">
      <c r="A5" s="157" t="s">
        <v>1681</v>
      </c>
      <c r="B5" s="158"/>
      <c r="C5" s="158"/>
      <c r="D5" s="158"/>
      <c r="E5" s="158"/>
      <c r="F5" s="158"/>
      <c r="G5" s="158"/>
      <c r="H5" s="158"/>
      <c r="I5" s="159"/>
      <c r="J5" s="158"/>
      <c r="K5" s="160"/>
      <c r="L5" s="1"/>
    </row>
    <row r="6" spans="1:12" ht="26.25" customHeight="1">
      <c r="A6" s="278" t="s">
        <v>1738</v>
      </c>
      <c r="B6" s="279"/>
      <c r="C6" s="279"/>
      <c r="D6" s="279"/>
      <c r="E6" s="279"/>
      <c r="F6" s="279"/>
      <c r="G6" s="279"/>
      <c r="H6" s="279"/>
      <c r="I6" s="279"/>
      <c r="J6" s="279"/>
      <c r="K6" s="280"/>
      <c r="L6" s="1"/>
    </row>
    <row r="7" spans="1:12" ht="12.75">
      <c r="A7" s="157" t="s">
        <v>1647</v>
      </c>
      <c r="B7" s="158"/>
      <c r="C7" s="158"/>
      <c r="D7" s="158"/>
      <c r="E7" s="158"/>
      <c r="F7" s="158"/>
      <c r="G7" s="158"/>
      <c r="H7" s="158"/>
      <c r="I7" s="159"/>
      <c r="J7" s="158"/>
      <c r="K7" s="160"/>
      <c r="L7" s="1"/>
    </row>
    <row r="8" spans="1:12" ht="12.75">
      <c r="A8" s="157" t="s">
        <v>1645</v>
      </c>
      <c r="B8" s="158"/>
      <c r="C8" s="158"/>
      <c r="D8" s="158"/>
      <c r="E8" s="158"/>
      <c r="F8" s="158"/>
      <c r="G8" s="158"/>
      <c r="H8" s="158"/>
      <c r="I8" s="159"/>
      <c r="J8" s="158"/>
      <c r="K8" s="160"/>
      <c r="L8" s="1"/>
    </row>
    <row r="9" spans="1:12" ht="12.75">
      <c r="A9" s="157" t="s">
        <v>1737</v>
      </c>
      <c r="B9" s="158"/>
      <c r="C9" s="158"/>
      <c r="D9" s="158"/>
      <c r="E9" s="158"/>
      <c r="F9" s="158"/>
      <c r="G9" s="158"/>
      <c r="H9" s="158"/>
      <c r="I9" s="159"/>
      <c r="J9" s="158"/>
      <c r="K9" s="158"/>
      <c r="L9" s="90"/>
    </row>
    <row r="10" spans="1:12" ht="27.75" customHeight="1">
      <c r="A10" s="297" t="s">
        <v>1648</v>
      </c>
      <c r="B10" s="298"/>
      <c r="C10" s="298"/>
      <c r="D10" s="298"/>
      <c r="E10" s="298"/>
      <c r="F10" s="298"/>
      <c r="G10" s="298"/>
      <c r="H10" s="298"/>
      <c r="I10" s="298"/>
      <c r="J10" s="299"/>
      <c r="K10" s="160"/>
      <c r="L10" s="1"/>
    </row>
    <row r="11" spans="1:12" ht="12.75">
      <c r="A11" s="69"/>
      <c r="B11" s="70"/>
      <c r="C11" s="70"/>
      <c r="D11" s="70"/>
      <c r="E11" s="70"/>
      <c r="F11" s="70"/>
      <c r="G11" s="70"/>
      <c r="H11" s="70"/>
      <c r="I11" s="71"/>
      <c r="J11" s="72"/>
      <c r="K11" s="73"/>
      <c r="L11" s="1"/>
    </row>
    <row r="12" spans="1:42" s="9" customFormat="1" ht="12.75" customHeight="1">
      <c r="A12" s="290" t="s">
        <v>374</v>
      </c>
      <c r="B12" s="302" t="s">
        <v>375</v>
      </c>
      <c r="C12" s="293" t="s">
        <v>1637</v>
      </c>
      <c r="D12" s="281" t="s">
        <v>1680</v>
      </c>
      <c r="E12" s="287" t="s">
        <v>1736</v>
      </c>
      <c r="F12" s="274" t="s">
        <v>1605</v>
      </c>
      <c r="G12" s="281" t="s">
        <v>1636</v>
      </c>
      <c r="H12" s="277" t="s">
        <v>1606</v>
      </c>
      <c r="I12" s="296" t="s">
        <v>1642</v>
      </c>
      <c r="J12" s="277" t="s">
        <v>1590</v>
      </c>
      <c r="K12" s="284"/>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row>
    <row r="13" spans="1:42" s="9" customFormat="1" ht="12.75" customHeight="1">
      <c r="A13" s="291"/>
      <c r="B13" s="303"/>
      <c r="C13" s="294"/>
      <c r="D13" s="300"/>
      <c r="E13" s="288"/>
      <c r="F13" s="275"/>
      <c r="G13" s="282"/>
      <c r="H13" s="275"/>
      <c r="I13" s="275"/>
      <c r="J13" s="285"/>
      <c r="K13" s="286"/>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row>
    <row r="14" spans="1:42" s="9" customFormat="1" ht="106.5" customHeight="1">
      <c r="A14" s="292"/>
      <c r="B14" s="304"/>
      <c r="C14" s="295"/>
      <c r="D14" s="301"/>
      <c r="E14" s="289"/>
      <c r="F14" s="276"/>
      <c r="G14" s="283"/>
      <c r="H14" s="276"/>
      <c r="I14" s="276"/>
      <c r="J14" s="150" t="s">
        <v>1588</v>
      </c>
      <c r="K14" s="151" t="s">
        <v>1589</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row>
    <row r="15" spans="1:42" s="13" customFormat="1" ht="12.75">
      <c r="A15" s="62" t="s">
        <v>379</v>
      </c>
      <c r="B15" s="10" t="s">
        <v>380</v>
      </c>
      <c r="C15" s="118">
        <v>7.6288659794</v>
      </c>
      <c r="D15" s="113">
        <v>7.483868</v>
      </c>
      <c r="E15" s="11">
        <v>1</v>
      </c>
      <c r="F15" s="113">
        <f>+D15*E15</f>
        <v>7.483868</v>
      </c>
      <c r="G15" s="11">
        <v>1.5</v>
      </c>
      <c r="H15" s="113">
        <f>F15*G15</f>
        <v>11.225802</v>
      </c>
      <c r="I15" s="12">
        <f>+ROUND(H15*7500,2)</f>
        <v>84193.52</v>
      </c>
      <c r="J15" s="77" t="s">
        <v>1652</v>
      </c>
      <c r="K15" s="78" t="s">
        <v>1653</v>
      </c>
      <c r="L15" s="63"/>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row>
    <row r="16" spans="1:11" s="19" customFormat="1" ht="12.75">
      <c r="A16" s="14" t="s">
        <v>381</v>
      </c>
      <c r="B16" s="15" t="s">
        <v>380</v>
      </c>
      <c r="C16" s="119">
        <v>8.5695876289</v>
      </c>
      <c r="D16" s="114">
        <v>7.525669</v>
      </c>
      <c r="E16" s="17">
        <v>1</v>
      </c>
      <c r="F16" s="114">
        <f>+D16*E16</f>
        <v>7.525669</v>
      </c>
      <c r="G16" s="17">
        <v>1.5</v>
      </c>
      <c r="H16" s="114">
        <f aca="true" t="shared" si="0" ref="H16:H79">F16*G16</f>
        <v>11.2885035</v>
      </c>
      <c r="I16" s="18">
        <f aca="true" t="shared" si="1" ref="I16:I78">+ROUND(H16*7500,2)</f>
        <v>84663.78</v>
      </c>
      <c r="J16" s="77" t="s">
        <v>1652</v>
      </c>
      <c r="K16" s="78" t="s">
        <v>1653</v>
      </c>
    </row>
    <row r="17" spans="1:11" s="19" customFormat="1" ht="12.75">
      <c r="A17" s="14" t="s">
        <v>382</v>
      </c>
      <c r="B17" s="15" t="s">
        <v>380</v>
      </c>
      <c r="C17" s="119">
        <v>12.5148648649</v>
      </c>
      <c r="D17" s="114">
        <v>8.839583</v>
      </c>
      <c r="E17" s="17">
        <v>1</v>
      </c>
      <c r="F17" s="114">
        <f aca="true" t="shared" si="2" ref="F17:F79">+D17*E17</f>
        <v>8.839583</v>
      </c>
      <c r="G17" s="17">
        <v>1.5</v>
      </c>
      <c r="H17" s="114">
        <f>F17*G17</f>
        <v>13.2593745</v>
      </c>
      <c r="I17" s="18">
        <f>+ROUND(H17*7500,2)</f>
        <v>99445.31</v>
      </c>
      <c r="J17" s="77" t="s">
        <v>1652</v>
      </c>
      <c r="K17" s="78" t="s">
        <v>1653</v>
      </c>
    </row>
    <row r="18" spans="1:42" s="25" customFormat="1" ht="15.75" customHeight="1">
      <c r="A18" s="20" t="s">
        <v>383</v>
      </c>
      <c r="B18" s="21" t="s">
        <v>380</v>
      </c>
      <c r="C18" s="120">
        <v>31.5666666667</v>
      </c>
      <c r="D18" s="115">
        <v>15.3728</v>
      </c>
      <c r="E18" s="23">
        <v>1</v>
      </c>
      <c r="F18" s="115">
        <f t="shared" si="2"/>
        <v>15.3728</v>
      </c>
      <c r="G18" s="23">
        <v>1.5</v>
      </c>
      <c r="H18" s="115">
        <f t="shared" si="0"/>
        <v>23.0592</v>
      </c>
      <c r="I18" s="24">
        <f t="shared" si="1"/>
        <v>172944</v>
      </c>
      <c r="J18" s="77" t="s">
        <v>1652</v>
      </c>
      <c r="K18" s="78" t="s">
        <v>1653</v>
      </c>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row>
    <row r="19" spans="1:42" s="13" customFormat="1" ht="13.5" customHeight="1">
      <c r="A19" s="62" t="s">
        <v>384</v>
      </c>
      <c r="B19" s="10" t="s">
        <v>385</v>
      </c>
      <c r="C19" s="118">
        <v>9.3617021277</v>
      </c>
      <c r="D19" s="113">
        <v>8.160208</v>
      </c>
      <c r="E19" s="11">
        <v>1</v>
      </c>
      <c r="F19" s="113">
        <f t="shared" si="2"/>
        <v>8.160208</v>
      </c>
      <c r="G19" s="11">
        <v>1.5</v>
      </c>
      <c r="H19" s="113">
        <f t="shared" si="0"/>
        <v>12.240312000000001</v>
      </c>
      <c r="I19" s="12">
        <f t="shared" si="1"/>
        <v>91802.34</v>
      </c>
      <c r="J19" s="77" t="s">
        <v>1652</v>
      </c>
      <c r="K19" s="78" t="s">
        <v>1654</v>
      </c>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row>
    <row r="20" spans="1:11" s="19" customFormat="1" ht="12.75">
      <c r="A20" s="14" t="s">
        <v>386</v>
      </c>
      <c r="B20" s="15" t="s">
        <v>385</v>
      </c>
      <c r="C20" s="119">
        <v>14.6994535519</v>
      </c>
      <c r="D20" s="114">
        <v>9.667113</v>
      </c>
      <c r="E20" s="17">
        <v>1</v>
      </c>
      <c r="F20" s="114">
        <f t="shared" si="2"/>
        <v>9.667113</v>
      </c>
      <c r="G20" s="17">
        <v>1.5</v>
      </c>
      <c r="H20" s="114">
        <f t="shared" si="0"/>
        <v>14.5006695</v>
      </c>
      <c r="I20" s="18">
        <f t="shared" si="1"/>
        <v>108755.02</v>
      </c>
      <c r="J20" s="77" t="s">
        <v>1652</v>
      </c>
      <c r="K20" s="78" t="s">
        <v>1654</v>
      </c>
    </row>
    <row r="21" spans="1:11" s="19" customFormat="1" ht="12.75">
      <c r="A21" s="14" t="s">
        <v>387</v>
      </c>
      <c r="B21" s="15" t="s">
        <v>385</v>
      </c>
      <c r="C21" s="119">
        <v>21.5263157895</v>
      </c>
      <c r="D21" s="114">
        <v>12.055002</v>
      </c>
      <c r="E21" s="17">
        <v>1</v>
      </c>
      <c r="F21" s="114">
        <f t="shared" si="2"/>
        <v>12.055002</v>
      </c>
      <c r="G21" s="17">
        <v>1.5</v>
      </c>
      <c r="H21" s="114">
        <f t="shared" si="0"/>
        <v>18.082503</v>
      </c>
      <c r="I21" s="18">
        <f t="shared" si="1"/>
        <v>135618.77</v>
      </c>
      <c r="J21" s="77" t="s">
        <v>1652</v>
      </c>
      <c r="K21" s="78" t="s">
        <v>1654</v>
      </c>
    </row>
    <row r="22" spans="1:42" s="25" customFormat="1" ht="12.75">
      <c r="A22" s="20" t="s">
        <v>388</v>
      </c>
      <c r="B22" s="21" t="s">
        <v>385</v>
      </c>
      <c r="C22" s="120">
        <v>36.7113402062</v>
      </c>
      <c r="D22" s="115">
        <v>18.080061</v>
      </c>
      <c r="E22" s="23">
        <v>1</v>
      </c>
      <c r="F22" s="115">
        <f t="shared" si="2"/>
        <v>18.080061</v>
      </c>
      <c r="G22" s="23">
        <v>1.5</v>
      </c>
      <c r="H22" s="115">
        <f t="shared" si="0"/>
        <v>27.1200915</v>
      </c>
      <c r="I22" s="24">
        <f t="shared" si="1"/>
        <v>203400.69</v>
      </c>
      <c r="J22" s="77" t="s">
        <v>1652</v>
      </c>
      <c r="K22" s="78" t="s">
        <v>1654</v>
      </c>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row>
    <row r="23" spans="1:42" s="13" customFormat="1" ht="12.75">
      <c r="A23" s="62" t="s">
        <v>389</v>
      </c>
      <c r="B23" s="10" t="s">
        <v>390</v>
      </c>
      <c r="C23" s="118">
        <v>16.9243085881</v>
      </c>
      <c r="D23" s="113">
        <v>4.240197</v>
      </c>
      <c r="E23" s="11">
        <v>1</v>
      </c>
      <c r="F23" s="113">
        <f t="shared" si="2"/>
        <v>4.240197</v>
      </c>
      <c r="G23" s="11">
        <v>1.5</v>
      </c>
      <c r="H23" s="113">
        <f t="shared" si="0"/>
        <v>6.3602955</v>
      </c>
      <c r="I23" s="12">
        <f t="shared" si="1"/>
        <v>47702.22</v>
      </c>
      <c r="J23" s="77" t="s">
        <v>1652</v>
      </c>
      <c r="K23" s="78" t="s">
        <v>1654</v>
      </c>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row>
    <row r="24" spans="1:11" s="19" customFormat="1" ht="12.75">
      <c r="A24" s="14" t="s">
        <v>391</v>
      </c>
      <c r="B24" s="15" t="s">
        <v>390</v>
      </c>
      <c r="C24" s="119">
        <v>22.5662454138</v>
      </c>
      <c r="D24" s="114">
        <v>6.266386</v>
      </c>
      <c r="E24" s="17">
        <v>1</v>
      </c>
      <c r="F24" s="114">
        <f t="shared" si="2"/>
        <v>6.266386</v>
      </c>
      <c r="G24" s="17">
        <v>1.5</v>
      </c>
      <c r="H24" s="114">
        <f t="shared" si="0"/>
        <v>9.399579</v>
      </c>
      <c r="I24" s="18">
        <f t="shared" si="1"/>
        <v>70496.84</v>
      </c>
      <c r="J24" s="77" t="s">
        <v>1652</v>
      </c>
      <c r="K24" s="78" t="s">
        <v>1654</v>
      </c>
    </row>
    <row r="25" spans="1:11" s="19" customFormat="1" ht="12.75">
      <c r="A25" s="14" t="s">
        <v>392</v>
      </c>
      <c r="B25" s="15" t="s">
        <v>390</v>
      </c>
      <c r="C25" s="119">
        <v>32.8</v>
      </c>
      <c r="D25" s="114">
        <v>10.136266</v>
      </c>
      <c r="E25" s="17">
        <v>1</v>
      </c>
      <c r="F25" s="114">
        <f t="shared" si="2"/>
        <v>10.136266</v>
      </c>
      <c r="G25" s="17">
        <v>1.5</v>
      </c>
      <c r="H25" s="114">
        <f t="shared" si="0"/>
        <v>15.204399000000002</v>
      </c>
      <c r="I25" s="18">
        <f t="shared" si="1"/>
        <v>114032.99</v>
      </c>
      <c r="J25" s="77" t="s">
        <v>1652</v>
      </c>
      <c r="K25" s="78" t="s">
        <v>1654</v>
      </c>
    </row>
    <row r="26" spans="1:42" s="25" customFormat="1" ht="12.75">
      <c r="A26" s="20" t="s">
        <v>393</v>
      </c>
      <c r="B26" s="21" t="s">
        <v>390</v>
      </c>
      <c r="C26" s="120">
        <v>51.1889400922</v>
      </c>
      <c r="D26" s="115">
        <v>18.216171</v>
      </c>
      <c r="E26" s="23">
        <v>1</v>
      </c>
      <c r="F26" s="115">
        <f t="shared" si="2"/>
        <v>18.216171</v>
      </c>
      <c r="G26" s="23">
        <v>1.5</v>
      </c>
      <c r="H26" s="115">
        <f t="shared" si="0"/>
        <v>27.324256499999997</v>
      </c>
      <c r="I26" s="24">
        <f t="shared" si="1"/>
        <v>204931.92</v>
      </c>
      <c r="J26" s="77" t="s">
        <v>1652</v>
      </c>
      <c r="K26" s="78" t="s">
        <v>1654</v>
      </c>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row>
    <row r="27" spans="1:42" s="26" customFormat="1" ht="12.75">
      <c r="A27" s="14" t="s">
        <v>394</v>
      </c>
      <c r="B27" s="15" t="s">
        <v>395</v>
      </c>
      <c r="C27" s="119">
        <v>22.8913043478</v>
      </c>
      <c r="D27" s="114">
        <v>6.491604</v>
      </c>
      <c r="E27" s="17">
        <v>1</v>
      </c>
      <c r="F27" s="114">
        <f t="shared" si="2"/>
        <v>6.491604</v>
      </c>
      <c r="G27" s="17">
        <v>1.5</v>
      </c>
      <c r="H27" s="114">
        <f t="shared" si="0"/>
        <v>9.737406</v>
      </c>
      <c r="I27" s="18">
        <f t="shared" si="1"/>
        <v>73030.55</v>
      </c>
      <c r="J27" s="77" t="s">
        <v>1652</v>
      </c>
      <c r="K27" s="78" t="s">
        <v>1654</v>
      </c>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row>
    <row r="28" spans="1:42" s="26" customFormat="1" ht="12.75">
      <c r="A28" s="14" t="s">
        <v>396</v>
      </c>
      <c r="B28" s="15" t="s">
        <v>395</v>
      </c>
      <c r="C28" s="119">
        <v>20.5909090909</v>
      </c>
      <c r="D28" s="114">
        <v>6.750184</v>
      </c>
      <c r="E28" s="17">
        <v>1</v>
      </c>
      <c r="F28" s="114">
        <f t="shared" si="2"/>
        <v>6.750184</v>
      </c>
      <c r="G28" s="17">
        <v>1.5</v>
      </c>
      <c r="H28" s="114">
        <f t="shared" si="0"/>
        <v>10.125276</v>
      </c>
      <c r="I28" s="18">
        <f t="shared" si="1"/>
        <v>75939.57</v>
      </c>
      <c r="J28" s="77" t="s">
        <v>1652</v>
      </c>
      <c r="K28" s="78" t="s">
        <v>1654</v>
      </c>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row>
    <row r="29" spans="1:42" s="26" customFormat="1" ht="12.75">
      <c r="A29" s="14" t="s">
        <v>397</v>
      </c>
      <c r="B29" s="15" t="s">
        <v>395</v>
      </c>
      <c r="C29" s="119">
        <v>26.3937219731</v>
      </c>
      <c r="D29" s="114">
        <v>9.24793</v>
      </c>
      <c r="E29" s="17">
        <v>1</v>
      </c>
      <c r="F29" s="114">
        <f t="shared" si="2"/>
        <v>9.24793</v>
      </c>
      <c r="G29" s="17">
        <v>1.5</v>
      </c>
      <c r="H29" s="114">
        <f t="shared" si="0"/>
        <v>13.871895</v>
      </c>
      <c r="I29" s="18">
        <f t="shared" si="1"/>
        <v>104039.21</v>
      </c>
      <c r="J29" s="77" t="s">
        <v>1652</v>
      </c>
      <c r="K29" s="78" t="s">
        <v>1654</v>
      </c>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row>
    <row r="30" spans="1:42" s="26" customFormat="1" ht="12.75">
      <c r="A30" s="20" t="s">
        <v>398</v>
      </c>
      <c r="B30" s="21" t="s">
        <v>395</v>
      </c>
      <c r="C30" s="120">
        <v>38.5829493088</v>
      </c>
      <c r="D30" s="115">
        <v>14.159981</v>
      </c>
      <c r="E30" s="23">
        <v>1</v>
      </c>
      <c r="F30" s="115">
        <f t="shared" si="2"/>
        <v>14.159981</v>
      </c>
      <c r="G30" s="23">
        <v>1.5</v>
      </c>
      <c r="H30" s="115">
        <f t="shared" si="0"/>
        <v>21.2399715</v>
      </c>
      <c r="I30" s="24">
        <f t="shared" si="1"/>
        <v>159299.79</v>
      </c>
      <c r="J30" s="77" t="s">
        <v>1652</v>
      </c>
      <c r="K30" s="78" t="s">
        <v>1654</v>
      </c>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row>
    <row r="31" spans="1:42" s="26" customFormat="1" ht="12.75">
      <c r="A31" s="14" t="s">
        <v>399</v>
      </c>
      <c r="B31" s="15" t="s">
        <v>400</v>
      </c>
      <c r="C31" s="119">
        <v>27.7380952381</v>
      </c>
      <c r="D31" s="114">
        <v>4.900316</v>
      </c>
      <c r="E31" s="17">
        <v>1</v>
      </c>
      <c r="F31" s="114">
        <f t="shared" si="2"/>
        <v>4.900316</v>
      </c>
      <c r="G31" s="17">
        <v>1.5</v>
      </c>
      <c r="H31" s="114">
        <f t="shared" si="0"/>
        <v>7.350474</v>
      </c>
      <c r="I31" s="18">
        <f t="shared" si="1"/>
        <v>55128.56</v>
      </c>
      <c r="J31" s="77" t="s">
        <v>1652</v>
      </c>
      <c r="K31" s="78" t="s">
        <v>1654</v>
      </c>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row>
    <row r="32" spans="1:42" s="26" customFormat="1" ht="12.75">
      <c r="A32" s="14" t="s">
        <v>401</v>
      </c>
      <c r="B32" s="15" t="s">
        <v>400</v>
      </c>
      <c r="C32" s="119">
        <v>19.469740634</v>
      </c>
      <c r="D32" s="114">
        <v>5.232607</v>
      </c>
      <c r="E32" s="17">
        <v>1</v>
      </c>
      <c r="F32" s="114">
        <f t="shared" si="2"/>
        <v>5.232607</v>
      </c>
      <c r="G32" s="17">
        <v>1.5</v>
      </c>
      <c r="H32" s="114">
        <f t="shared" si="0"/>
        <v>7.8489105</v>
      </c>
      <c r="I32" s="18">
        <f t="shared" si="1"/>
        <v>58866.83</v>
      </c>
      <c r="J32" s="77" t="s">
        <v>1652</v>
      </c>
      <c r="K32" s="78" t="s">
        <v>1654</v>
      </c>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row>
    <row r="33" spans="1:42" s="26" customFormat="1" ht="12.75">
      <c r="A33" s="14" t="s">
        <v>402</v>
      </c>
      <c r="B33" s="15" t="s">
        <v>400</v>
      </c>
      <c r="C33" s="119">
        <v>23.9344614558</v>
      </c>
      <c r="D33" s="114">
        <v>6.713495</v>
      </c>
      <c r="E33" s="17">
        <v>1</v>
      </c>
      <c r="F33" s="114">
        <f t="shared" si="2"/>
        <v>6.713495</v>
      </c>
      <c r="G33" s="17">
        <v>1.5</v>
      </c>
      <c r="H33" s="114">
        <f t="shared" si="0"/>
        <v>10.070242499999999</v>
      </c>
      <c r="I33" s="18">
        <f t="shared" si="1"/>
        <v>75526.82</v>
      </c>
      <c r="J33" s="77" t="s">
        <v>1652</v>
      </c>
      <c r="K33" s="78" t="s">
        <v>1654</v>
      </c>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row>
    <row r="34" spans="1:42" s="26" customFormat="1" ht="12.75">
      <c r="A34" s="20" t="s">
        <v>403</v>
      </c>
      <c r="B34" s="21" t="s">
        <v>400</v>
      </c>
      <c r="C34" s="120">
        <v>32.7849337025</v>
      </c>
      <c r="D34" s="115">
        <v>9.591715</v>
      </c>
      <c r="E34" s="23">
        <v>1</v>
      </c>
      <c r="F34" s="115">
        <f t="shared" si="2"/>
        <v>9.591715</v>
      </c>
      <c r="G34" s="23">
        <v>1.5</v>
      </c>
      <c r="H34" s="115">
        <f t="shared" si="0"/>
        <v>14.387572500000001</v>
      </c>
      <c r="I34" s="24">
        <f t="shared" si="1"/>
        <v>107906.79</v>
      </c>
      <c r="J34" s="77" t="s">
        <v>1652</v>
      </c>
      <c r="K34" s="78" t="s">
        <v>1654</v>
      </c>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row>
    <row r="35" spans="1:42" s="26" customFormat="1" ht="12.75">
      <c r="A35" s="14" t="s">
        <v>404</v>
      </c>
      <c r="B35" s="15" t="s">
        <v>405</v>
      </c>
      <c r="C35" s="119">
        <v>5.9</v>
      </c>
      <c r="D35" s="114">
        <v>7.533952</v>
      </c>
      <c r="E35" s="17">
        <v>1</v>
      </c>
      <c r="F35" s="114">
        <f t="shared" si="2"/>
        <v>7.533952</v>
      </c>
      <c r="G35" s="17">
        <v>1.5</v>
      </c>
      <c r="H35" s="114">
        <f t="shared" si="0"/>
        <v>11.300928</v>
      </c>
      <c r="I35" s="18">
        <f t="shared" si="1"/>
        <v>84756.96</v>
      </c>
      <c r="J35" s="77" t="s">
        <v>1652</v>
      </c>
      <c r="K35" s="78" t="s">
        <v>1653</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row>
    <row r="36" spans="1:42" s="26" customFormat="1" ht="12.75">
      <c r="A36" s="14" t="s">
        <v>406</v>
      </c>
      <c r="B36" s="15" t="s">
        <v>405</v>
      </c>
      <c r="C36" s="119">
        <v>8.1234567901</v>
      </c>
      <c r="D36" s="114">
        <v>8.483471</v>
      </c>
      <c r="E36" s="17">
        <v>1</v>
      </c>
      <c r="F36" s="114">
        <f t="shared" si="2"/>
        <v>8.483471</v>
      </c>
      <c r="G36" s="17">
        <v>1.5</v>
      </c>
      <c r="H36" s="114">
        <f t="shared" si="0"/>
        <v>12.725206499999999</v>
      </c>
      <c r="I36" s="18">
        <f t="shared" si="1"/>
        <v>95439.05</v>
      </c>
      <c r="J36" s="77" t="s">
        <v>1652</v>
      </c>
      <c r="K36" s="78" t="s">
        <v>1653</v>
      </c>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row>
    <row r="37" spans="1:42" s="26" customFormat="1" ht="12.75">
      <c r="A37" s="14" t="s">
        <v>407</v>
      </c>
      <c r="B37" s="15" t="s">
        <v>405</v>
      </c>
      <c r="C37" s="119">
        <v>10.1525423729</v>
      </c>
      <c r="D37" s="114">
        <v>9.098319</v>
      </c>
      <c r="E37" s="17">
        <v>1</v>
      </c>
      <c r="F37" s="114">
        <f t="shared" si="2"/>
        <v>9.098319</v>
      </c>
      <c r="G37" s="17">
        <v>1.5</v>
      </c>
      <c r="H37" s="114">
        <f t="shared" si="0"/>
        <v>13.6474785</v>
      </c>
      <c r="I37" s="18">
        <f t="shared" si="1"/>
        <v>102356.09</v>
      </c>
      <c r="J37" s="77" t="s">
        <v>1652</v>
      </c>
      <c r="K37" s="78" t="s">
        <v>1653</v>
      </c>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row>
    <row r="38" spans="1:42" s="26" customFormat="1" ht="12.75">
      <c r="A38" s="20" t="s">
        <v>408</v>
      </c>
      <c r="B38" s="21" t="s">
        <v>405</v>
      </c>
      <c r="C38" s="120">
        <v>24.7049180328</v>
      </c>
      <c r="D38" s="115">
        <v>13.974157</v>
      </c>
      <c r="E38" s="23">
        <v>1</v>
      </c>
      <c r="F38" s="115">
        <f t="shared" si="2"/>
        <v>13.974157</v>
      </c>
      <c r="G38" s="23">
        <v>1.5</v>
      </c>
      <c r="H38" s="115">
        <f t="shared" si="0"/>
        <v>20.9612355</v>
      </c>
      <c r="I38" s="24">
        <f t="shared" si="1"/>
        <v>157209.27</v>
      </c>
      <c r="J38" s="77" t="s">
        <v>1652</v>
      </c>
      <c r="K38" s="78" t="s">
        <v>1653</v>
      </c>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row>
    <row r="39" spans="1:42" s="26" customFormat="1" ht="12.75">
      <c r="A39" s="14" t="s">
        <v>409</v>
      </c>
      <c r="B39" s="15" t="s">
        <v>410</v>
      </c>
      <c r="C39" s="119">
        <v>5.4006810443</v>
      </c>
      <c r="D39" s="114">
        <v>1.747401</v>
      </c>
      <c r="E39" s="17">
        <v>1</v>
      </c>
      <c r="F39" s="114">
        <f t="shared" si="2"/>
        <v>1.747401</v>
      </c>
      <c r="G39" s="17">
        <v>1.5</v>
      </c>
      <c r="H39" s="114">
        <f t="shared" si="0"/>
        <v>2.6211015</v>
      </c>
      <c r="I39" s="18">
        <f t="shared" si="1"/>
        <v>19658.26</v>
      </c>
      <c r="J39" s="77" t="s">
        <v>1652</v>
      </c>
      <c r="K39" s="78" t="s">
        <v>1654</v>
      </c>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row>
    <row r="40" spans="1:42" s="26" customFormat="1" ht="12.75">
      <c r="A40" s="14" t="s">
        <v>411</v>
      </c>
      <c r="B40" s="15" t="s">
        <v>410</v>
      </c>
      <c r="C40" s="119">
        <v>6.3654283548</v>
      </c>
      <c r="D40" s="114">
        <v>2.298691</v>
      </c>
      <c r="E40" s="17">
        <v>1</v>
      </c>
      <c r="F40" s="114">
        <f t="shared" si="2"/>
        <v>2.298691</v>
      </c>
      <c r="G40" s="17">
        <v>1.5</v>
      </c>
      <c r="H40" s="114">
        <f t="shared" si="0"/>
        <v>3.4480364999999997</v>
      </c>
      <c r="I40" s="18">
        <f t="shared" si="1"/>
        <v>25860.27</v>
      </c>
      <c r="J40" s="77" t="s">
        <v>1652</v>
      </c>
      <c r="K40" s="78" t="s">
        <v>1654</v>
      </c>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row>
    <row r="41" spans="1:42" s="26" customFormat="1" ht="12.75">
      <c r="A41" s="14" t="s">
        <v>412</v>
      </c>
      <c r="B41" s="15" t="s">
        <v>410</v>
      </c>
      <c r="C41" s="119">
        <v>9.9375917768</v>
      </c>
      <c r="D41" s="114">
        <v>3.236491</v>
      </c>
      <c r="E41" s="17">
        <v>1</v>
      </c>
      <c r="F41" s="114">
        <f t="shared" si="2"/>
        <v>3.236491</v>
      </c>
      <c r="G41" s="17">
        <v>1.5</v>
      </c>
      <c r="H41" s="114">
        <f t="shared" si="0"/>
        <v>4.8547365</v>
      </c>
      <c r="I41" s="18">
        <f t="shared" si="1"/>
        <v>36410.52</v>
      </c>
      <c r="J41" s="77" t="s">
        <v>1652</v>
      </c>
      <c r="K41" s="78" t="s">
        <v>1654</v>
      </c>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row>
    <row r="42" spans="1:42" s="26" customFormat="1" ht="12.75">
      <c r="A42" s="20" t="s">
        <v>413</v>
      </c>
      <c r="B42" s="21" t="s">
        <v>410</v>
      </c>
      <c r="C42" s="120">
        <v>16.8821362799</v>
      </c>
      <c r="D42" s="115">
        <v>5.790912</v>
      </c>
      <c r="E42" s="23">
        <v>1</v>
      </c>
      <c r="F42" s="115">
        <f t="shared" si="2"/>
        <v>5.790912</v>
      </c>
      <c r="G42" s="23">
        <v>1.5</v>
      </c>
      <c r="H42" s="115">
        <f t="shared" si="0"/>
        <v>8.686368</v>
      </c>
      <c r="I42" s="24">
        <f t="shared" si="1"/>
        <v>65147.76</v>
      </c>
      <c r="J42" s="77" t="s">
        <v>1652</v>
      </c>
      <c r="K42" s="78" t="s">
        <v>1654</v>
      </c>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row>
    <row r="43" spans="1:42" s="26" customFormat="1" ht="12.75">
      <c r="A43" s="14" t="s">
        <v>414</v>
      </c>
      <c r="B43" s="15" t="s">
        <v>415</v>
      </c>
      <c r="C43" s="119">
        <v>3.9895529476</v>
      </c>
      <c r="D43" s="114">
        <v>1.946864</v>
      </c>
      <c r="E43" s="17">
        <v>1</v>
      </c>
      <c r="F43" s="114">
        <f t="shared" si="2"/>
        <v>1.946864</v>
      </c>
      <c r="G43" s="17">
        <v>1.5</v>
      </c>
      <c r="H43" s="114">
        <f t="shared" si="0"/>
        <v>2.920296</v>
      </c>
      <c r="I43" s="18">
        <f t="shared" si="1"/>
        <v>21902.22</v>
      </c>
      <c r="J43" s="77" t="s">
        <v>1652</v>
      </c>
      <c r="K43" s="78" t="s">
        <v>1654</v>
      </c>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row>
    <row r="44" spans="1:42" s="26" customFormat="1" ht="12.75">
      <c r="A44" s="14" t="s">
        <v>416</v>
      </c>
      <c r="B44" s="15" t="s">
        <v>415</v>
      </c>
      <c r="C44" s="119">
        <v>5.7965020951</v>
      </c>
      <c r="D44" s="114">
        <v>2.56816</v>
      </c>
      <c r="E44" s="17">
        <v>1</v>
      </c>
      <c r="F44" s="114">
        <f t="shared" si="2"/>
        <v>2.56816</v>
      </c>
      <c r="G44" s="17">
        <v>1.5</v>
      </c>
      <c r="H44" s="114">
        <f t="shared" si="0"/>
        <v>3.85224</v>
      </c>
      <c r="I44" s="18">
        <f t="shared" si="1"/>
        <v>28891.8</v>
      </c>
      <c r="J44" s="77" t="s">
        <v>1652</v>
      </c>
      <c r="K44" s="78" t="s">
        <v>1654</v>
      </c>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row>
    <row r="45" spans="1:42" s="26" customFormat="1" ht="12.75">
      <c r="A45" s="14" t="s">
        <v>417</v>
      </c>
      <c r="B45" s="15" t="s">
        <v>415</v>
      </c>
      <c r="C45" s="119">
        <v>10.3733670459</v>
      </c>
      <c r="D45" s="114">
        <v>3.74979</v>
      </c>
      <c r="E45" s="17">
        <v>1</v>
      </c>
      <c r="F45" s="114">
        <f t="shared" si="2"/>
        <v>3.74979</v>
      </c>
      <c r="G45" s="17">
        <v>1.5</v>
      </c>
      <c r="H45" s="114">
        <f t="shared" si="0"/>
        <v>5.6246849999999995</v>
      </c>
      <c r="I45" s="18">
        <f t="shared" si="1"/>
        <v>42185.14</v>
      </c>
      <c r="J45" s="77" t="s">
        <v>1652</v>
      </c>
      <c r="K45" s="78" t="s">
        <v>1654</v>
      </c>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row>
    <row r="46" spans="1:42" s="26" customFormat="1" ht="12.75">
      <c r="A46" s="20" t="s">
        <v>418</v>
      </c>
      <c r="B46" s="21" t="s">
        <v>415</v>
      </c>
      <c r="C46" s="120">
        <v>18.4933667981</v>
      </c>
      <c r="D46" s="115">
        <v>6.298048</v>
      </c>
      <c r="E46" s="23">
        <v>1</v>
      </c>
      <c r="F46" s="115">
        <f t="shared" si="2"/>
        <v>6.298048</v>
      </c>
      <c r="G46" s="23">
        <v>1.5</v>
      </c>
      <c r="H46" s="115">
        <f t="shared" si="0"/>
        <v>9.447071999999999</v>
      </c>
      <c r="I46" s="24">
        <f t="shared" si="1"/>
        <v>70853.04</v>
      </c>
      <c r="J46" s="77" t="s">
        <v>1652</v>
      </c>
      <c r="K46" s="78" t="s">
        <v>1654</v>
      </c>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row>
    <row r="47" spans="1:42" s="26" customFormat="1" ht="12.75">
      <c r="A47" s="14" t="s">
        <v>419</v>
      </c>
      <c r="B47" s="15" t="s">
        <v>420</v>
      </c>
      <c r="C47" s="119">
        <v>2.8042250575</v>
      </c>
      <c r="D47" s="114">
        <v>1.188034</v>
      </c>
      <c r="E47" s="17">
        <v>1</v>
      </c>
      <c r="F47" s="114">
        <f t="shared" si="2"/>
        <v>1.188034</v>
      </c>
      <c r="G47" s="17">
        <v>1.5</v>
      </c>
      <c r="H47" s="114">
        <f t="shared" si="0"/>
        <v>1.782051</v>
      </c>
      <c r="I47" s="18">
        <f t="shared" si="1"/>
        <v>13365.38</v>
      </c>
      <c r="J47" s="77" t="s">
        <v>1652</v>
      </c>
      <c r="K47" s="78" t="s">
        <v>1654</v>
      </c>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row>
    <row r="48" spans="1:42" s="26" customFormat="1" ht="12.75">
      <c r="A48" s="14" t="s">
        <v>421</v>
      </c>
      <c r="B48" s="15" t="s">
        <v>420</v>
      </c>
      <c r="C48" s="119">
        <v>5.3511516732</v>
      </c>
      <c r="D48" s="114">
        <v>1.56618</v>
      </c>
      <c r="E48" s="17">
        <v>1</v>
      </c>
      <c r="F48" s="114">
        <f t="shared" si="2"/>
        <v>1.56618</v>
      </c>
      <c r="G48" s="17">
        <v>1.5</v>
      </c>
      <c r="H48" s="114">
        <f t="shared" si="0"/>
        <v>2.3492699999999997</v>
      </c>
      <c r="I48" s="18">
        <f t="shared" si="1"/>
        <v>17619.53</v>
      </c>
      <c r="J48" s="77" t="s">
        <v>1652</v>
      </c>
      <c r="K48" s="78" t="s">
        <v>1654</v>
      </c>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row>
    <row r="49" spans="1:42" s="26" customFormat="1" ht="12.75">
      <c r="A49" s="14" t="s">
        <v>422</v>
      </c>
      <c r="B49" s="15" t="s">
        <v>420</v>
      </c>
      <c r="C49" s="119">
        <v>11.0827023879</v>
      </c>
      <c r="D49" s="114">
        <v>2.892496</v>
      </c>
      <c r="E49" s="17">
        <v>1</v>
      </c>
      <c r="F49" s="114">
        <f t="shared" si="2"/>
        <v>2.892496</v>
      </c>
      <c r="G49" s="17">
        <v>1.5</v>
      </c>
      <c r="H49" s="114">
        <f t="shared" si="0"/>
        <v>4.338744</v>
      </c>
      <c r="I49" s="18">
        <f t="shared" si="1"/>
        <v>32540.58</v>
      </c>
      <c r="J49" s="77" t="s">
        <v>1652</v>
      </c>
      <c r="K49" s="78" t="s">
        <v>1654</v>
      </c>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row>
    <row r="50" spans="1:42" s="26" customFormat="1" ht="12.75">
      <c r="A50" s="20" t="s">
        <v>423</v>
      </c>
      <c r="B50" s="21" t="s">
        <v>420</v>
      </c>
      <c r="C50" s="120">
        <v>18.2885591566</v>
      </c>
      <c r="D50" s="115">
        <v>5.160997</v>
      </c>
      <c r="E50" s="23">
        <v>1</v>
      </c>
      <c r="F50" s="115">
        <f t="shared" si="2"/>
        <v>5.160997</v>
      </c>
      <c r="G50" s="23">
        <v>1.5</v>
      </c>
      <c r="H50" s="115">
        <f t="shared" si="0"/>
        <v>7.7414955</v>
      </c>
      <c r="I50" s="24">
        <f t="shared" si="1"/>
        <v>58061.22</v>
      </c>
      <c r="J50" s="77" t="s">
        <v>1652</v>
      </c>
      <c r="K50" s="78" t="s">
        <v>1654</v>
      </c>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row>
    <row r="51" spans="1:42" s="26" customFormat="1" ht="12.75">
      <c r="A51" s="14" t="s">
        <v>424</v>
      </c>
      <c r="B51" s="15" t="s">
        <v>425</v>
      </c>
      <c r="C51" s="119">
        <v>3.2955699527</v>
      </c>
      <c r="D51" s="114">
        <v>1.329522</v>
      </c>
      <c r="E51" s="17">
        <v>1</v>
      </c>
      <c r="F51" s="114">
        <f t="shared" si="2"/>
        <v>1.329522</v>
      </c>
      <c r="G51" s="17">
        <v>1.5</v>
      </c>
      <c r="H51" s="114">
        <f t="shared" si="0"/>
        <v>1.9942830000000002</v>
      </c>
      <c r="I51" s="18">
        <f t="shared" si="1"/>
        <v>14957.12</v>
      </c>
      <c r="J51" s="77" t="s">
        <v>1652</v>
      </c>
      <c r="K51" s="78" t="s">
        <v>1654</v>
      </c>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row>
    <row r="52" spans="1:42" s="26" customFormat="1" ht="12.75">
      <c r="A52" s="14" t="s">
        <v>426</v>
      </c>
      <c r="B52" s="15" t="s">
        <v>425</v>
      </c>
      <c r="C52" s="119">
        <v>5.7519111758</v>
      </c>
      <c r="D52" s="114">
        <v>1.822793</v>
      </c>
      <c r="E52" s="17">
        <v>1</v>
      </c>
      <c r="F52" s="114">
        <f t="shared" si="2"/>
        <v>1.822793</v>
      </c>
      <c r="G52" s="17">
        <v>1.5</v>
      </c>
      <c r="H52" s="114">
        <f t="shared" si="0"/>
        <v>2.7341895000000003</v>
      </c>
      <c r="I52" s="18">
        <f t="shared" si="1"/>
        <v>20506.42</v>
      </c>
      <c r="J52" s="77" t="s">
        <v>1652</v>
      </c>
      <c r="K52" s="78" t="s">
        <v>1654</v>
      </c>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row>
    <row r="53" spans="1:42" s="26" customFormat="1" ht="12.75">
      <c r="A53" s="14" t="s">
        <v>427</v>
      </c>
      <c r="B53" s="15" t="s">
        <v>425</v>
      </c>
      <c r="C53" s="119">
        <v>10.3267299107</v>
      </c>
      <c r="D53" s="114">
        <v>3.71311</v>
      </c>
      <c r="E53" s="17">
        <v>1</v>
      </c>
      <c r="F53" s="114">
        <f t="shared" si="2"/>
        <v>3.71311</v>
      </c>
      <c r="G53" s="17">
        <v>1.5</v>
      </c>
      <c r="H53" s="114">
        <f t="shared" si="0"/>
        <v>5.569665</v>
      </c>
      <c r="I53" s="18">
        <f t="shared" si="1"/>
        <v>41772.49</v>
      </c>
      <c r="J53" s="77" t="s">
        <v>1652</v>
      </c>
      <c r="K53" s="78" t="s">
        <v>1654</v>
      </c>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row>
    <row r="54" spans="1:42" s="26" customFormat="1" ht="12.75">
      <c r="A54" s="20" t="s">
        <v>428</v>
      </c>
      <c r="B54" s="21" t="s">
        <v>425</v>
      </c>
      <c r="C54" s="120">
        <v>20.2750885478</v>
      </c>
      <c r="D54" s="115">
        <v>6.425727</v>
      </c>
      <c r="E54" s="23">
        <v>1</v>
      </c>
      <c r="F54" s="115">
        <f t="shared" si="2"/>
        <v>6.425727</v>
      </c>
      <c r="G54" s="23">
        <v>1.5</v>
      </c>
      <c r="H54" s="115">
        <f t="shared" si="0"/>
        <v>9.6385905</v>
      </c>
      <c r="I54" s="24">
        <f t="shared" si="1"/>
        <v>72289.43</v>
      </c>
      <c r="J54" s="77" t="s">
        <v>1652</v>
      </c>
      <c r="K54" s="78" t="s">
        <v>1654</v>
      </c>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row>
    <row r="55" spans="1:42" s="26" customFormat="1" ht="12.75">
      <c r="A55" s="14" t="s">
        <v>429</v>
      </c>
      <c r="B55" s="15" t="s">
        <v>430</v>
      </c>
      <c r="C55" s="119">
        <v>1.5415390827</v>
      </c>
      <c r="D55" s="114">
        <v>1.074311</v>
      </c>
      <c r="E55" s="17">
        <v>1</v>
      </c>
      <c r="F55" s="114">
        <f t="shared" si="2"/>
        <v>1.074311</v>
      </c>
      <c r="G55" s="17">
        <v>1.5</v>
      </c>
      <c r="H55" s="114">
        <f t="shared" si="0"/>
        <v>1.6114665000000001</v>
      </c>
      <c r="I55" s="18">
        <f t="shared" si="1"/>
        <v>12086</v>
      </c>
      <c r="J55" s="77" t="s">
        <v>1652</v>
      </c>
      <c r="K55" s="78" t="s">
        <v>1654</v>
      </c>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row>
    <row r="56" spans="1:42" s="26" customFormat="1" ht="12.75">
      <c r="A56" s="14" t="s">
        <v>431</v>
      </c>
      <c r="B56" s="15" t="s">
        <v>430</v>
      </c>
      <c r="C56" s="119">
        <v>2.9082798656</v>
      </c>
      <c r="D56" s="114">
        <v>1.422306</v>
      </c>
      <c r="E56" s="17">
        <v>1</v>
      </c>
      <c r="F56" s="114">
        <f t="shared" si="2"/>
        <v>1.422306</v>
      </c>
      <c r="G56" s="17">
        <v>1.5</v>
      </c>
      <c r="H56" s="114">
        <f t="shared" si="0"/>
        <v>2.133459</v>
      </c>
      <c r="I56" s="18">
        <f t="shared" si="1"/>
        <v>16000.94</v>
      </c>
      <c r="J56" s="77" t="s">
        <v>1652</v>
      </c>
      <c r="K56" s="78" t="s">
        <v>1654</v>
      </c>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row>
    <row r="57" spans="1:42" s="26" customFormat="1" ht="12.75">
      <c r="A57" s="14" t="s">
        <v>432</v>
      </c>
      <c r="B57" s="15" t="s">
        <v>430</v>
      </c>
      <c r="C57" s="119">
        <v>7.4848179594</v>
      </c>
      <c r="D57" s="114">
        <v>2.747688</v>
      </c>
      <c r="E57" s="17">
        <v>1</v>
      </c>
      <c r="F57" s="114">
        <f t="shared" si="2"/>
        <v>2.747688</v>
      </c>
      <c r="G57" s="17">
        <v>1.5</v>
      </c>
      <c r="H57" s="114">
        <f t="shared" si="0"/>
        <v>4.121532</v>
      </c>
      <c r="I57" s="18">
        <f t="shared" si="1"/>
        <v>30911.49</v>
      </c>
      <c r="J57" s="77" t="s">
        <v>1652</v>
      </c>
      <c r="K57" s="78" t="s">
        <v>1654</v>
      </c>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row>
    <row r="58" spans="1:42" s="26" customFormat="1" ht="12.75">
      <c r="A58" s="20" t="s">
        <v>433</v>
      </c>
      <c r="B58" s="21" t="s">
        <v>430</v>
      </c>
      <c r="C58" s="120">
        <v>13.6036036036</v>
      </c>
      <c r="D58" s="115">
        <v>5.276641</v>
      </c>
      <c r="E58" s="23">
        <v>1</v>
      </c>
      <c r="F58" s="115">
        <f t="shared" si="2"/>
        <v>5.276641</v>
      </c>
      <c r="G58" s="23">
        <v>1.5</v>
      </c>
      <c r="H58" s="115">
        <f t="shared" si="0"/>
        <v>7.9149614999999995</v>
      </c>
      <c r="I58" s="24">
        <f t="shared" si="1"/>
        <v>59362.21</v>
      </c>
      <c r="J58" s="77" t="s">
        <v>1652</v>
      </c>
      <c r="K58" s="78" t="s">
        <v>1654</v>
      </c>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row>
    <row r="59" spans="1:42" s="26" customFormat="1" ht="12.75">
      <c r="A59" s="14" t="s">
        <v>434</v>
      </c>
      <c r="B59" s="15" t="s">
        <v>435</v>
      </c>
      <c r="C59" s="119">
        <v>2.607093185</v>
      </c>
      <c r="D59" s="114">
        <v>1.169539</v>
      </c>
      <c r="E59" s="17">
        <v>1</v>
      </c>
      <c r="F59" s="114">
        <f t="shared" si="2"/>
        <v>1.169539</v>
      </c>
      <c r="G59" s="17">
        <v>1.5</v>
      </c>
      <c r="H59" s="114">
        <f t="shared" si="0"/>
        <v>1.7543085</v>
      </c>
      <c r="I59" s="18">
        <f t="shared" si="1"/>
        <v>13157.31</v>
      </c>
      <c r="J59" s="77" t="s">
        <v>1652</v>
      </c>
      <c r="K59" s="78" t="s">
        <v>1654</v>
      </c>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1:42" s="26" customFormat="1" ht="12.75">
      <c r="A60" s="14" t="s">
        <v>436</v>
      </c>
      <c r="B60" s="15" t="s">
        <v>435</v>
      </c>
      <c r="C60" s="119">
        <v>4.4470621629</v>
      </c>
      <c r="D60" s="114">
        <v>1.593065</v>
      </c>
      <c r="E60" s="17">
        <v>1</v>
      </c>
      <c r="F60" s="114">
        <f t="shared" si="2"/>
        <v>1.593065</v>
      </c>
      <c r="G60" s="17">
        <v>1.5</v>
      </c>
      <c r="H60" s="114">
        <f t="shared" si="0"/>
        <v>2.3895975</v>
      </c>
      <c r="I60" s="18">
        <f t="shared" si="1"/>
        <v>17921.98</v>
      </c>
      <c r="J60" s="77" t="s">
        <v>1652</v>
      </c>
      <c r="K60" s="78" t="s">
        <v>1654</v>
      </c>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row r="61" spans="1:42" s="26" customFormat="1" ht="12.75">
      <c r="A61" s="14" t="s">
        <v>437</v>
      </c>
      <c r="B61" s="15" t="s">
        <v>435</v>
      </c>
      <c r="C61" s="119">
        <v>9.1224952741</v>
      </c>
      <c r="D61" s="114">
        <v>2.416209</v>
      </c>
      <c r="E61" s="17">
        <v>1</v>
      </c>
      <c r="F61" s="114">
        <f t="shared" si="2"/>
        <v>2.416209</v>
      </c>
      <c r="G61" s="17">
        <v>1.5</v>
      </c>
      <c r="H61" s="114">
        <f t="shared" si="0"/>
        <v>3.6243134999999995</v>
      </c>
      <c r="I61" s="18">
        <f t="shared" si="1"/>
        <v>27182.35</v>
      </c>
      <c r="J61" s="77" t="s">
        <v>1652</v>
      </c>
      <c r="K61" s="78" t="s">
        <v>1654</v>
      </c>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row>
    <row r="62" spans="1:42" s="26" customFormat="1" ht="12.75">
      <c r="A62" s="20" t="s">
        <v>438</v>
      </c>
      <c r="B62" s="21" t="s">
        <v>435</v>
      </c>
      <c r="C62" s="120">
        <v>21.0375670841</v>
      </c>
      <c r="D62" s="115">
        <v>4.871977</v>
      </c>
      <c r="E62" s="23">
        <v>1</v>
      </c>
      <c r="F62" s="115">
        <f t="shared" si="2"/>
        <v>4.871977</v>
      </c>
      <c r="G62" s="23">
        <v>1.5</v>
      </c>
      <c r="H62" s="115">
        <f t="shared" si="0"/>
        <v>7.3079655</v>
      </c>
      <c r="I62" s="24">
        <f t="shared" si="1"/>
        <v>54809.74</v>
      </c>
      <c r="J62" s="77" t="s">
        <v>1652</v>
      </c>
      <c r="K62" s="78" t="s">
        <v>1654</v>
      </c>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row>
    <row r="63" spans="1:42" s="26" customFormat="1" ht="12.75">
      <c r="A63" s="14" t="s">
        <v>439</v>
      </c>
      <c r="B63" s="15" t="s">
        <v>440</v>
      </c>
      <c r="C63" s="119">
        <v>3.6197771588</v>
      </c>
      <c r="D63" s="114">
        <v>0.794986</v>
      </c>
      <c r="E63" s="17">
        <v>1</v>
      </c>
      <c r="F63" s="114">
        <f t="shared" si="2"/>
        <v>0.794986</v>
      </c>
      <c r="G63" s="17">
        <v>1.5</v>
      </c>
      <c r="H63" s="114">
        <f t="shared" si="0"/>
        <v>1.192479</v>
      </c>
      <c r="I63" s="18">
        <f t="shared" si="1"/>
        <v>8943.59</v>
      </c>
      <c r="J63" s="77" t="s">
        <v>1652</v>
      </c>
      <c r="K63" s="78" t="s">
        <v>1654</v>
      </c>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row>
    <row r="64" spans="1:42" s="26" customFormat="1" ht="12.75">
      <c r="A64" s="14" t="s">
        <v>441</v>
      </c>
      <c r="B64" s="15" t="s">
        <v>440</v>
      </c>
      <c r="C64" s="119">
        <v>4.966913862</v>
      </c>
      <c r="D64" s="114">
        <v>0.964679</v>
      </c>
      <c r="E64" s="17">
        <v>1</v>
      </c>
      <c r="F64" s="114">
        <f t="shared" si="2"/>
        <v>0.964679</v>
      </c>
      <c r="G64" s="17">
        <v>1.5</v>
      </c>
      <c r="H64" s="114">
        <f t="shared" si="0"/>
        <v>1.4470185</v>
      </c>
      <c r="I64" s="18">
        <f t="shared" si="1"/>
        <v>10852.64</v>
      </c>
      <c r="J64" s="77" t="s">
        <v>1652</v>
      </c>
      <c r="K64" s="78" t="s">
        <v>1654</v>
      </c>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row>
    <row r="65" spans="1:42" s="26" customFormat="1" ht="12.75">
      <c r="A65" s="14" t="s">
        <v>442</v>
      </c>
      <c r="B65" s="15" t="s">
        <v>440</v>
      </c>
      <c r="C65" s="119">
        <v>7.9636150235</v>
      </c>
      <c r="D65" s="114">
        <v>1.316965</v>
      </c>
      <c r="E65" s="17">
        <v>1</v>
      </c>
      <c r="F65" s="114">
        <f t="shared" si="2"/>
        <v>1.316965</v>
      </c>
      <c r="G65" s="17">
        <v>1.5</v>
      </c>
      <c r="H65" s="114">
        <f t="shared" si="0"/>
        <v>1.9754475</v>
      </c>
      <c r="I65" s="18">
        <f t="shared" si="1"/>
        <v>14815.86</v>
      </c>
      <c r="J65" s="77" t="s">
        <v>1652</v>
      </c>
      <c r="K65" s="78" t="s">
        <v>1654</v>
      </c>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row>
    <row r="66" spans="1:42" s="26" customFormat="1" ht="12.75">
      <c r="A66" s="20" t="s">
        <v>443</v>
      </c>
      <c r="B66" s="21" t="s">
        <v>440</v>
      </c>
      <c r="C66" s="120">
        <v>16.1215469613</v>
      </c>
      <c r="D66" s="115">
        <v>2.679284</v>
      </c>
      <c r="E66" s="23">
        <v>1</v>
      </c>
      <c r="F66" s="115">
        <f t="shared" si="2"/>
        <v>2.679284</v>
      </c>
      <c r="G66" s="23">
        <v>1.5</v>
      </c>
      <c r="H66" s="115">
        <f t="shared" si="0"/>
        <v>4.018926</v>
      </c>
      <c r="I66" s="24">
        <f t="shared" si="1"/>
        <v>30141.95</v>
      </c>
      <c r="J66" s="77" t="s">
        <v>1652</v>
      </c>
      <c r="K66" s="78" t="s">
        <v>1654</v>
      </c>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row>
    <row r="67" spans="1:42" s="26" customFormat="1" ht="12.75">
      <c r="A67" s="14" t="s">
        <v>444</v>
      </c>
      <c r="B67" s="15" t="s">
        <v>445</v>
      </c>
      <c r="C67" s="119">
        <v>3.063419584</v>
      </c>
      <c r="D67" s="114">
        <v>0.683519</v>
      </c>
      <c r="E67" s="17">
        <v>1</v>
      </c>
      <c r="F67" s="114">
        <f t="shared" si="2"/>
        <v>0.683519</v>
      </c>
      <c r="G67" s="17">
        <v>1.5</v>
      </c>
      <c r="H67" s="114">
        <f t="shared" si="0"/>
        <v>1.0252785</v>
      </c>
      <c r="I67" s="18">
        <f t="shared" si="1"/>
        <v>7689.59</v>
      </c>
      <c r="J67" s="77" t="s">
        <v>1652</v>
      </c>
      <c r="K67" s="78" t="s">
        <v>1654</v>
      </c>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row>
    <row r="68" spans="1:42" s="26" customFormat="1" ht="12.75">
      <c r="A68" s="14" t="s">
        <v>446</v>
      </c>
      <c r="B68" s="15" t="s">
        <v>445</v>
      </c>
      <c r="C68" s="119">
        <v>3.8849508514</v>
      </c>
      <c r="D68" s="114">
        <v>0.731162</v>
      </c>
      <c r="E68" s="17">
        <v>1</v>
      </c>
      <c r="F68" s="114">
        <f t="shared" si="2"/>
        <v>0.731162</v>
      </c>
      <c r="G68" s="17">
        <v>1.5</v>
      </c>
      <c r="H68" s="114">
        <f t="shared" si="0"/>
        <v>1.096743</v>
      </c>
      <c r="I68" s="18">
        <f t="shared" si="1"/>
        <v>8225.57</v>
      </c>
      <c r="J68" s="77" t="s">
        <v>1652</v>
      </c>
      <c r="K68" s="78" t="s">
        <v>1654</v>
      </c>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row>
    <row r="69" spans="1:42" s="26" customFormat="1" ht="12.75">
      <c r="A69" s="14" t="s">
        <v>447</v>
      </c>
      <c r="B69" s="15" t="s">
        <v>445</v>
      </c>
      <c r="C69" s="119">
        <v>6.1340401786</v>
      </c>
      <c r="D69" s="114">
        <v>1.050777</v>
      </c>
      <c r="E69" s="17">
        <v>1</v>
      </c>
      <c r="F69" s="114">
        <f t="shared" si="2"/>
        <v>1.050777</v>
      </c>
      <c r="G69" s="17">
        <v>1.5</v>
      </c>
      <c r="H69" s="114">
        <f t="shared" si="0"/>
        <v>1.5761655</v>
      </c>
      <c r="I69" s="18">
        <f t="shared" si="1"/>
        <v>11821.24</v>
      </c>
      <c r="J69" s="77" t="s">
        <v>1652</v>
      </c>
      <c r="K69" s="78" t="s">
        <v>1654</v>
      </c>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row>
    <row r="70" spans="1:42" s="26" customFormat="1" ht="12.75">
      <c r="A70" s="20" t="s">
        <v>448</v>
      </c>
      <c r="B70" s="21" t="s">
        <v>445</v>
      </c>
      <c r="C70" s="120">
        <v>9.9237228831</v>
      </c>
      <c r="D70" s="115">
        <v>1.76163</v>
      </c>
      <c r="E70" s="23">
        <v>1</v>
      </c>
      <c r="F70" s="115">
        <f t="shared" si="2"/>
        <v>1.76163</v>
      </c>
      <c r="G70" s="23">
        <v>1.5</v>
      </c>
      <c r="H70" s="115">
        <f t="shared" si="0"/>
        <v>2.642445</v>
      </c>
      <c r="I70" s="24">
        <f t="shared" si="1"/>
        <v>19818.34</v>
      </c>
      <c r="J70" s="77" t="s">
        <v>1652</v>
      </c>
      <c r="K70" s="78" t="s">
        <v>1654</v>
      </c>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row>
    <row r="71" spans="1:42" s="26" customFormat="1" ht="12.75">
      <c r="A71" s="14" t="s">
        <v>449</v>
      </c>
      <c r="B71" s="15" t="s">
        <v>450</v>
      </c>
      <c r="C71" s="119">
        <v>5.205049888</v>
      </c>
      <c r="D71" s="114">
        <v>0.523023</v>
      </c>
      <c r="E71" s="17">
        <v>1</v>
      </c>
      <c r="F71" s="114">
        <f t="shared" si="2"/>
        <v>0.523023</v>
      </c>
      <c r="G71" s="17">
        <v>1.5</v>
      </c>
      <c r="H71" s="114">
        <f t="shared" si="0"/>
        <v>0.7845345</v>
      </c>
      <c r="I71" s="18">
        <f t="shared" si="1"/>
        <v>5884.01</v>
      </c>
      <c r="J71" s="77" t="s">
        <v>1652</v>
      </c>
      <c r="K71" s="78" t="s">
        <v>1654</v>
      </c>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row>
    <row r="72" spans="1:42" s="26" customFormat="1" ht="12.75">
      <c r="A72" s="14" t="s">
        <v>451</v>
      </c>
      <c r="B72" s="15" t="s">
        <v>450</v>
      </c>
      <c r="C72" s="119">
        <v>8.8596438725</v>
      </c>
      <c r="D72" s="114">
        <v>0.762639</v>
      </c>
      <c r="E72" s="17">
        <v>1</v>
      </c>
      <c r="F72" s="114">
        <f t="shared" si="2"/>
        <v>0.762639</v>
      </c>
      <c r="G72" s="17">
        <v>1.5</v>
      </c>
      <c r="H72" s="114">
        <f t="shared" si="0"/>
        <v>1.1439584999999999</v>
      </c>
      <c r="I72" s="18">
        <f t="shared" si="1"/>
        <v>8579.69</v>
      </c>
      <c r="J72" s="77" t="s">
        <v>1652</v>
      </c>
      <c r="K72" s="78" t="s">
        <v>1654</v>
      </c>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row>
    <row r="73" spans="1:42" s="26" customFormat="1" ht="12.75">
      <c r="A73" s="14" t="s">
        <v>452</v>
      </c>
      <c r="B73" s="15" t="s">
        <v>450</v>
      </c>
      <c r="C73" s="119">
        <v>9.1718735341</v>
      </c>
      <c r="D73" s="114">
        <v>1.011323</v>
      </c>
      <c r="E73" s="17">
        <v>1</v>
      </c>
      <c r="F73" s="114">
        <f t="shared" si="2"/>
        <v>1.011323</v>
      </c>
      <c r="G73" s="17">
        <v>1.5</v>
      </c>
      <c r="H73" s="114">
        <f t="shared" si="0"/>
        <v>1.5169845</v>
      </c>
      <c r="I73" s="18">
        <f t="shared" si="1"/>
        <v>11377.38</v>
      </c>
      <c r="J73" s="77" t="s">
        <v>1652</v>
      </c>
      <c r="K73" s="78" t="s">
        <v>1654</v>
      </c>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row>
    <row r="74" spans="1:42" s="26" customFormat="1" ht="12.75">
      <c r="A74" s="20" t="s">
        <v>453</v>
      </c>
      <c r="B74" s="21" t="s">
        <v>450</v>
      </c>
      <c r="C74" s="120">
        <v>13.2907630522</v>
      </c>
      <c r="D74" s="115">
        <v>2.193196</v>
      </c>
      <c r="E74" s="23">
        <v>1</v>
      </c>
      <c r="F74" s="115">
        <f t="shared" si="2"/>
        <v>2.193196</v>
      </c>
      <c r="G74" s="23">
        <v>1.5</v>
      </c>
      <c r="H74" s="115">
        <f t="shared" si="0"/>
        <v>3.2897939999999997</v>
      </c>
      <c r="I74" s="24">
        <f t="shared" si="1"/>
        <v>24673.46</v>
      </c>
      <c r="J74" s="77" t="s">
        <v>1652</v>
      </c>
      <c r="K74" s="78" t="s">
        <v>1654</v>
      </c>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row>
    <row r="75" spans="1:42" s="26" customFormat="1" ht="12.75">
      <c r="A75" s="14" t="s">
        <v>454</v>
      </c>
      <c r="B75" s="15" t="s">
        <v>455</v>
      </c>
      <c r="C75" s="119">
        <v>3.5622564483</v>
      </c>
      <c r="D75" s="114">
        <v>0.670541</v>
      </c>
      <c r="E75" s="17">
        <v>1</v>
      </c>
      <c r="F75" s="114">
        <f t="shared" si="2"/>
        <v>0.670541</v>
      </c>
      <c r="G75" s="17">
        <v>1.5</v>
      </c>
      <c r="H75" s="114">
        <f t="shared" si="0"/>
        <v>1.0058115</v>
      </c>
      <c r="I75" s="18">
        <f t="shared" si="1"/>
        <v>7543.59</v>
      </c>
      <c r="J75" s="77" t="s">
        <v>1652</v>
      </c>
      <c r="K75" s="78" t="s">
        <v>1654</v>
      </c>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row>
    <row r="76" spans="1:42" s="26" customFormat="1" ht="12.75">
      <c r="A76" s="14" t="s">
        <v>456</v>
      </c>
      <c r="B76" s="15" t="s">
        <v>455</v>
      </c>
      <c r="C76" s="119">
        <v>4.7851333459</v>
      </c>
      <c r="D76" s="114">
        <v>0.854234</v>
      </c>
      <c r="E76" s="17">
        <v>1</v>
      </c>
      <c r="F76" s="114">
        <f t="shared" si="2"/>
        <v>0.854234</v>
      </c>
      <c r="G76" s="17">
        <v>1.5</v>
      </c>
      <c r="H76" s="114">
        <f t="shared" si="0"/>
        <v>1.2813510000000001</v>
      </c>
      <c r="I76" s="18">
        <f t="shared" si="1"/>
        <v>9610.13</v>
      </c>
      <c r="J76" s="77" t="s">
        <v>1652</v>
      </c>
      <c r="K76" s="78" t="s">
        <v>1654</v>
      </c>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row>
    <row r="77" spans="1:42" s="26" customFormat="1" ht="12.75">
      <c r="A77" s="14" t="s">
        <v>457</v>
      </c>
      <c r="B77" s="15" t="s">
        <v>455</v>
      </c>
      <c r="C77" s="119">
        <v>8.2671353251</v>
      </c>
      <c r="D77" s="114">
        <v>1.308249</v>
      </c>
      <c r="E77" s="17">
        <v>1</v>
      </c>
      <c r="F77" s="114">
        <f t="shared" si="2"/>
        <v>1.308249</v>
      </c>
      <c r="G77" s="17">
        <v>1.5</v>
      </c>
      <c r="H77" s="114">
        <f t="shared" si="0"/>
        <v>1.9623735</v>
      </c>
      <c r="I77" s="18">
        <f t="shared" si="1"/>
        <v>14717.8</v>
      </c>
      <c r="J77" s="77" t="s">
        <v>1652</v>
      </c>
      <c r="K77" s="78" t="s">
        <v>1654</v>
      </c>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row>
    <row r="78" spans="1:42" s="26" customFormat="1" ht="12.75">
      <c r="A78" s="20" t="s">
        <v>458</v>
      </c>
      <c r="B78" s="21" t="s">
        <v>455</v>
      </c>
      <c r="C78" s="120">
        <v>16.5031446541</v>
      </c>
      <c r="D78" s="115">
        <v>2.885274</v>
      </c>
      <c r="E78" s="23">
        <v>1</v>
      </c>
      <c r="F78" s="115">
        <f t="shared" si="2"/>
        <v>2.885274</v>
      </c>
      <c r="G78" s="23">
        <v>1.5</v>
      </c>
      <c r="H78" s="115">
        <f t="shared" si="0"/>
        <v>4.327911</v>
      </c>
      <c r="I78" s="24">
        <f t="shared" si="1"/>
        <v>32459.33</v>
      </c>
      <c r="J78" s="77" t="s">
        <v>1652</v>
      </c>
      <c r="K78" s="78" t="s">
        <v>1654</v>
      </c>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row>
    <row r="79" spans="1:42" s="26" customFormat="1" ht="12.75">
      <c r="A79" s="14" t="s">
        <v>459</v>
      </c>
      <c r="B79" s="15" t="s">
        <v>460</v>
      </c>
      <c r="C79" s="119">
        <v>3.4923723537</v>
      </c>
      <c r="D79" s="114">
        <v>0.652574</v>
      </c>
      <c r="E79" s="17">
        <v>1</v>
      </c>
      <c r="F79" s="114">
        <f t="shared" si="2"/>
        <v>0.652574</v>
      </c>
      <c r="G79" s="17">
        <v>1.5</v>
      </c>
      <c r="H79" s="114">
        <f t="shared" si="0"/>
        <v>0.978861</v>
      </c>
      <c r="I79" s="18">
        <f aca="true" t="shared" si="3" ref="I79:I142">+ROUND(H79*7500,2)</f>
        <v>7341.46</v>
      </c>
      <c r="J79" s="77" t="s">
        <v>1652</v>
      </c>
      <c r="K79" s="78" t="s">
        <v>1654</v>
      </c>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row>
    <row r="80" spans="1:42" s="26" customFormat="1" ht="12.75">
      <c r="A80" s="14" t="s">
        <v>461</v>
      </c>
      <c r="B80" s="15" t="s">
        <v>460</v>
      </c>
      <c r="C80" s="119">
        <v>4.6171802054</v>
      </c>
      <c r="D80" s="114">
        <v>0.887745</v>
      </c>
      <c r="E80" s="17">
        <v>1</v>
      </c>
      <c r="F80" s="114">
        <f aca="true" t="shared" si="4" ref="F80:F143">+D80*E80</f>
        <v>0.887745</v>
      </c>
      <c r="G80" s="17">
        <v>1.5</v>
      </c>
      <c r="H80" s="114">
        <f aca="true" t="shared" si="5" ref="H80:H143">F80*G80</f>
        <v>1.3316175000000001</v>
      </c>
      <c r="I80" s="18">
        <f t="shared" si="3"/>
        <v>9987.13</v>
      </c>
      <c r="J80" s="77" t="s">
        <v>1652</v>
      </c>
      <c r="K80" s="78" t="s">
        <v>1654</v>
      </c>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row>
    <row r="81" spans="1:42" s="26" customFormat="1" ht="12.75">
      <c r="A81" s="14" t="s">
        <v>462</v>
      </c>
      <c r="B81" s="15" t="s">
        <v>460</v>
      </c>
      <c r="C81" s="119">
        <v>5.4668137287</v>
      </c>
      <c r="D81" s="114">
        <v>1.115675</v>
      </c>
      <c r="E81" s="17">
        <v>1</v>
      </c>
      <c r="F81" s="114">
        <f t="shared" si="4"/>
        <v>1.115675</v>
      </c>
      <c r="G81" s="17">
        <v>1.5</v>
      </c>
      <c r="H81" s="114">
        <f t="shared" si="5"/>
        <v>1.6735125</v>
      </c>
      <c r="I81" s="18">
        <f t="shared" si="3"/>
        <v>12551.34</v>
      </c>
      <c r="J81" s="77" t="s">
        <v>1652</v>
      </c>
      <c r="K81" s="78" t="s">
        <v>1654</v>
      </c>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row>
    <row r="82" spans="1:42" s="26" customFormat="1" ht="12.75">
      <c r="A82" s="20" t="s">
        <v>463</v>
      </c>
      <c r="B82" s="21" t="s">
        <v>460</v>
      </c>
      <c r="C82" s="120">
        <v>8.9721923215</v>
      </c>
      <c r="D82" s="115">
        <v>2.0770945000000003</v>
      </c>
      <c r="E82" s="23">
        <v>1</v>
      </c>
      <c r="F82" s="115">
        <f t="shared" si="4"/>
        <v>2.0770945000000003</v>
      </c>
      <c r="G82" s="23">
        <v>1.5</v>
      </c>
      <c r="H82" s="115">
        <f t="shared" si="5"/>
        <v>3.1156417500000004</v>
      </c>
      <c r="I82" s="24">
        <f t="shared" si="3"/>
        <v>23367.31</v>
      </c>
      <c r="J82" s="77" t="s">
        <v>1652</v>
      </c>
      <c r="K82" s="78" t="s">
        <v>1654</v>
      </c>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row>
    <row r="83" spans="1:42" s="26" customFormat="1" ht="12.75">
      <c r="A83" s="14" t="s">
        <v>464</v>
      </c>
      <c r="B83" s="15" t="s">
        <v>465</v>
      </c>
      <c r="C83" s="119">
        <v>2.7883818962</v>
      </c>
      <c r="D83" s="114">
        <v>0.751751</v>
      </c>
      <c r="E83" s="17">
        <v>1</v>
      </c>
      <c r="F83" s="114">
        <f t="shared" si="4"/>
        <v>0.751751</v>
      </c>
      <c r="G83" s="17">
        <v>1.5</v>
      </c>
      <c r="H83" s="114">
        <f t="shared" si="5"/>
        <v>1.1276264999999999</v>
      </c>
      <c r="I83" s="18">
        <f t="shared" si="3"/>
        <v>8457.2</v>
      </c>
      <c r="J83" s="77" t="s">
        <v>1652</v>
      </c>
      <c r="K83" s="78" t="s">
        <v>1654</v>
      </c>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row>
    <row r="84" spans="1:42" s="26" customFormat="1" ht="12.75">
      <c r="A84" s="14" t="s">
        <v>466</v>
      </c>
      <c r="B84" s="15" t="s">
        <v>465</v>
      </c>
      <c r="C84" s="119">
        <v>3.9161296719</v>
      </c>
      <c r="D84" s="114">
        <v>0.908991</v>
      </c>
      <c r="E84" s="17">
        <v>1</v>
      </c>
      <c r="F84" s="114">
        <f t="shared" si="4"/>
        <v>0.908991</v>
      </c>
      <c r="G84" s="17">
        <v>1.5</v>
      </c>
      <c r="H84" s="114">
        <f t="shared" si="5"/>
        <v>1.3634865</v>
      </c>
      <c r="I84" s="18">
        <f t="shared" si="3"/>
        <v>10226.15</v>
      </c>
      <c r="J84" s="77" t="s">
        <v>1652</v>
      </c>
      <c r="K84" s="78" t="s">
        <v>1654</v>
      </c>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row>
    <row r="85" spans="1:42" s="26" customFormat="1" ht="12.75">
      <c r="A85" s="14" t="s">
        <v>467</v>
      </c>
      <c r="B85" s="15" t="s">
        <v>465</v>
      </c>
      <c r="C85" s="119">
        <v>6.1680054459</v>
      </c>
      <c r="D85" s="114">
        <v>1.251596</v>
      </c>
      <c r="E85" s="17">
        <v>1</v>
      </c>
      <c r="F85" s="114">
        <f t="shared" si="4"/>
        <v>1.251596</v>
      </c>
      <c r="G85" s="17">
        <v>1.5</v>
      </c>
      <c r="H85" s="114">
        <f t="shared" si="5"/>
        <v>1.8773939999999998</v>
      </c>
      <c r="I85" s="18">
        <f t="shared" si="3"/>
        <v>14080.46</v>
      </c>
      <c r="J85" s="77" t="s">
        <v>1652</v>
      </c>
      <c r="K85" s="78" t="s">
        <v>1654</v>
      </c>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row>
    <row r="86" spans="1:42" s="26" customFormat="1" ht="12.75">
      <c r="A86" s="20" t="s">
        <v>468</v>
      </c>
      <c r="B86" s="21" t="s">
        <v>465</v>
      </c>
      <c r="C86" s="120">
        <v>11.0113787218</v>
      </c>
      <c r="D86" s="115">
        <v>2.331052</v>
      </c>
      <c r="E86" s="23">
        <v>1</v>
      </c>
      <c r="F86" s="115">
        <f t="shared" si="4"/>
        <v>2.331052</v>
      </c>
      <c r="G86" s="23">
        <v>1.5</v>
      </c>
      <c r="H86" s="115">
        <f t="shared" si="5"/>
        <v>3.4965780000000004</v>
      </c>
      <c r="I86" s="24">
        <f t="shared" si="3"/>
        <v>26224.34</v>
      </c>
      <c r="J86" s="77" t="s">
        <v>1652</v>
      </c>
      <c r="K86" s="78" t="s">
        <v>1654</v>
      </c>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row>
    <row r="87" spans="1:42" s="26" customFormat="1" ht="12.75">
      <c r="A87" s="14" t="s">
        <v>469</v>
      </c>
      <c r="B87" s="15" t="s">
        <v>470</v>
      </c>
      <c r="C87" s="119">
        <v>2.6151846074</v>
      </c>
      <c r="D87" s="114">
        <v>0.65935</v>
      </c>
      <c r="E87" s="17">
        <v>1</v>
      </c>
      <c r="F87" s="114">
        <f t="shared" si="4"/>
        <v>0.65935</v>
      </c>
      <c r="G87" s="17">
        <v>1.5</v>
      </c>
      <c r="H87" s="114">
        <f t="shared" si="5"/>
        <v>0.989025</v>
      </c>
      <c r="I87" s="18">
        <f t="shared" si="3"/>
        <v>7417.69</v>
      </c>
      <c r="J87" s="77" t="s">
        <v>1652</v>
      </c>
      <c r="K87" s="78" t="s">
        <v>1654</v>
      </c>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row>
    <row r="88" spans="1:42" s="26" customFormat="1" ht="12.75">
      <c r="A88" s="14" t="s">
        <v>471</v>
      </c>
      <c r="B88" s="15" t="s">
        <v>470</v>
      </c>
      <c r="C88" s="119">
        <v>3.2661886136</v>
      </c>
      <c r="D88" s="114">
        <v>0.80501</v>
      </c>
      <c r="E88" s="17">
        <v>1</v>
      </c>
      <c r="F88" s="114">
        <f t="shared" si="4"/>
        <v>0.80501</v>
      </c>
      <c r="G88" s="17">
        <v>1.5</v>
      </c>
      <c r="H88" s="114">
        <f t="shared" si="5"/>
        <v>1.207515</v>
      </c>
      <c r="I88" s="18">
        <f t="shared" si="3"/>
        <v>9056.36</v>
      </c>
      <c r="J88" s="77" t="s">
        <v>1652</v>
      </c>
      <c r="K88" s="78" t="s">
        <v>1654</v>
      </c>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row>
    <row r="89" spans="1:42" s="26" customFormat="1" ht="12.75">
      <c r="A89" s="14" t="s">
        <v>472</v>
      </c>
      <c r="B89" s="15" t="s">
        <v>470</v>
      </c>
      <c r="C89" s="119">
        <v>5.0111455108</v>
      </c>
      <c r="D89" s="114">
        <v>1.052333</v>
      </c>
      <c r="E89" s="17">
        <v>1</v>
      </c>
      <c r="F89" s="114">
        <f t="shared" si="4"/>
        <v>1.052333</v>
      </c>
      <c r="G89" s="17">
        <v>1.5</v>
      </c>
      <c r="H89" s="114">
        <f t="shared" si="5"/>
        <v>1.5784995</v>
      </c>
      <c r="I89" s="18">
        <f t="shared" si="3"/>
        <v>11838.75</v>
      </c>
      <c r="J89" s="77" t="s">
        <v>1652</v>
      </c>
      <c r="K89" s="78" t="s">
        <v>1654</v>
      </c>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row>
    <row r="90" spans="1:42" s="26" customFormat="1" ht="12.75">
      <c r="A90" s="20" t="s">
        <v>473</v>
      </c>
      <c r="B90" s="21" t="s">
        <v>470</v>
      </c>
      <c r="C90" s="120">
        <v>9.5</v>
      </c>
      <c r="D90" s="115">
        <v>1.876184</v>
      </c>
      <c r="E90" s="23">
        <v>1</v>
      </c>
      <c r="F90" s="115">
        <f t="shared" si="4"/>
        <v>1.876184</v>
      </c>
      <c r="G90" s="23">
        <v>1.5</v>
      </c>
      <c r="H90" s="115">
        <f t="shared" si="5"/>
        <v>2.814276</v>
      </c>
      <c r="I90" s="24">
        <f t="shared" si="3"/>
        <v>21107.07</v>
      </c>
      <c r="J90" s="77" t="s">
        <v>1652</v>
      </c>
      <c r="K90" s="78" t="s">
        <v>1654</v>
      </c>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row>
    <row r="91" spans="1:42" s="26" customFormat="1" ht="12.75">
      <c r="A91" s="14" t="s">
        <v>474</v>
      </c>
      <c r="B91" s="15" t="s">
        <v>475</v>
      </c>
      <c r="C91" s="119">
        <v>1.9280983092</v>
      </c>
      <c r="D91" s="114">
        <v>0.594342</v>
      </c>
      <c r="E91" s="17">
        <v>1</v>
      </c>
      <c r="F91" s="114">
        <f t="shared" si="4"/>
        <v>0.594342</v>
      </c>
      <c r="G91" s="17">
        <v>1.5</v>
      </c>
      <c r="H91" s="114">
        <f t="shared" si="5"/>
        <v>0.891513</v>
      </c>
      <c r="I91" s="18">
        <f t="shared" si="3"/>
        <v>6686.35</v>
      </c>
      <c r="J91" s="77" t="s">
        <v>1652</v>
      </c>
      <c r="K91" s="78" t="s">
        <v>1654</v>
      </c>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row>
    <row r="92" spans="1:42" s="26" customFormat="1" ht="12.75">
      <c r="A92" s="14" t="s">
        <v>476</v>
      </c>
      <c r="B92" s="15" t="s">
        <v>475</v>
      </c>
      <c r="C92" s="119">
        <v>2.5177538829</v>
      </c>
      <c r="D92" s="114">
        <v>0.666357</v>
      </c>
      <c r="E92" s="17">
        <v>1</v>
      </c>
      <c r="F92" s="114">
        <f t="shared" si="4"/>
        <v>0.666357</v>
      </c>
      <c r="G92" s="17">
        <v>1.5</v>
      </c>
      <c r="H92" s="114">
        <f t="shared" si="5"/>
        <v>0.9995354999999999</v>
      </c>
      <c r="I92" s="18">
        <f t="shared" si="3"/>
        <v>7496.52</v>
      </c>
      <c r="J92" s="77" t="s">
        <v>1652</v>
      </c>
      <c r="K92" s="78" t="s">
        <v>1654</v>
      </c>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row>
    <row r="93" spans="1:42" s="26" customFormat="1" ht="12.75">
      <c r="A93" s="14" t="s">
        <v>477</v>
      </c>
      <c r="B93" s="15" t="s">
        <v>475</v>
      </c>
      <c r="C93" s="119">
        <v>3.8246808511</v>
      </c>
      <c r="D93" s="114">
        <v>0.850262</v>
      </c>
      <c r="E93" s="17">
        <v>1</v>
      </c>
      <c r="F93" s="114">
        <f t="shared" si="4"/>
        <v>0.850262</v>
      </c>
      <c r="G93" s="17">
        <v>1.5</v>
      </c>
      <c r="H93" s="114">
        <f t="shared" si="5"/>
        <v>1.275393</v>
      </c>
      <c r="I93" s="18">
        <f t="shared" si="3"/>
        <v>9565.45</v>
      </c>
      <c r="J93" s="77" t="s">
        <v>1652</v>
      </c>
      <c r="K93" s="78" t="s">
        <v>1654</v>
      </c>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row>
    <row r="94" spans="1:42" s="26" customFormat="1" ht="12.75">
      <c r="A94" s="20" t="s">
        <v>478</v>
      </c>
      <c r="B94" s="21" t="s">
        <v>475</v>
      </c>
      <c r="C94" s="120">
        <v>8.7661290323</v>
      </c>
      <c r="D94" s="115">
        <v>1.735195</v>
      </c>
      <c r="E94" s="23">
        <v>1</v>
      </c>
      <c r="F94" s="115">
        <f t="shared" si="4"/>
        <v>1.735195</v>
      </c>
      <c r="G94" s="23">
        <v>1.5</v>
      </c>
      <c r="H94" s="115">
        <f t="shared" si="5"/>
        <v>2.6027925</v>
      </c>
      <c r="I94" s="24">
        <f t="shared" si="3"/>
        <v>19520.94</v>
      </c>
      <c r="J94" s="77" t="s">
        <v>1652</v>
      </c>
      <c r="K94" s="78" t="s">
        <v>1654</v>
      </c>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row>
    <row r="95" spans="1:42" s="26" customFormat="1" ht="12.75">
      <c r="A95" s="14" t="s">
        <v>479</v>
      </c>
      <c r="B95" s="15" t="s">
        <v>480</v>
      </c>
      <c r="C95" s="119">
        <v>2.7564243915</v>
      </c>
      <c r="D95" s="114">
        <v>0.544656</v>
      </c>
      <c r="E95" s="17">
        <v>1</v>
      </c>
      <c r="F95" s="114">
        <f t="shared" si="4"/>
        <v>0.544656</v>
      </c>
      <c r="G95" s="17">
        <v>1.5</v>
      </c>
      <c r="H95" s="114">
        <f t="shared" si="5"/>
        <v>0.816984</v>
      </c>
      <c r="I95" s="18">
        <f t="shared" si="3"/>
        <v>6127.38</v>
      </c>
      <c r="J95" s="77" t="s">
        <v>1652</v>
      </c>
      <c r="K95" s="78" t="s">
        <v>1654</v>
      </c>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row>
    <row r="96" spans="1:42" s="26" customFormat="1" ht="12.75">
      <c r="A96" s="14" t="s">
        <v>481</v>
      </c>
      <c r="B96" s="15" t="s">
        <v>480</v>
      </c>
      <c r="C96" s="119">
        <v>3.8094007509</v>
      </c>
      <c r="D96" s="114">
        <v>0.654273</v>
      </c>
      <c r="E96" s="17">
        <v>1</v>
      </c>
      <c r="F96" s="114">
        <f t="shared" si="4"/>
        <v>0.654273</v>
      </c>
      <c r="G96" s="17">
        <v>1.5</v>
      </c>
      <c r="H96" s="114">
        <f t="shared" si="5"/>
        <v>0.9814095</v>
      </c>
      <c r="I96" s="18">
        <f t="shared" si="3"/>
        <v>7360.57</v>
      </c>
      <c r="J96" s="77" t="s">
        <v>1652</v>
      </c>
      <c r="K96" s="78" t="s">
        <v>1654</v>
      </c>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row>
    <row r="97" spans="1:42" s="26" customFormat="1" ht="12.75">
      <c r="A97" s="14" t="s">
        <v>482</v>
      </c>
      <c r="B97" s="15" t="s">
        <v>480</v>
      </c>
      <c r="C97" s="119">
        <v>5.376976995</v>
      </c>
      <c r="D97" s="114">
        <v>0.891972</v>
      </c>
      <c r="E97" s="17">
        <v>1</v>
      </c>
      <c r="F97" s="114">
        <f t="shared" si="4"/>
        <v>0.891972</v>
      </c>
      <c r="G97" s="17">
        <v>1.5</v>
      </c>
      <c r="H97" s="114">
        <f t="shared" si="5"/>
        <v>1.337958</v>
      </c>
      <c r="I97" s="18">
        <f t="shared" si="3"/>
        <v>10034.69</v>
      </c>
      <c r="J97" s="77" t="s">
        <v>1652</v>
      </c>
      <c r="K97" s="78" t="s">
        <v>1654</v>
      </c>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row>
    <row r="98" spans="1:42" s="26" customFormat="1" ht="12.75">
      <c r="A98" s="20" t="s">
        <v>483</v>
      </c>
      <c r="B98" s="21" t="s">
        <v>480</v>
      </c>
      <c r="C98" s="120">
        <v>12.9138240575</v>
      </c>
      <c r="D98" s="115">
        <v>2.168617</v>
      </c>
      <c r="E98" s="23">
        <v>1</v>
      </c>
      <c r="F98" s="115">
        <f t="shared" si="4"/>
        <v>2.168617</v>
      </c>
      <c r="G98" s="23">
        <v>1.5</v>
      </c>
      <c r="H98" s="115">
        <f t="shared" si="5"/>
        <v>3.2529255</v>
      </c>
      <c r="I98" s="24">
        <f t="shared" si="3"/>
        <v>24396.94</v>
      </c>
      <c r="J98" s="77" t="s">
        <v>1652</v>
      </c>
      <c r="K98" s="78" t="s">
        <v>1654</v>
      </c>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row>
    <row r="99" spans="1:42" s="26" customFormat="1" ht="12.75">
      <c r="A99" s="14" t="s">
        <v>484</v>
      </c>
      <c r="B99" s="15" t="s">
        <v>485</v>
      </c>
      <c r="C99" s="119">
        <v>5.423853211</v>
      </c>
      <c r="D99" s="114">
        <v>0.828399</v>
      </c>
      <c r="E99" s="17">
        <v>1</v>
      </c>
      <c r="F99" s="114">
        <f t="shared" si="4"/>
        <v>0.828399</v>
      </c>
      <c r="G99" s="17">
        <v>1.5</v>
      </c>
      <c r="H99" s="114">
        <f t="shared" si="5"/>
        <v>1.2425985</v>
      </c>
      <c r="I99" s="18">
        <f t="shared" si="3"/>
        <v>9319.49</v>
      </c>
      <c r="J99" s="77" t="s">
        <v>1652</v>
      </c>
      <c r="K99" s="78" t="s">
        <v>1654</v>
      </c>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row>
    <row r="100" spans="1:42" s="26" customFormat="1" ht="12.75">
      <c r="A100" s="14" t="s">
        <v>486</v>
      </c>
      <c r="B100" s="15" t="s">
        <v>485</v>
      </c>
      <c r="C100" s="119">
        <v>6.6984526808</v>
      </c>
      <c r="D100" s="114">
        <v>1.642008</v>
      </c>
      <c r="E100" s="17">
        <v>1</v>
      </c>
      <c r="F100" s="114">
        <f t="shared" si="4"/>
        <v>1.642008</v>
      </c>
      <c r="G100" s="17">
        <v>1.5</v>
      </c>
      <c r="H100" s="114">
        <f t="shared" si="5"/>
        <v>2.463012</v>
      </c>
      <c r="I100" s="18">
        <f t="shared" si="3"/>
        <v>18472.59</v>
      </c>
      <c r="J100" s="77" t="s">
        <v>1652</v>
      </c>
      <c r="K100" s="78" t="s">
        <v>1654</v>
      </c>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row>
    <row r="101" spans="1:42" s="26" customFormat="1" ht="12.75">
      <c r="A101" s="14" t="s">
        <v>487</v>
      </c>
      <c r="B101" s="15" t="s">
        <v>485</v>
      </c>
      <c r="C101" s="119">
        <v>10.6084558824</v>
      </c>
      <c r="D101" s="114">
        <v>2.096312</v>
      </c>
      <c r="E101" s="17">
        <v>1</v>
      </c>
      <c r="F101" s="114">
        <f t="shared" si="4"/>
        <v>2.096312</v>
      </c>
      <c r="G101" s="17">
        <v>1.5</v>
      </c>
      <c r="H101" s="114">
        <f t="shared" si="5"/>
        <v>3.1444680000000003</v>
      </c>
      <c r="I101" s="18">
        <f t="shared" si="3"/>
        <v>23583.51</v>
      </c>
      <c r="J101" s="77" t="s">
        <v>1652</v>
      </c>
      <c r="K101" s="78" t="s">
        <v>1654</v>
      </c>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row>
    <row r="102" spans="1:42" s="26" customFormat="1" ht="12.75">
      <c r="A102" s="20" t="s">
        <v>488</v>
      </c>
      <c r="B102" s="21" t="s">
        <v>485</v>
      </c>
      <c r="C102" s="120">
        <v>16.0010881393</v>
      </c>
      <c r="D102" s="115">
        <v>3.616945</v>
      </c>
      <c r="E102" s="23">
        <v>1</v>
      </c>
      <c r="F102" s="115">
        <f t="shared" si="4"/>
        <v>3.616945</v>
      </c>
      <c r="G102" s="23">
        <v>1.5</v>
      </c>
      <c r="H102" s="115">
        <f t="shared" si="5"/>
        <v>5.4254175</v>
      </c>
      <c r="I102" s="24">
        <f t="shared" si="3"/>
        <v>40690.63</v>
      </c>
      <c r="J102" s="77" t="s">
        <v>1652</v>
      </c>
      <c r="K102" s="78" t="s">
        <v>1654</v>
      </c>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row>
    <row r="103" spans="1:42" s="26" customFormat="1" ht="12.75">
      <c r="A103" s="14" t="s">
        <v>489</v>
      </c>
      <c r="B103" s="15" t="s">
        <v>490</v>
      </c>
      <c r="C103" s="119">
        <v>3.9180865007</v>
      </c>
      <c r="D103" s="114">
        <v>0.593404</v>
      </c>
      <c r="E103" s="17">
        <v>1</v>
      </c>
      <c r="F103" s="114">
        <f t="shared" si="4"/>
        <v>0.593404</v>
      </c>
      <c r="G103" s="17">
        <v>1.5</v>
      </c>
      <c r="H103" s="114">
        <f t="shared" si="5"/>
        <v>0.8901060000000001</v>
      </c>
      <c r="I103" s="18">
        <f t="shared" si="3"/>
        <v>6675.8</v>
      </c>
      <c r="J103" s="77" t="s">
        <v>1652</v>
      </c>
      <c r="K103" s="78" t="s">
        <v>1654</v>
      </c>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row>
    <row r="104" spans="1:42" s="26" customFormat="1" ht="12.75">
      <c r="A104" s="14" t="s">
        <v>491</v>
      </c>
      <c r="B104" s="15" t="s">
        <v>490</v>
      </c>
      <c r="C104" s="119">
        <v>5.5702205882</v>
      </c>
      <c r="D104" s="114">
        <v>0.990495</v>
      </c>
      <c r="E104" s="17">
        <v>1</v>
      </c>
      <c r="F104" s="114">
        <f t="shared" si="4"/>
        <v>0.990495</v>
      </c>
      <c r="G104" s="17">
        <v>1.5</v>
      </c>
      <c r="H104" s="114">
        <f t="shared" si="5"/>
        <v>1.4857425</v>
      </c>
      <c r="I104" s="18">
        <f t="shared" si="3"/>
        <v>11143.07</v>
      </c>
      <c r="J104" s="77" t="s">
        <v>1652</v>
      </c>
      <c r="K104" s="78" t="s">
        <v>1654</v>
      </c>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row>
    <row r="105" spans="1:42" s="26" customFormat="1" ht="12.75">
      <c r="A105" s="14" t="s">
        <v>492</v>
      </c>
      <c r="B105" s="15" t="s">
        <v>490</v>
      </c>
      <c r="C105" s="119">
        <v>8.8134635149</v>
      </c>
      <c r="D105" s="114">
        <v>1.619536</v>
      </c>
      <c r="E105" s="17">
        <v>1</v>
      </c>
      <c r="F105" s="114">
        <f t="shared" si="4"/>
        <v>1.619536</v>
      </c>
      <c r="G105" s="17">
        <v>1.5</v>
      </c>
      <c r="H105" s="114">
        <f t="shared" si="5"/>
        <v>2.429304</v>
      </c>
      <c r="I105" s="18">
        <f t="shared" si="3"/>
        <v>18219.78</v>
      </c>
      <c r="J105" s="77" t="s">
        <v>1652</v>
      </c>
      <c r="K105" s="78" t="s">
        <v>1654</v>
      </c>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row>
    <row r="106" spans="1:42" s="26" customFormat="1" ht="12.75">
      <c r="A106" s="20" t="s">
        <v>493</v>
      </c>
      <c r="B106" s="21" t="s">
        <v>490</v>
      </c>
      <c r="C106" s="120">
        <v>15.5813648294</v>
      </c>
      <c r="D106" s="115">
        <v>3.726613</v>
      </c>
      <c r="E106" s="23">
        <v>1</v>
      </c>
      <c r="F106" s="115">
        <f t="shared" si="4"/>
        <v>3.726613</v>
      </c>
      <c r="G106" s="23">
        <v>1.5</v>
      </c>
      <c r="H106" s="115">
        <f t="shared" si="5"/>
        <v>5.5899195</v>
      </c>
      <c r="I106" s="24">
        <f t="shared" si="3"/>
        <v>41924.4</v>
      </c>
      <c r="J106" s="77" t="s">
        <v>1652</v>
      </c>
      <c r="K106" s="78" t="s">
        <v>1654</v>
      </c>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row>
    <row r="107" spans="1:42" s="26" customFormat="1" ht="12.75">
      <c r="A107" s="14" t="s">
        <v>494</v>
      </c>
      <c r="B107" s="15" t="s">
        <v>495</v>
      </c>
      <c r="C107" s="119">
        <v>2.6287557024</v>
      </c>
      <c r="D107" s="114">
        <v>0.481909</v>
      </c>
      <c r="E107" s="17">
        <v>1</v>
      </c>
      <c r="F107" s="114">
        <f t="shared" si="4"/>
        <v>0.481909</v>
      </c>
      <c r="G107" s="17">
        <v>1.5</v>
      </c>
      <c r="H107" s="114">
        <f t="shared" si="5"/>
        <v>0.7228635</v>
      </c>
      <c r="I107" s="18">
        <f t="shared" si="3"/>
        <v>5421.48</v>
      </c>
      <c r="J107" s="77" t="s">
        <v>1652</v>
      </c>
      <c r="K107" s="78" t="s">
        <v>1654</v>
      </c>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row>
    <row r="108" spans="1:42" s="26" customFormat="1" ht="12.75">
      <c r="A108" s="14" t="s">
        <v>496</v>
      </c>
      <c r="B108" s="15" t="s">
        <v>495</v>
      </c>
      <c r="C108" s="119">
        <v>3.7605080831</v>
      </c>
      <c r="D108" s="114">
        <v>0.731001</v>
      </c>
      <c r="E108" s="17">
        <v>1</v>
      </c>
      <c r="F108" s="114">
        <f t="shared" si="4"/>
        <v>0.731001</v>
      </c>
      <c r="G108" s="17">
        <v>1.5</v>
      </c>
      <c r="H108" s="114">
        <f t="shared" si="5"/>
        <v>1.0965015</v>
      </c>
      <c r="I108" s="18">
        <f t="shared" si="3"/>
        <v>8223.76</v>
      </c>
      <c r="J108" s="77" t="s">
        <v>1652</v>
      </c>
      <c r="K108" s="78" t="s">
        <v>1654</v>
      </c>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row>
    <row r="109" spans="1:42" s="26" customFormat="1" ht="12.75">
      <c r="A109" s="14" t="s">
        <v>497</v>
      </c>
      <c r="B109" s="15" t="s">
        <v>495</v>
      </c>
      <c r="C109" s="119">
        <v>6.4688940092</v>
      </c>
      <c r="D109" s="114">
        <v>1.296087</v>
      </c>
      <c r="E109" s="17">
        <v>1</v>
      </c>
      <c r="F109" s="114">
        <f t="shared" si="4"/>
        <v>1.296087</v>
      </c>
      <c r="G109" s="17">
        <v>1.5</v>
      </c>
      <c r="H109" s="114">
        <f t="shared" si="5"/>
        <v>1.9441305</v>
      </c>
      <c r="I109" s="18">
        <f t="shared" si="3"/>
        <v>14580.98</v>
      </c>
      <c r="J109" s="77" t="s">
        <v>1652</v>
      </c>
      <c r="K109" s="78" t="s">
        <v>1654</v>
      </c>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row>
    <row r="110" spans="1:42" s="26" customFormat="1" ht="12.75">
      <c r="A110" s="20" t="s">
        <v>498</v>
      </c>
      <c r="B110" s="21" t="s">
        <v>495</v>
      </c>
      <c r="C110" s="120">
        <v>12.6923076923</v>
      </c>
      <c r="D110" s="115">
        <v>3.054237</v>
      </c>
      <c r="E110" s="23">
        <v>1</v>
      </c>
      <c r="F110" s="115">
        <f t="shared" si="4"/>
        <v>3.054237</v>
      </c>
      <c r="G110" s="23">
        <v>1.5</v>
      </c>
      <c r="H110" s="115">
        <f t="shared" si="5"/>
        <v>4.5813555</v>
      </c>
      <c r="I110" s="24">
        <f t="shared" si="3"/>
        <v>34360.17</v>
      </c>
      <c r="J110" s="77" t="s">
        <v>1652</v>
      </c>
      <c r="K110" s="78" t="s">
        <v>1654</v>
      </c>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row>
    <row r="111" spans="1:42" s="26" customFormat="1" ht="12.75">
      <c r="A111" s="14" t="s">
        <v>499</v>
      </c>
      <c r="B111" s="15" t="s">
        <v>500</v>
      </c>
      <c r="C111" s="119">
        <v>2.1218568665</v>
      </c>
      <c r="D111" s="114">
        <v>0.528147</v>
      </c>
      <c r="E111" s="17">
        <v>1</v>
      </c>
      <c r="F111" s="114">
        <f t="shared" si="4"/>
        <v>0.528147</v>
      </c>
      <c r="G111" s="17">
        <v>1.5</v>
      </c>
      <c r="H111" s="114">
        <f t="shared" si="5"/>
        <v>0.7922205</v>
      </c>
      <c r="I111" s="18">
        <f t="shared" si="3"/>
        <v>5941.65</v>
      </c>
      <c r="J111" s="77" t="s">
        <v>1652</v>
      </c>
      <c r="K111" s="78" t="s">
        <v>1654</v>
      </c>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row>
    <row r="112" spans="1:42" s="26" customFormat="1" ht="12.75">
      <c r="A112" s="14" t="s">
        <v>501</v>
      </c>
      <c r="B112" s="15" t="s">
        <v>500</v>
      </c>
      <c r="C112" s="119">
        <v>3.2159732626</v>
      </c>
      <c r="D112" s="114">
        <v>0.626022</v>
      </c>
      <c r="E112" s="17">
        <v>1</v>
      </c>
      <c r="F112" s="114">
        <f t="shared" si="4"/>
        <v>0.626022</v>
      </c>
      <c r="G112" s="17">
        <v>1.5</v>
      </c>
      <c r="H112" s="114">
        <f t="shared" si="5"/>
        <v>0.939033</v>
      </c>
      <c r="I112" s="18">
        <f t="shared" si="3"/>
        <v>7042.75</v>
      </c>
      <c r="J112" s="77" t="s">
        <v>1652</v>
      </c>
      <c r="K112" s="78" t="s">
        <v>1654</v>
      </c>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row>
    <row r="113" spans="1:42" s="26" customFormat="1" ht="12.75">
      <c r="A113" s="14" t="s">
        <v>502</v>
      </c>
      <c r="B113" s="15" t="s">
        <v>500</v>
      </c>
      <c r="C113" s="119">
        <v>5.1780092032</v>
      </c>
      <c r="D113" s="114">
        <v>0.879501</v>
      </c>
      <c r="E113" s="17">
        <v>1</v>
      </c>
      <c r="F113" s="114">
        <f t="shared" si="4"/>
        <v>0.879501</v>
      </c>
      <c r="G113" s="17">
        <v>1.5</v>
      </c>
      <c r="H113" s="114">
        <f t="shared" si="5"/>
        <v>1.3192515</v>
      </c>
      <c r="I113" s="18">
        <f t="shared" si="3"/>
        <v>9894.39</v>
      </c>
      <c r="J113" s="77" t="s">
        <v>1652</v>
      </c>
      <c r="K113" s="78" t="s">
        <v>1654</v>
      </c>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row>
    <row r="114" spans="1:42" s="26" customFormat="1" ht="12.75">
      <c r="A114" s="20" t="s">
        <v>503</v>
      </c>
      <c r="B114" s="21" t="s">
        <v>500</v>
      </c>
      <c r="C114" s="120">
        <v>10.9809571536</v>
      </c>
      <c r="D114" s="115">
        <v>2.013853</v>
      </c>
      <c r="E114" s="23">
        <v>1</v>
      </c>
      <c r="F114" s="115">
        <f t="shared" si="4"/>
        <v>2.013853</v>
      </c>
      <c r="G114" s="23">
        <v>1.5</v>
      </c>
      <c r="H114" s="115">
        <f t="shared" si="5"/>
        <v>3.0207795</v>
      </c>
      <c r="I114" s="24">
        <f t="shared" si="3"/>
        <v>22655.85</v>
      </c>
      <c r="J114" s="77" t="s">
        <v>1652</v>
      </c>
      <c r="K114" s="78" t="s">
        <v>1654</v>
      </c>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row>
    <row r="115" spans="1:42" s="26" customFormat="1" ht="12.75">
      <c r="A115" s="14" t="s">
        <v>504</v>
      </c>
      <c r="B115" s="15" t="s">
        <v>505</v>
      </c>
      <c r="C115" s="119">
        <v>2.307413616</v>
      </c>
      <c r="D115" s="114">
        <v>0.445521</v>
      </c>
      <c r="E115" s="17">
        <v>1</v>
      </c>
      <c r="F115" s="114">
        <f t="shared" si="4"/>
        <v>0.445521</v>
      </c>
      <c r="G115" s="17">
        <v>1.5</v>
      </c>
      <c r="H115" s="114">
        <f t="shared" si="5"/>
        <v>0.6682815</v>
      </c>
      <c r="I115" s="18">
        <f t="shared" si="3"/>
        <v>5012.11</v>
      </c>
      <c r="J115" s="77" t="s">
        <v>1652</v>
      </c>
      <c r="K115" s="78" t="s">
        <v>1654</v>
      </c>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row>
    <row r="116" spans="1:42" s="26" customFormat="1" ht="12.75">
      <c r="A116" s="14" t="s">
        <v>506</v>
      </c>
      <c r="B116" s="15" t="s">
        <v>505</v>
      </c>
      <c r="C116" s="119">
        <v>2.9192905236</v>
      </c>
      <c r="D116" s="114">
        <v>0.57158</v>
      </c>
      <c r="E116" s="17">
        <v>1</v>
      </c>
      <c r="F116" s="114">
        <f t="shared" si="4"/>
        <v>0.57158</v>
      </c>
      <c r="G116" s="17">
        <v>1.5</v>
      </c>
      <c r="H116" s="114">
        <f t="shared" si="5"/>
        <v>0.85737</v>
      </c>
      <c r="I116" s="18">
        <f t="shared" si="3"/>
        <v>6430.28</v>
      </c>
      <c r="J116" s="77" t="s">
        <v>1652</v>
      </c>
      <c r="K116" s="78" t="s">
        <v>1654</v>
      </c>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row>
    <row r="117" spans="1:42" s="26" customFormat="1" ht="12.75">
      <c r="A117" s="14" t="s">
        <v>507</v>
      </c>
      <c r="B117" s="15" t="s">
        <v>505</v>
      </c>
      <c r="C117" s="119">
        <v>4.4020357169</v>
      </c>
      <c r="D117" s="114">
        <v>0.816605</v>
      </c>
      <c r="E117" s="17">
        <v>1</v>
      </c>
      <c r="F117" s="114">
        <f t="shared" si="4"/>
        <v>0.816605</v>
      </c>
      <c r="G117" s="17">
        <v>1.5</v>
      </c>
      <c r="H117" s="114">
        <f t="shared" si="5"/>
        <v>1.2249075</v>
      </c>
      <c r="I117" s="18">
        <f t="shared" si="3"/>
        <v>9186.81</v>
      </c>
      <c r="J117" s="77" t="s">
        <v>1652</v>
      </c>
      <c r="K117" s="78" t="s">
        <v>1654</v>
      </c>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row>
    <row r="118" spans="1:42" s="26" customFormat="1" ht="12.75">
      <c r="A118" s="20" t="s">
        <v>508</v>
      </c>
      <c r="B118" s="21" t="s">
        <v>505</v>
      </c>
      <c r="C118" s="120">
        <v>9.7730943968</v>
      </c>
      <c r="D118" s="115">
        <v>2.059266</v>
      </c>
      <c r="E118" s="23">
        <v>1</v>
      </c>
      <c r="F118" s="115">
        <f t="shared" si="4"/>
        <v>2.059266</v>
      </c>
      <c r="G118" s="23">
        <v>1.5</v>
      </c>
      <c r="H118" s="115">
        <f t="shared" si="5"/>
        <v>3.088899</v>
      </c>
      <c r="I118" s="24">
        <f t="shared" si="3"/>
        <v>23166.74</v>
      </c>
      <c r="J118" s="77" t="s">
        <v>1652</v>
      </c>
      <c r="K118" s="78" t="s">
        <v>1654</v>
      </c>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row>
    <row r="119" spans="1:42" s="26" customFormat="1" ht="12.75">
      <c r="A119" s="14" t="s">
        <v>509</v>
      </c>
      <c r="B119" s="15" t="s">
        <v>510</v>
      </c>
      <c r="C119" s="119">
        <v>2.3680127901</v>
      </c>
      <c r="D119" s="114">
        <v>0.478925</v>
      </c>
      <c r="E119" s="17">
        <v>1</v>
      </c>
      <c r="F119" s="114">
        <f t="shared" si="4"/>
        <v>0.478925</v>
      </c>
      <c r="G119" s="17">
        <v>1.5</v>
      </c>
      <c r="H119" s="114">
        <f t="shared" si="5"/>
        <v>0.7183875</v>
      </c>
      <c r="I119" s="18">
        <f t="shared" si="3"/>
        <v>5387.91</v>
      </c>
      <c r="J119" s="77" t="s">
        <v>1652</v>
      </c>
      <c r="K119" s="78" t="s">
        <v>1654</v>
      </c>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row>
    <row r="120" spans="1:42" s="26" customFormat="1" ht="12.75">
      <c r="A120" s="14" t="s">
        <v>511</v>
      </c>
      <c r="B120" s="15" t="s">
        <v>510</v>
      </c>
      <c r="C120" s="119">
        <v>2.8126437537</v>
      </c>
      <c r="D120" s="114">
        <v>0.595318</v>
      </c>
      <c r="E120" s="17">
        <v>1</v>
      </c>
      <c r="F120" s="114">
        <f t="shared" si="4"/>
        <v>0.595318</v>
      </c>
      <c r="G120" s="17">
        <v>1.5</v>
      </c>
      <c r="H120" s="114">
        <f t="shared" si="5"/>
        <v>0.892977</v>
      </c>
      <c r="I120" s="18">
        <f t="shared" si="3"/>
        <v>6697.33</v>
      </c>
      <c r="J120" s="77" t="s">
        <v>1652</v>
      </c>
      <c r="K120" s="78" t="s">
        <v>1654</v>
      </c>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row>
    <row r="121" spans="1:42" s="26" customFormat="1" ht="12.75">
      <c r="A121" s="14" t="s">
        <v>512</v>
      </c>
      <c r="B121" s="15" t="s">
        <v>510</v>
      </c>
      <c r="C121" s="119">
        <v>3.9167312161</v>
      </c>
      <c r="D121" s="114">
        <v>0.76142</v>
      </c>
      <c r="E121" s="17">
        <v>1</v>
      </c>
      <c r="F121" s="114">
        <f t="shared" si="4"/>
        <v>0.76142</v>
      </c>
      <c r="G121" s="17">
        <v>1.5</v>
      </c>
      <c r="H121" s="114">
        <f t="shared" si="5"/>
        <v>1.1421299999999999</v>
      </c>
      <c r="I121" s="18">
        <f t="shared" si="3"/>
        <v>8565.98</v>
      </c>
      <c r="J121" s="77" t="s">
        <v>1652</v>
      </c>
      <c r="K121" s="78" t="s">
        <v>1654</v>
      </c>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row>
    <row r="122" spans="1:42" s="26" customFormat="1" ht="12.75">
      <c r="A122" s="20" t="s">
        <v>513</v>
      </c>
      <c r="B122" s="21" t="s">
        <v>510</v>
      </c>
      <c r="C122" s="120">
        <v>6.8645833333</v>
      </c>
      <c r="D122" s="115">
        <v>1.214145</v>
      </c>
      <c r="E122" s="23">
        <v>1</v>
      </c>
      <c r="F122" s="115">
        <f t="shared" si="4"/>
        <v>1.214145</v>
      </c>
      <c r="G122" s="23">
        <v>1.5</v>
      </c>
      <c r="H122" s="115">
        <f t="shared" si="5"/>
        <v>1.8212175</v>
      </c>
      <c r="I122" s="24">
        <f t="shared" si="3"/>
        <v>13659.13</v>
      </c>
      <c r="J122" s="77" t="s">
        <v>1652</v>
      </c>
      <c r="K122" s="78" t="s">
        <v>1654</v>
      </c>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row>
    <row r="123" spans="1:42" s="26" customFormat="1" ht="12.75">
      <c r="A123" s="14" t="s">
        <v>514</v>
      </c>
      <c r="B123" s="15" t="s">
        <v>515</v>
      </c>
      <c r="C123" s="119">
        <v>2.2643105137</v>
      </c>
      <c r="D123" s="114">
        <v>0.568934</v>
      </c>
      <c r="E123" s="17">
        <v>1</v>
      </c>
      <c r="F123" s="114">
        <f t="shared" si="4"/>
        <v>0.568934</v>
      </c>
      <c r="G123" s="17">
        <v>1.5</v>
      </c>
      <c r="H123" s="114">
        <f t="shared" si="5"/>
        <v>0.8534010000000001</v>
      </c>
      <c r="I123" s="18">
        <f t="shared" si="3"/>
        <v>6400.51</v>
      </c>
      <c r="J123" s="77" t="s">
        <v>1652</v>
      </c>
      <c r="K123" s="78" t="s">
        <v>1654</v>
      </c>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row>
    <row r="124" spans="1:42" s="26" customFormat="1" ht="12.75">
      <c r="A124" s="14" t="s">
        <v>516</v>
      </c>
      <c r="B124" s="15" t="s">
        <v>515</v>
      </c>
      <c r="C124" s="119">
        <v>3.5614814815</v>
      </c>
      <c r="D124" s="114">
        <v>0.792225</v>
      </c>
      <c r="E124" s="17">
        <v>1</v>
      </c>
      <c r="F124" s="114">
        <f t="shared" si="4"/>
        <v>0.792225</v>
      </c>
      <c r="G124" s="17">
        <v>1.5</v>
      </c>
      <c r="H124" s="114">
        <f t="shared" si="5"/>
        <v>1.1883374999999998</v>
      </c>
      <c r="I124" s="18">
        <f t="shared" si="3"/>
        <v>8912.53</v>
      </c>
      <c r="J124" s="77" t="s">
        <v>1652</v>
      </c>
      <c r="K124" s="78" t="s">
        <v>1654</v>
      </c>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row>
    <row r="125" spans="1:42" s="26" customFormat="1" ht="12.75">
      <c r="A125" s="14" t="s">
        <v>517</v>
      </c>
      <c r="B125" s="15" t="s">
        <v>515</v>
      </c>
      <c r="C125" s="119">
        <v>5.3660854013</v>
      </c>
      <c r="D125" s="114">
        <v>1.205904</v>
      </c>
      <c r="E125" s="17">
        <v>1</v>
      </c>
      <c r="F125" s="114">
        <f t="shared" si="4"/>
        <v>1.205904</v>
      </c>
      <c r="G125" s="17">
        <v>1.5</v>
      </c>
      <c r="H125" s="114">
        <f t="shared" si="5"/>
        <v>1.808856</v>
      </c>
      <c r="I125" s="18">
        <f t="shared" si="3"/>
        <v>13566.42</v>
      </c>
      <c r="J125" s="77" t="s">
        <v>1652</v>
      </c>
      <c r="K125" s="78" t="s">
        <v>1654</v>
      </c>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row>
    <row r="126" spans="1:42" s="26" customFormat="1" ht="12.75">
      <c r="A126" s="20" t="s">
        <v>518</v>
      </c>
      <c r="B126" s="21" t="s">
        <v>515</v>
      </c>
      <c r="C126" s="120">
        <v>10.4166933163</v>
      </c>
      <c r="D126" s="115">
        <v>2.39243</v>
      </c>
      <c r="E126" s="23">
        <v>1</v>
      </c>
      <c r="F126" s="115">
        <f t="shared" si="4"/>
        <v>2.39243</v>
      </c>
      <c r="G126" s="23">
        <v>1.5</v>
      </c>
      <c r="H126" s="115">
        <f t="shared" si="5"/>
        <v>3.588645</v>
      </c>
      <c r="I126" s="24">
        <f t="shared" si="3"/>
        <v>26914.84</v>
      </c>
      <c r="J126" s="77" t="s">
        <v>1652</v>
      </c>
      <c r="K126" s="78" t="s">
        <v>1654</v>
      </c>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row>
    <row r="127" spans="1:42" s="26" customFormat="1" ht="12.75">
      <c r="A127" s="14" t="s">
        <v>519</v>
      </c>
      <c r="B127" s="15" t="s">
        <v>520</v>
      </c>
      <c r="C127" s="119">
        <v>2.2630368098</v>
      </c>
      <c r="D127" s="114">
        <v>0.577556</v>
      </c>
      <c r="E127" s="17">
        <v>1</v>
      </c>
      <c r="F127" s="114">
        <f t="shared" si="4"/>
        <v>0.577556</v>
      </c>
      <c r="G127" s="17">
        <v>1.5</v>
      </c>
      <c r="H127" s="114">
        <f t="shared" si="5"/>
        <v>0.8663339999999999</v>
      </c>
      <c r="I127" s="18">
        <f t="shared" si="3"/>
        <v>6497.51</v>
      </c>
      <c r="J127" s="79" t="s">
        <v>1652</v>
      </c>
      <c r="K127" s="80" t="s">
        <v>1654</v>
      </c>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row>
    <row r="128" spans="1:42" s="26" customFormat="1" ht="12.75">
      <c r="A128" s="14" t="s">
        <v>521</v>
      </c>
      <c r="B128" s="15" t="s">
        <v>520</v>
      </c>
      <c r="C128" s="119">
        <v>3.6725373134</v>
      </c>
      <c r="D128" s="114">
        <v>0.829933</v>
      </c>
      <c r="E128" s="17">
        <v>1</v>
      </c>
      <c r="F128" s="114">
        <f t="shared" si="4"/>
        <v>0.829933</v>
      </c>
      <c r="G128" s="17">
        <v>1.5</v>
      </c>
      <c r="H128" s="114">
        <f t="shared" si="5"/>
        <v>1.2448995</v>
      </c>
      <c r="I128" s="18">
        <f t="shared" si="3"/>
        <v>9336.75</v>
      </c>
      <c r="J128" s="77" t="s">
        <v>1652</v>
      </c>
      <c r="K128" s="78" t="s">
        <v>1654</v>
      </c>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row>
    <row r="129" spans="1:42" s="26" customFormat="1" ht="12.75">
      <c r="A129" s="14" t="s">
        <v>522</v>
      </c>
      <c r="B129" s="15" t="s">
        <v>520</v>
      </c>
      <c r="C129" s="119">
        <v>5.9855942377</v>
      </c>
      <c r="D129" s="114">
        <v>1.305674</v>
      </c>
      <c r="E129" s="17">
        <v>1</v>
      </c>
      <c r="F129" s="114">
        <f t="shared" si="4"/>
        <v>1.305674</v>
      </c>
      <c r="G129" s="17">
        <v>1.5</v>
      </c>
      <c r="H129" s="114">
        <f t="shared" si="5"/>
        <v>1.9585110000000001</v>
      </c>
      <c r="I129" s="18">
        <f t="shared" si="3"/>
        <v>14688.83</v>
      </c>
      <c r="J129" s="77" t="s">
        <v>1652</v>
      </c>
      <c r="K129" s="78" t="s">
        <v>1654</v>
      </c>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row>
    <row r="130" spans="1:42" s="26" customFormat="1" ht="12.75">
      <c r="A130" s="20" t="s">
        <v>523</v>
      </c>
      <c r="B130" s="21" t="s">
        <v>520</v>
      </c>
      <c r="C130" s="120">
        <v>13.3409961686</v>
      </c>
      <c r="D130" s="115">
        <v>3.157497</v>
      </c>
      <c r="E130" s="23">
        <v>1</v>
      </c>
      <c r="F130" s="115">
        <f t="shared" si="4"/>
        <v>3.157497</v>
      </c>
      <c r="G130" s="23">
        <v>1.5</v>
      </c>
      <c r="H130" s="115">
        <f t="shared" si="5"/>
        <v>4.736245500000001</v>
      </c>
      <c r="I130" s="24">
        <f t="shared" si="3"/>
        <v>35521.84</v>
      </c>
      <c r="J130" s="77" t="s">
        <v>1652</v>
      </c>
      <c r="K130" s="78" t="s">
        <v>1654</v>
      </c>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row>
    <row r="131" spans="1:42" s="26" customFormat="1" ht="12.75">
      <c r="A131" s="14" t="s">
        <v>524</v>
      </c>
      <c r="B131" s="15" t="s">
        <v>525</v>
      </c>
      <c r="C131" s="119">
        <v>1.5137433031</v>
      </c>
      <c r="D131" s="114">
        <v>0.520617</v>
      </c>
      <c r="E131" s="17">
        <v>1</v>
      </c>
      <c r="F131" s="114">
        <f t="shared" si="4"/>
        <v>0.520617</v>
      </c>
      <c r="G131" s="17">
        <v>1.5</v>
      </c>
      <c r="H131" s="114">
        <f t="shared" si="5"/>
        <v>0.7809254999999999</v>
      </c>
      <c r="I131" s="18">
        <f t="shared" si="3"/>
        <v>5856.94</v>
      </c>
      <c r="J131" s="77" t="s">
        <v>1652</v>
      </c>
      <c r="K131" s="78" t="s">
        <v>1654</v>
      </c>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row>
    <row r="132" spans="1:42" s="26" customFormat="1" ht="12.75">
      <c r="A132" s="14" t="s">
        <v>526</v>
      </c>
      <c r="B132" s="15" t="s">
        <v>525</v>
      </c>
      <c r="C132" s="119">
        <v>2.4227633555</v>
      </c>
      <c r="D132" s="114">
        <v>0.748346</v>
      </c>
      <c r="E132" s="17">
        <v>1</v>
      </c>
      <c r="F132" s="114">
        <f t="shared" si="4"/>
        <v>0.748346</v>
      </c>
      <c r="G132" s="17">
        <v>1.5</v>
      </c>
      <c r="H132" s="114">
        <f t="shared" si="5"/>
        <v>1.122519</v>
      </c>
      <c r="I132" s="18">
        <f t="shared" si="3"/>
        <v>8418.89</v>
      </c>
      <c r="J132" s="77" t="s">
        <v>1652</v>
      </c>
      <c r="K132" s="78" t="s">
        <v>1654</v>
      </c>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row>
    <row r="133" spans="1:42" s="26" customFormat="1" ht="12.75">
      <c r="A133" s="14" t="s">
        <v>527</v>
      </c>
      <c r="B133" s="15" t="s">
        <v>525</v>
      </c>
      <c r="C133" s="119">
        <v>4.4025695931</v>
      </c>
      <c r="D133" s="114">
        <v>1.139341</v>
      </c>
      <c r="E133" s="17">
        <v>1</v>
      </c>
      <c r="F133" s="114">
        <f t="shared" si="4"/>
        <v>1.139341</v>
      </c>
      <c r="G133" s="17">
        <v>1.5</v>
      </c>
      <c r="H133" s="114">
        <f t="shared" si="5"/>
        <v>1.7090115</v>
      </c>
      <c r="I133" s="18">
        <f t="shared" si="3"/>
        <v>12817.59</v>
      </c>
      <c r="J133" s="77" t="s">
        <v>1652</v>
      </c>
      <c r="K133" s="78" t="s">
        <v>1654</v>
      </c>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row>
    <row r="134" spans="1:42" s="26" customFormat="1" ht="12.75">
      <c r="A134" s="20" t="s">
        <v>528</v>
      </c>
      <c r="B134" s="21" t="s">
        <v>525</v>
      </c>
      <c r="C134" s="120">
        <v>10.3407407407</v>
      </c>
      <c r="D134" s="115">
        <v>2.504401</v>
      </c>
      <c r="E134" s="23">
        <v>1</v>
      </c>
      <c r="F134" s="115">
        <f t="shared" si="4"/>
        <v>2.504401</v>
      </c>
      <c r="G134" s="23">
        <v>1.5</v>
      </c>
      <c r="H134" s="115">
        <f t="shared" si="5"/>
        <v>3.7566015000000004</v>
      </c>
      <c r="I134" s="24">
        <f t="shared" si="3"/>
        <v>28174.51</v>
      </c>
      <c r="J134" s="77" t="s">
        <v>1652</v>
      </c>
      <c r="K134" s="78" t="s">
        <v>1654</v>
      </c>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row>
    <row r="135" spans="1:42" s="26" customFormat="1" ht="12.75">
      <c r="A135" s="14" t="s">
        <v>529</v>
      </c>
      <c r="B135" s="15" t="s">
        <v>530</v>
      </c>
      <c r="C135" s="119">
        <v>2.7778896673</v>
      </c>
      <c r="D135" s="114">
        <v>0.574221</v>
      </c>
      <c r="E135" s="17">
        <v>1</v>
      </c>
      <c r="F135" s="114">
        <f t="shared" si="4"/>
        <v>0.574221</v>
      </c>
      <c r="G135" s="17">
        <v>1.5</v>
      </c>
      <c r="H135" s="114">
        <f t="shared" si="5"/>
        <v>0.8613314999999999</v>
      </c>
      <c r="I135" s="18">
        <f t="shared" si="3"/>
        <v>6459.99</v>
      </c>
      <c r="J135" s="77" t="s">
        <v>1652</v>
      </c>
      <c r="K135" s="78" t="s">
        <v>1654</v>
      </c>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row>
    <row r="136" spans="1:42" s="26" customFormat="1" ht="12.75">
      <c r="A136" s="14" t="s">
        <v>531</v>
      </c>
      <c r="B136" s="15" t="s">
        <v>530</v>
      </c>
      <c r="C136" s="119">
        <v>4.0883750065</v>
      </c>
      <c r="D136" s="114">
        <v>0.705442</v>
      </c>
      <c r="E136" s="17">
        <v>1</v>
      </c>
      <c r="F136" s="114">
        <f t="shared" si="4"/>
        <v>0.705442</v>
      </c>
      <c r="G136" s="17">
        <v>1.5</v>
      </c>
      <c r="H136" s="114">
        <f t="shared" si="5"/>
        <v>1.058163</v>
      </c>
      <c r="I136" s="18">
        <f t="shared" si="3"/>
        <v>7936.22</v>
      </c>
      <c r="J136" s="77" t="s">
        <v>1652</v>
      </c>
      <c r="K136" s="78" t="s">
        <v>1654</v>
      </c>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row>
    <row r="137" spans="1:42" s="26" customFormat="1" ht="12.75">
      <c r="A137" s="14" t="s">
        <v>532</v>
      </c>
      <c r="B137" s="15" t="s">
        <v>530</v>
      </c>
      <c r="C137" s="119">
        <v>6.1591550887</v>
      </c>
      <c r="D137" s="114">
        <v>0.958333</v>
      </c>
      <c r="E137" s="17">
        <v>1</v>
      </c>
      <c r="F137" s="114">
        <f t="shared" si="4"/>
        <v>0.958333</v>
      </c>
      <c r="G137" s="17">
        <v>1.5</v>
      </c>
      <c r="H137" s="114">
        <f t="shared" si="5"/>
        <v>1.4374995</v>
      </c>
      <c r="I137" s="18">
        <f t="shared" si="3"/>
        <v>10781.25</v>
      </c>
      <c r="J137" s="77" t="s">
        <v>1652</v>
      </c>
      <c r="K137" s="78" t="s">
        <v>1654</v>
      </c>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row>
    <row r="138" spans="1:42" s="26" customFormat="1" ht="12.75">
      <c r="A138" s="20" t="s">
        <v>533</v>
      </c>
      <c r="B138" s="21" t="s">
        <v>530</v>
      </c>
      <c r="C138" s="120">
        <v>12.3402868318</v>
      </c>
      <c r="D138" s="115">
        <v>1.942139</v>
      </c>
      <c r="E138" s="23">
        <v>1</v>
      </c>
      <c r="F138" s="115">
        <f t="shared" si="4"/>
        <v>1.942139</v>
      </c>
      <c r="G138" s="23">
        <v>1.5</v>
      </c>
      <c r="H138" s="115">
        <f t="shared" si="5"/>
        <v>2.9132085</v>
      </c>
      <c r="I138" s="24">
        <f t="shared" si="3"/>
        <v>21849.06</v>
      </c>
      <c r="J138" s="77" t="s">
        <v>1652</v>
      </c>
      <c r="K138" s="78" t="s">
        <v>1654</v>
      </c>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row>
    <row r="139" spans="1:42" s="26" customFormat="1" ht="12.75">
      <c r="A139" s="14" t="s">
        <v>534</v>
      </c>
      <c r="B139" s="15" t="s">
        <v>535</v>
      </c>
      <c r="C139" s="119">
        <v>2.1283547258</v>
      </c>
      <c r="D139" s="114">
        <v>0.770435</v>
      </c>
      <c r="E139" s="17">
        <v>1</v>
      </c>
      <c r="F139" s="114">
        <f t="shared" si="4"/>
        <v>0.770435</v>
      </c>
      <c r="G139" s="17">
        <v>1.5</v>
      </c>
      <c r="H139" s="114">
        <f t="shared" si="5"/>
        <v>1.1556525</v>
      </c>
      <c r="I139" s="18">
        <f t="shared" si="3"/>
        <v>8667.39</v>
      </c>
      <c r="J139" s="77" t="s">
        <v>1652</v>
      </c>
      <c r="K139" s="78" t="s">
        <v>1654</v>
      </c>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row>
    <row r="140" spans="1:42" s="26" customFormat="1" ht="12.75">
      <c r="A140" s="14" t="s">
        <v>536</v>
      </c>
      <c r="B140" s="15" t="s">
        <v>535</v>
      </c>
      <c r="C140" s="119">
        <v>3.7593840231</v>
      </c>
      <c r="D140" s="114">
        <v>1.145899</v>
      </c>
      <c r="E140" s="17">
        <v>1</v>
      </c>
      <c r="F140" s="114">
        <f t="shared" si="4"/>
        <v>1.145899</v>
      </c>
      <c r="G140" s="17">
        <v>1.5</v>
      </c>
      <c r="H140" s="114">
        <f t="shared" si="5"/>
        <v>1.7188485</v>
      </c>
      <c r="I140" s="18">
        <f t="shared" si="3"/>
        <v>12891.36</v>
      </c>
      <c r="J140" s="77" t="s">
        <v>1652</v>
      </c>
      <c r="K140" s="78" t="s">
        <v>1654</v>
      </c>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row>
    <row r="141" spans="1:42" s="26" customFormat="1" ht="12.75">
      <c r="A141" s="14" t="s">
        <v>537</v>
      </c>
      <c r="B141" s="15" t="s">
        <v>535</v>
      </c>
      <c r="C141" s="119">
        <v>6.7672727273</v>
      </c>
      <c r="D141" s="114">
        <v>2.05834</v>
      </c>
      <c r="E141" s="17">
        <v>1</v>
      </c>
      <c r="F141" s="114">
        <f t="shared" si="4"/>
        <v>2.05834</v>
      </c>
      <c r="G141" s="17">
        <v>1.5</v>
      </c>
      <c r="H141" s="114">
        <f t="shared" si="5"/>
        <v>3.08751</v>
      </c>
      <c r="I141" s="18">
        <f t="shared" si="3"/>
        <v>23156.33</v>
      </c>
      <c r="J141" s="77" t="s">
        <v>1652</v>
      </c>
      <c r="K141" s="78" t="s">
        <v>1654</v>
      </c>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row>
    <row r="142" spans="1:42" s="26" customFormat="1" ht="12.75">
      <c r="A142" s="20" t="s">
        <v>538</v>
      </c>
      <c r="B142" s="21" t="s">
        <v>535</v>
      </c>
      <c r="C142" s="120">
        <v>13.1860465116</v>
      </c>
      <c r="D142" s="115">
        <v>4.114921</v>
      </c>
      <c r="E142" s="23">
        <v>1</v>
      </c>
      <c r="F142" s="115">
        <f t="shared" si="4"/>
        <v>4.114921</v>
      </c>
      <c r="G142" s="23">
        <v>1.5</v>
      </c>
      <c r="H142" s="115">
        <f t="shared" si="5"/>
        <v>6.1723815</v>
      </c>
      <c r="I142" s="24">
        <f t="shared" si="3"/>
        <v>46292.86</v>
      </c>
      <c r="J142" s="77" t="s">
        <v>1652</v>
      </c>
      <c r="K142" s="78" t="s">
        <v>1654</v>
      </c>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row>
    <row r="143" spans="1:42" s="26" customFormat="1" ht="12.75">
      <c r="A143" s="14" t="s">
        <v>539</v>
      </c>
      <c r="B143" s="15" t="s">
        <v>540</v>
      </c>
      <c r="C143" s="119">
        <v>2.2650689906</v>
      </c>
      <c r="D143" s="114">
        <v>0.71182</v>
      </c>
      <c r="E143" s="17">
        <v>1</v>
      </c>
      <c r="F143" s="114">
        <f t="shared" si="4"/>
        <v>0.71182</v>
      </c>
      <c r="G143" s="17">
        <v>1.5</v>
      </c>
      <c r="H143" s="114">
        <f t="shared" si="5"/>
        <v>1.06773</v>
      </c>
      <c r="I143" s="18">
        <f aca="true" t="shared" si="6" ref="I143:I206">+ROUND(H143*7500,2)</f>
        <v>8007.98</v>
      </c>
      <c r="J143" s="77" t="s">
        <v>1652</v>
      </c>
      <c r="K143" s="78" t="s">
        <v>1654</v>
      </c>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row>
    <row r="144" spans="1:42" s="26" customFormat="1" ht="12.75">
      <c r="A144" s="14" t="s">
        <v>541</v>
      </c>
      <c r="B144" s="15" t="s">
        <v>540</v>
      </c>
      <c r="C144" s="119">
        <v>3.1291262136</v>
      </c>
      <c r="D144" s="114">
        <v>0.895861</v>
      </c>
      <c r="E144" s="17">
        <v>1</v>
      </c>
      <c r="F144" s="114">
        <f aca="true" t="shared" si="7" ref="F144:F207">+D144*E144</f>
        <v>0.895861</v>
      </c>
      <c r="G144" s="17">
        <v>1.5</v>
      </c>
      <c r="H144" s="114">
        <f aca="true" t="shared" si="8" ref="H144:H207">F144*G144</f>
        <v>1.3437915</v>
      </c>
      <c r="I144" s="18">
        <f t="shared" si="6"/>
        <v>10078.44</v>
      </c>
      <c r="J144" s="77" t="s">
        <v>1652</v>
      </c>
      <c r="K144" s="78" t="s">
        <v>1654</v>
      </c>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row>
    <row r="145" spans="1:42" s="26" customFormat="1" ht="12.75">
      <c r="A145" s="14" t="s">
        <v>542</v>
      </c>
      <c r="B145" s="15" t="s">
        <v>540</v>
      </c>
      <c r="C145" s="119">
        <v>5.4439834025</v>
      </c>
      <c r="D145" s="114">
        <v>1.302479</v>
      </c>
      <c r="E145" s="17">
        <v>1</v>
      </c>
      <c r="F145" s="114">
        <f t="shared" si="7"/>
        <v>1.302479</v>
      </c>
      <c r="G145" s="17">
        <v>1.5</v>
      </c>
      <c r="H145" s="114">
        <f t="shared" si="8"/>
        <v>1.9537185</v>
      </c>
      <c r="I145" s="18">
        <f t="shared" si="6"/>
        <v>14652.89</v>
      </c>
      <c r="J145" s="77" t="s">
        <v>1652</v>
      </c>
      <c r="K145" s="78" t="s">
        <v>1654</v>
      </c>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row>
    <row r="146" spans="1:42" s="26" customFormat="1" ht="12.75">
      <c r="A146" s="20" t="s">
        <v>543</v>
      </c>
      <c r="B146" s="21" t="s">
        <v>540</v>
      </c>
      <c r="C146" s="120">
        <v>18.5476190476</v>
      </c>
      <c r="D146" s="115">
        <v>3.034722</v>
      </c>
      <c r="E146" s="23">
        <v>1</v>
      </c>
      <c r="F146" s="115">
        <f t="shared" si="7"/>
        <v>3.034722</v>
      </c>
      <c r="G146" s="23">
        <v>1.5</v>
      </c>
      <c r="H146" s="115">
        <f t="shared" si="8"/>
        <v>4.552083</v>
      </c>
      <c r="I146" s="24">
        <f t="shared" si="6"/>
        <v>34140.62</v>
      </c>
      <c r="J146" s="77" t="s">
        <v>1652</v>
      </c>
      <c r="K146" s="78" t="s">
        <v>1654</v>
      </c>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row>
    <row r="147" spans="1:42" s="26" customFormat="1" ht="12.75">
      <c r="A147" s="14" t="s">
        <v>544</v>
      </c>
      <c r="B147" s="15" t="s">
        <v>545</v>
      </c>
      <c r="C147" s="119">
        <v>2.9353128314</v>
      </c>
      <c r="D147" s="114">
        <v>0.37723</v>
      </c>
      <c r="E147" s="17">
        <v>1</v>
      </c>
      <c r="F147" s="114">
        <f t="shared" si="7"/>
        <v>0.37723</v>
      </c>
      <c r="G147" s="17">
        <v>1.5</v>
      </c>
      <c r="H147" s="114">
        <f t="shared" si="8"/>
        <v>0.565845</v>
      </c>
      <c r="I147" s="18">
        <f t="shared" si="6"/>
        <v>4243.84</v>
      </c>
      <c r="J147" s="77" t="s">
        <v>1652</v>
      </c>
      <c r="K147" s="78" t="s">
        <v>1654</v>
      </c>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row>
    <row r="148" spans="1:42" s="26" customFormat="1" ht="12.75">
      <c r="A148" s="14" t="s">
        <v>546</v>
      </c>
      <c r="B148" s="15" t="s">
        <v>545</v>
      </c>
      <c r="C148" s="119">
        <v>3.9361022364</v>
      </c>
      <c r="D148" s="114">
        <v>0.529231</v>
      </c>
      <c r="E148" s="17">
        <v>1</v>
      </c>
      <c r="F148" s="114">
        <f t="shared" si="7"/>
        <v>0.529231</v>
      </c>
      <c r="G148" s="17">
        <v>1.5</v>
      </c>
      <c r="H148" s="114">
        <f t="shared" si="8"/>
        <v>0.7938465</v>
      </c>
      <c r="I148" s="18">
        <f t="shared" si="6"/>
        <v>5953.85</v>
      </c>
      <c r="J148" s="77" t="s">
        <v>1652</v>
      </c>
      <c r="K148" s="78" t="s">
        <v>1654</v>
      </c>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row>
    <row r="149" spans="1:42" s="26" customFormat="1" ht="12.75">
      <c r="A149" s="14" t="s">
        <v>547</v>
      </c>
      <c r="B149" s="15" t="s">
        <v>545</v>
      </c>
      <c r="C149" s="119">
        <v>6.2363238512</v>
      </c>
      <c r="D149" s="114">
        <v>0.886938</v>
      </c>
      <c r="E149" s="17">
        <v>1</v>
      </c>
      <c r="F149" s="114">
        <f t="shared" si="7"/>
        <v>0.886938</v>
      </c>
      <c r="G149" s="17">
        <v>1.5</v>
      </c>
      <c r="H149" s="114">
        <f t="shared" si="8"/>
        <v>1.3304070000000001</v>
      </c>
      <c r="I149" s="18">
        <f t="shared" si="6"/>
        <v>9978.05</v>
      </c>
      <c r="J149" s="77" t="s">
        <v>1652</v>
      </c>
      <c r="K149" s="78" t="s">
        <v>1654</v>
      </c>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row>
    <row r="150" spans="1:42" s="26" customFormat="1" ht="12.75">
      <c r="A150" s="20" t="s">
        <v>548</v>
      </c>
      <c r="B150" s="21" t="s">
        <v>545</v>
      </c>
      <c r="C150" s="120">
        <v>12.0384615385</v>
      </c>
      <c r="D150" s="115">
        <v>2.285306</v>
      </c>
      <c r="E150" s="23">
        <v>1</v>
      </c>
      <c r="F150" s="115">
        <f t="shared" si="7"/>
        <v>2.285306</v>
      </c>
      <c r="G150" s="23">
        <v>1.5</v>
      </c>
      <c r="H150" s="115">
        <f t="shared" si="8"/>
        <v>3.4279589999999995</v>
      </c>
      <c r="I150" s="24">
        <f t="shared" si="6"/>
        <v>25709.69</v>
      </c>
      <c r="J150" s="77" t="s">
        <v>1652</v>
      </c>
      <c r="K150" s="78" t="s">
        <v>1654</v>
      </c>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row>
    <row r="151" spans="1:42" s="26" customFormat="1" ht="12.75">
      <c r="A151" s="14" t="s">
        <v>549</v>
      </c>
      <c r="B151" s="15" t="s">
        <v>550</v>
      </c>
      <c r="C151" s="119">
        <v>2.2937428896</v>
      </c>
      <c r="D151" s="114">
        <v>0.419098</v>
      </c>
      <c r="E151" s="17">
        <v>1</v>
      </c>
      <c r="F151" s="114">
        <f t="shared" si="7"/>
        <v>0.419098</v>
      </c>
      <c r="G151" s="17">
        <v>1.5</v>
      </c>
      <c r="H151" s="114">
        <f t="shared" si="8"/>
        <v>0.6286470000000001</v>
      </c>
      <c r="I151" s="18">
        <f t="shared" si="6"/>
        <v>4714.85</v>
      </c>
      <c r="J151" s="77" t="s">
        <v>1652</v>
      </c>
      <c r="K151" s="78" t="s">
        <v>1654</v>
      </c>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row>
    <row r="152" spans="1:42" s="26" customFormat="1" ht="12.75">
      <c r="A152" s="14" t="s">
        <v>551</v>
      </c>
      <c r="B152" s="15" t="s">
        <v>550</v>
      </c>
      <c r="C152" s="119">
        <v>2.8042368073</v>
      </c>
      <c r="D152" s="114">
        <v>0.578232</v>
      </c>
      <c r="E152" s="17">
        <v>1</v>
      </c>
      <c r="F152" s="114">
        <f t="shared" si="7"/>
        <v>0.578232</v>
      </c>
      <c r="G152" s="17">
        <v>1.5</v>
      </c>
      <c r="H152" s="114">
        <f t="shared" si="8"/>
        <v>0.867348</v>
      </c>
      <c r="I152" s="18">
        <f t="shared" si="6"/>
        <v>6505.11</v>
      </c>
      <c r="J152" s="77" t="s">
        <v>1652</v>
      </c>
      <c r="K152" s="78" t="s">
        <v>1654</v>
      </c>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row>
    <row r="153" spans="1:42" s="26" customFormat="1" ht="12.75">
      <c r="A153" s="14" t="s">
        <v>552</v>
      </c>
      <c r="B153" s="15" t="s">
        <v>550</v>
      </c>
      <c r="C153" s="119">
        <v>4.3148760331</v>
      </c>
      <c r="D153" s="114">
        <v>0.800395</v>
      </c>
      <c r="E153" s="17">
        <v>1</v>
      </c>
      <c r="F153" s="114">
        <f t="shared" si="7"/>
        <v>0.800395</v>
      </c>
      <c r="G153" s="17">
        <v>1.5</v>
      </c>
      <c r="H153" s="114">
        <f t="shared" si="8"/>
        <v>1.2005925</v>
      </c>
      <c r="I153" s="18">
        <f t="shared" si="6"/>
        <v>9004.44</v>
      </c>
      <c r="J153" s="77" t="s">
        <v>1652</v>
      </c>
      <c r="K153" s="78" t="s">
        <v>1654</v>
      </c>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row>
    <row r="154" spans="1:42" s="26" customFormat="1" ht="12.75">
      <c r="A154" s="20" t="s">
        <v>553</v>
      </c>
      <c r="B154" s="21" t="s">
        <v>550</v>
      </c>
      <c r="C154" s="120">
        <v>15.8850574713</v>
      </c>
      <c r="D154" s="115">
        <v>1.809299</v>
      </c>
      <c r="E154" s="23">
        <v>1</v>
      </c>
      <c r="F154" s="115">
        <f t="shared" si="7"/>
        <v>1.809299</v>
      </c>
      <c r="G154" s="23">
        <v>1.5</v>
      </c>
      <c r="H154" s="115">
        <f t="shared" si="8"/>
        <v>2.7139485</v>
      </c>
      <c r="I154" s="24">
        <f t="shared" si="6"/>
        <v>20354.61</v>
      </c>
      <c r="J154" s="77" t="s">
        <v>1652</v>
      </c>
      <c r="K154" s="78" t="s">
        <v>1654</v>
      </c>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row>
    <row r="155" spans="1:42" s="26" customFormat="1" ht="12.75">
      <c r="A155" s="14" t="s">
        <v>554</v>
      </c>
      <c r="B155" s="15" t="s">
        <v>555</v>
      </c>
      <c r="C155" s="119">
        <v>2.3072937425</v>
      </c>
      <c r="D155" s="114">
        <v>1.405847</v>
      </c>
      <c r="E155" s="17">
        <v>1</v>
      </c>
      <c r="F155" s="114">
        <f t="shared" si="7"/>
        <v>1.405847</v>
      </c>
      <c r="G155" s="17">
        <v>1.5</v>
      </c>
      <c r="H155" s="114">
        <f t="shared" si="8"/>
        <v>2.1087705000000003</v>
      </c>
      <c r="I155" s="18">
        <f t="shared" si="6"/>
        <v>15815.78</v>
      </c>
      <c r="J155" s="77" t="s">
        <v>1652</v>
      </c>
      <c r="K155" s="78" t="s">
        <v>1654</v>
      </c>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row>
    <row r="156" spans="1:42" s="26" customFormat="1" ht="12.75">
      <c r="A156" s="14" t="s">
        <v>556</v>
      </c>
      <c r="B156" s="15" t="s">
        <v>555</v>
      </c>
      <c r="C156" s="119">
        <v>3.8427987279</v>
      </c>
      <c r="D156" s="114">
        <v>1.849971</v>
      </c>
      <c r="E156" s="17">
        <v>1</v>
      </c>
      <c r="F156" s="114">
        <f t="shared" si="7"/>
        <v>1.849971</v>
      </c>
      <c r="G156" s="17">
        <v>1.5</v>
      </c>
      <c r="H156" s="114">
        <f t="shared" si="8"/>
        <v>2.7749565</v>
      </c>
      <c r="I156" s="18">
        <f t="shared" si="6"/>
        <v>20812.17</v>
      </c>
      <c r="J156" s="77" t="s">
        <v>1652</v>
      </c>
      <c r="K156" s="78" t="s">
        <v>1654</v>
      </c>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row>
    <row r="157" spans="1:42" s="26" customFormat="1" ht="12.75">
      <c r="A157" s="14" t="s">
        <v>557</v>
      </c>
      <c r="B157" s="15" t="s">
        <v>555</v>
      </c>
      <c r="C157" s="119">
        <v>8.768154922</v>
      </c>
      <c r="D157" s="114">
        <v>3.243652</v>
      </c>
      <c r="E157" s="17">
        <v>1</v>
      </c>
      <c r="F157" s="114">
        <f t="shared" si="7"/>
        <v>3.243652</v>
      </c>
      <c r="G157" s="17">
        <v>1.5</v>
      </c>
      <c r="H157" s="114">
        <f t="shared" si="8"/>
        <v>4.8654779999999995</v>
      </c>
      <c r="I157" s="18">
        <f t="shared" si="6"/>
        <v>36491.09</v>
      </c>
      <c r="J157" s="77" t="s">
        <v>1652</v>
      </c>
      <c r="K157" s="78" t="s">
        <v>1654</v>
      </c>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row>
    <row r="158" spans="1:42" s="26" customFormat="1" ht="12.75">
      <c r="A158" s="20" t="s">
        <v>558</v>
      </c>
      <c r="B158" s="21" t="s">
        <v>555</v>
      </c>
      <c r="C158" s="120">
        <v>16.332103321</v>
      </c>
      <c r="D158" s="115">
        <v>5.761568</v>
      </c>
      <c r="E158" s="23">
        <v>1</v>
      </c>
      <c r="F158" s="115">
        <f t="shared" si="7"/>
        <v>5.761568</v>
      </c>
      <c r="G158" s="23">
        <v>1.5</v>
      </c>
      <c r="H158" s="115">
        <f t="shared" si="8"/>
        <v>8.642351999999999</v>
      </c>
      <c r="I158" s="24">
        <f t="shared" si="6"/>
        <v>64817.64</v>
      </c>
      <c r="J158" s="77" t="s">
        <v>1652</v>
      </c>
      <c r="K158" s="78" t="s">
        <v>1654</v>
      </c>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row>
    <row r="159" spans="1:42" s="26" customFormat="1" ht="12.75">
      <c r="A159" s="14" t="s">
        <v>559</v>
      </c>
      <c r="B159" s="15" t="s">
        <v>560</v>
      </c>
      <c r="C159" s="119">
        <v>2.5940594059</v>
      </c>
      <c r="D159" s="114">
        <v>0.715846</v>
      </c>
      <c r="E159" s="17">
        <v>1</v>
      </c>
      <c r="F159" s="114">
        <f t="shared" si="7"/>
        <v>0.715846</v>
      </c>
      <c r="G159" s="17">
        <v>1.5</v>
      </c>
      <c r="H159" s="114">
        <f t="shared" si="8"/>
        <v>1.073769</v>
      </c>
      <c r="I159" s="18">
        <f t="shared" si="6"/>
        <v>8053.27</v>
      </c>
      <c r="J159" s="77" t="s">
        <v>1652</v>
      </c>
      <c r="K159" s="78" t="s">
        <v>1654</v>
      </c>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row>
    <row r="160" spans="1:42" s="26" customFormat="1" ht="12.75">
      <c r="A160" s="14" t="s">
        <v>561</v>
      </c>
      <c r="B160" s="15" t="s">
        <v>560</v>
      </c>
      <c r="C160" s="119">
        <v>8.0897651007</v>
      </c>
      <c r="D160" s="114">
        <v>2.221782</v>
      </c>
      <c r="E160" s="17">
        <v>1</v>
      </c>
      <c r="F160" s="114">
        <f t="shared" si="7"/>
        <v>2.221782</v>
      </c>
      <c r="G160" s="17">
        <v>1.5</v>
      </c>
      <c r="H160" s="114">
        <f t="shared" si="8"/>
        <v>3.332673</v>
      </c>
      <c r="I160" s="18">
        <f t="shared" si="6"/>
        <v>24995.05</v>
      </c>
      <c r="J160" s="77" t="s">
        <v>1652</v>
      </c>
      <c r="K160" s="78" t="s">
        <v>1654</v>
      </c>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row>
    <row r="161" spans="1:42" s="26" customFormat="1" ht="12.75">
      <c r="A161" s="14" t="s">
        <v>562</v>
      </c>
      <c r="B161" s="15" t="s">
        <v>560</v>
      </c>
      <c r="C161" s="119">
        <v>13.558419244</v>
      </c>
      <c r="D161" s="114">
        <v>3.581493</v>
      </c>
      <c r="E161" s="17">
        <v>1</v>
      </c>
      <c r="F161" s="114">
        <f t="shared" si="7"/>
        <v>3.581493</v>
      </c>
      <c r="G161" s="17">
        <v>1.5</v>
      </c>
      <c r="H161" s="114">
        <f t="shared" si="8"/>
        <v>5.3722395</v>
      </c>
      <c r="I161" s="18">
        <f t="shared" si="6"/>
        <v>40291.8</v>
      </c>
      <c r="J161" s="77" t="s">
        <v>1652</v>
      </c>
      <c r="K161" s="78" t="s">
        <v>1654</v>
      </c>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row>
    <row r="162" spans="1:42" s="26" customFormat="1" ht="12.75">
      <c r="A162" s="20" t="s">
        <v>563</v>
      </c>
      <c r="B162" s="21" t="s">
        <v>560</v>
      </c>
      <c r="C162" s="120">
        <v>25.0114942529</v>
      </c>
      <c r="D162" s="115">
        <v>7.144263</v>
      </c>
      <c r="E162" s="23">
        <v>1</v>
      </c>
      <c r="F162" s="115">
        <f t="shared" si="7"/>
        <v>7.144263</v>
      </c>
      <c r="G162" s="23">
        <v>1.5</v>
      </c>
      <c r="H162" s="115">
        <f t="shared" si="8"/>
        <v>10.7163945</v>
      </c>
      <c r="I162" s="24">
        <f t="shared" si="6"/>
        <v>80372.96</v>
      </c>
      <c r="J162" s="77" t="s">
        <v>1652</v>
      </c>
      <c r="K162" s="78" t="s">
        <v>1654</v>
      </c>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row>
    <row r="163" spans="1:42" s="26" customFormat="1" ht="12.75">
      <c r="A163" s="14" t="s">
        <v>564</v>
      </c>
      <c r="B163" s="15" t="s">
        <v>565</v>
      </c>
      <c r="C163" s="119">
        <v>3.2352532963</v>
      </c>
      <c r="D163" s="114">
        <v>1.302597</v>
      </c>
      <c r="E163" s="17">
        <v>1</v>
      </c>
      <c r="F163" s="114">
        <f t="shared" si="7"/>
        <v>1.302597</v>
      </c>
      <c r="G163" s="17">
        <v>1.5</v>
      </c>
      <c r="H163" s="114">
        <f t="shared" si="8"/>
        <v>1.9538955</v>
      </c>
      <c r="I163" s="18">
        <f t="shared" si="6"/>
        <v>14654.22</v>
      </c>
      <c r="J163" s="77" t="s">
        <v>1652</v>
      </c>
      <c r="K163" s="78" t="s">
        <v>1654</v>
      </c>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row>
    <row r="164" spans="1:42" s="26" customFormat="1" ht="12.75">
      <c r="A164" s="14" t="s">
        <v>566</v>
      </c>
      <c r="B164" s="15" t="s">
        <v>565</v>
      </c>
      <c r="C164" s="119">
        <v>4.6325340246</v>
      </c>
      <c r="D164" s="114">
        <v>1.897789</v>
      </c>
      <c r="E164" s="17">
        <v>1</v>
      </c>
      <c r="F164" s="114">
        <f t="shared" si="7"/>
        <v>1.897789</v>
      </c>
      <c r="G164" s="17">
        <v>1.5</v>
      </c>
      <c r="H164" s="114">
        <f t="shared" si="8"/>
        <v>2.8466835</v>
      </c>
      <c r="I164" s="18">
        <f t="shared" si="6"/>
        <v>21350.13</v>
      </c>
      <c r="J164" s="77" t="s">
        <v>1652</v>
      </c>
      <c r="K164" s="78" t="s">
        <v>1654</v>
      </c>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row>
    <row r="165" spans="1:42" s="26" customFormat="1" ht="12.75">
      <c r="A165" s="14" t="s">
        <v>567</v>
      </c>
      <c r="B165" s="15" t="s">
        <v>565</v>
      </c>
      <c r="C165" s="119">
        <v>9.5934343434</v>
      </c>
      <c r="D165" s="114">
        <v>3.596495</v>
      </c>
      <c r="E165" s="17">
        <v>1</v>
      </c>
      <c r="F165" s="114">
        <f t="shared" si="7"/>
        <v>3.596495</v>
      </c>
      <c r="G165" s="17">
        <v>1.5</v>
      </c>
      <c r="H165" s="114">
        <f t="shared" si="8"/>
        <v>5.3947424999999996</v>
      </c>
      <c r="I165" s="18">
        <f t="shared" si="6"/>
        <v>40460.57</v>
      </c>
      <c r="J165" s="77" t="s">
        <v>1652</v>
      </c>
      <c r="K165" s="78" t="s">
        <v>1654</v>
      </c>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row>
    <row r="166" spans="1:42" s="26" customFormat="1" ht="12.75">
      <c r="A166" s="20" t="s">
        <v>568</v>
      </c>
      <c r="B166" s="21" t="s">
        <v>565</v>
      </c>
      <c r="C166" s="120">
        <v>19.1810344828</v>
      </c>
      <c r="D166" s="115">
        <v>6.323923</v>
      </c>
      <c r="E166" s="23">
        <v>1</v>
      </c>
      <c r="F166" s="115">
        <f t="shared" si="7"/>
        <v>6.323923</v>
      </c>
      <c r="G166" s="23">
        <v>1.5</v>
      </c>
      <c r="H166" s="115">
        <f t="shared" si="8"/>
        <v>9.4858845</v>
      </c>
      <c r="I166" s="24">
        <f t="shared" si="6"/>
        <v>71144.13</v>
      </c>
      <c r="J166" s="77" t="s">
        <v>1652</v>
      </c>
      <c r="K166" s="78" t="s">
        <v>1654</v>
      </c>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row>
    <row r="167" spans="1:42" s="26" customFormat="1" ht="12.75">
      <c r="A167" s="14" t="s">
        <v>569</v>
      </c>
      <c r="B167" s="15" t="s">
        <v>570</v>
      </c>
      <c r="C167" s="119">
        <v>2.0027816412</v>
      </c>
      <c r="D167" s="114">
        <v>0.983134</v>
      </c>
      <c r="E167" s="17">
        <v>1</v>
      </c>
      <c r="F167" s="114">
        <f t="shared" si="7"/>
        <v>0.983134</v>
      </c>
      <c r="G167" s="17">
        <v>1.5</v>
      </c>
      <c r="H167" s="114">
        <f t="shared" si="8"/>
        <v>1.474701</v>
      </c>
      <c r="I167" s="18">
        <f t="shared" si="6"/>
        <v>11060.26</v>
      </c>
      <c r="J167" s="77" t="s">
        <v>1652</v>
      </c>
      <c r="K167" s="78" t="s">
        <v>1654</v>
      </c>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row>
    <row r="168" spans="1:42" s="26" customFormat="1" ht="12.75">
      <c r="A168" s="14" t="s">
        <v>571</v>
      </c>
      <c r="B168" s="15" t="s">
        <v>570</v>
      </c>
      <c r="C168" s="119">
        <v>2.9289836888</v>
      </c>
      <c r="D168" s="114">
        <v>1.38103</v>
      </c>
      <c r="E168" s="17">
        <v>1</v>
      </c>
      <c r="F168" s="114">
        <f t="shared" si="7"/>
        <v>1.38103</v>
      </c>
      <c r="G168" s="17">
        <v>1.5</v>
      </c>
      <c r="H168" s="114">
        <f t="shared" si="8"/>
        <v>2.071545</v>
      </c>
      <c r="I168" s="18">
        <f t="shared" si="6"/>
        <v>15536.59</v>
      </c>
      <c r="J168" s="77" t="s">
        <v>1652</v>
      </c>
      <c r="K168" s="78" t="s">
        <v>1654</v>
      </c>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row>
    <row r="169" spans="1:42" s="26" customFormat="1" ht="12.75">
      <c r="A169" s="14" t="s">
        <v>572</v>
      </c>
      <c r="B169" s="15" t="s">
        <v>570</v>
      </c>
      <c r="C169" s="119">
        <v>6.0569029851</v>
      </c>
      <c r="D169" s="114">
        <v>2.23777</v>
      </c>
      <c r="E169" s="17">
        <v>1</v>
      </c>
      <c r="F169" s="114">
        <f t="shared" si="7"/>
        <v>2.23777</v>
      </c>
      <c r="G169" s="17">
        <v>1.5</v>
      </c>
      <c r="H169" s="114">
        <f t="shared" si="8"/>
        <v>3.356655</v>
      </c>
      <c r="I169" s="18">
        <f t="shared" si="6"/>
        <v>25174.91</v>
      </c>
      <c r="J169" s="77" t="s">
        <v>1652</v>
      </c>
      <c r="K169" s="78" t="s">
        <v>1654</v>
      </c>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row>
    <row r="170" spans="1:42" s="26" customFormat="1" ht="12.75">
      <c r="A170" s="20" t="s">
        <v>573</v>
      </c>
      <c r="B170" s="21" t="s">
        <v>570</v>
      </c>
      <c r="C170" s="120">
        <v>14.1091954023</v>
      </c>
      <c r="D170" s="115">
        <v>4.930497</v>
      </c>
      <c r="E170" s="23">
        <v>1</v>
      </c>
      <c r="F170" s="115">
        <f t="shared" si="7"/>
        <v>4.930497</v>
      </c>
      <c r="G170" s="23">
        <v>1.5</v>
      </c>
      <c r="H170" s="115">
        <f t="shared" si="8"/>
        <v>7.3957455</v>
      </c>
      <c r="I170" s="24">
        <f t="shared" si="6"/>
        <v>55468.09</v>
      </c>
      <c r="J170" s="77" t="s">
        <v>1652</v>
      </c>
      <c r="K170" s="78" t="s">
        <v>1654</v>
      </c>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row>
    <row r="171" spans="1:42" s="26" customFormat="1" ht="12.75">
      <c r="A171" s="14" t="s">
        <v>574</v>
      </c>
      <c r="B171" s="15" t="s">
        <v>575</v>
      </c>
      <c r="C171" s="119">
        <v>2.3584142395</v>
      </c>
      <c r="D171" s="114">
        <v>0.948304</v>
      </c>
      <c r="E171" s="17">
        <v>1</v>
      </c>
      <c r="F171" s="114">
        <f t="shared" si="7"/>
        <v>0.948304</v>
      </c>
      <c r="G171" s="17">
        <v>1.5</v>
      </c>
      <c r="H171" s="114">
        <f t="shared" si="8"/>
        <v>1.422456</v>
      </c>
      <c r="I171" s="18">
        <f t="shared" si="6"/>
        <v>10668.42</v>
      </c>
      <c r="J171" s="77" t="s">
        <v>1652</v>
      </c>
      <c r="K171" s="78" t="s">
        <v>1654</v>
      </c>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row>
    <row r="172" spans="1:42" s="26" customFormat="1" ht="12.75">
      <c r="A172" s="14" t="s">
        <v>576</v>
      </c>
      <c r="B172" s="15" t="s">
        <v>575</v>
      </c>
      <c r="C172" s="119">
        <v>3.8825831703</v>
      </c>
      <c r="D172" s="114">
        <v>1.252397</v>
      </c>
      <c r="E172" s="17">
        <v>1</v>
      </c>
      <c r="F172" s="114">
        <f t="shared" si="7"/>
        <v>1.252397</v>
      </c>
      <c r="G172" s="17">
        <v>1.5</v>
      </c>
      <c r="H172" s="114">
        <f t="shared" si="8"/>
        <v>1.8785954999999999</v>
      </c>
      <c r="I172" s="18">
        <f t="shared" si="6"/>
        <v>14089.47</v>
      </c>
      <c r="J172" s="77" t="s">
        <v>1652</v>
      </c>
      <c r="K172" s="78" t="s">
        <v>1654</v>
      </c>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row>
    <row r="173" spans="1:42" s="26" customFormat="1" ht="12.75">
      <c r="A173" s="14" t="s">
        <v>577</v>
      </c>
      <c r="B173" s="15" t="s">
        <v>575</v>
      </c>
      <c r="C173" s="119">
        <v>7.246875</v>
      </c>
      <c r="D173" s="114">
        <v>1.956133</v>
      </c>
      <c r="E173" s="17">
        <v>1</v>
      </c>
      <c r="F173" s="114">
        <f t="shared" si="7"/>
        <v>1.956133</v>
      </c>
      <c r="G173" s="17">
        <v>1.5</v>
      </c>
      <c r="H173" s="114">
        <f t="shared" si="8"/>
        <v>2.9341995</v>
      </c>
      <c r="I173" s="18">
        <f t="shared" si="6"/>
        <v>22006.5</v>
      </c>
      <c r="J173" s="77" t="s">
        <v>1652</v>
      </c>
      <c r="K173" s="78" t="s">
        <v>1654</v>
      </c>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row>
    <row r="174" spans="1:42" s="26" customFormat="1" ht="12.75">
      <c r="A174" s="20" t="s">
        <v>578</v>
      </c>
      <c r="B174" s="21" t="s">
        <v>575</v>
      </c>
      <c r="C174" s="120">
        <v>12.6739130435</v>
      </c>
      <c r="D174" s="115">
        <v>3.08629</v>
      </c>
      <c r="E174" s="23">
        <v>1</v>
      </c>
      <c r="F174" s="115">
        <f t="shared" si="7"/>
        <v>3.08629</v>
      </c>
      <c r="G174" s="23">
        <v>1.5</v>
      </c>
      <c r="H174" s="115">
        <f t="shared" si="8"/>
        <v>4.629435</v>
      </c>
      <c r="I174" s="24">
        <f t="shared" si="6"/>
        <v>34720.76</v>
      </c>
      <c r="J174" s="77" t="s">
        <v>1652</v>
      </c>
      <c r="K174" s="78" t="s">
        <v>1654</v>
      </c>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row>
    <row r="175" spans="1:42" s="26" customFormat="1" ht="12.75">
      <c r="A175" s="14" t="s">
        <v>579</v>
      </c>
      <c r="B175" s="15" t="s">
        <v>580</v>
      </c>
      <c r="C175" s="119">
        <v>1.4265454545</v>
      </c>
      <c r="D175" s="114">
        <v>0.625984</v>
      </c>
      <c r="E175" s="17">
        <v>1</v>
      </c>
      <c r="F175" s="114">
        <f t="shared" si="7"/>
        <v>0.625984</v>
      </c>
      <c r="G175" s="17">
        <v>1.5</v>
      </c>
      <c r="H175" s="114">
        <f t="shared" si="8"/>
        <v>0.938976</v>
      </c>
      <c r="I175" s="18">
        <f t="shared" si="6"/>
        <v>7042.32</v>
      </c>
      <c r="J175" s="77" t="s">
        <v>1652</v>
      </c>
      <c r="K175" s="78" t="s">
        <v>1654</v>
      </c>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row>
    <row r="176" spans="1:42" s="26" customFormat="1" ht="12.75">
      <c r="A176" s="14" t="s">
        <v>581</v>
      </c>
      <c r="B176" s="15" t="s">
        <v>580</v>
      </c>
      <c r="C176" s="119">
        <v>2.0644677661</v>
      </c>
      <c r="D176" s="114">
        <v>0.76855</v>
      </c>
      <c r="E176" s="17">
        <v>1</v>
      </c>
      <c r="F176" s="114">
        <f t="shared" si="7"/>
        <v>0.76855</v>
      </c>
      <c r="G176" s="17">
        <v>1.5</v>
      </c>
      <c r="H176" s="114">
        <f t="shared" si="8"/>
        <v>1.152825</v>
      </c>
      <c r="I176" s="18">
        <f t="shared" si="6"/>
        <v>8646.19</v>
      </c>
      <c r="J176" s="77" t="s">
        <v>1652</v>
      </c>
      <c r="K176" s="78" t="s">
        <v>1654</v>
      </c>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row>
    <row r="177" spans="1:42" s="26" customFormat="1" ht="12.75">
      <c r="A177" s="14" t="s">
        <v>582</v>
      </c>
      <c r="B177" s="15" t="s">
        <v>580</v>
      </c>
      <c r="C177" s="119">
        <v>4.0322580645</v>
      </c>
      <c r="D177" s="114">
        <v>1.191246</v>
      </c>
      <c r="E177" s="17">
        <v>1</v>
      </c>
      <c r="F177" s="114">
        <f t="shared" si="7"/>
        <v>1.191246</v>
      </c>
      <c r="G177" s="17">
        <v>1.5</v>
      </c>
      <c r="H177" s="114">
        <f t="shared" si="8"/>
        <v>1.786869</v>
      </c>
      <c r="I177" s="18">
        <f t="shared" si="6"/>
        <v>13401.52</v>
      </c>
      <c r="J177" s="77" t="s">
        <v>1652</v>
      </c>
      <c r="K177" s="78" t="s">
        <v>1654</v>
      </c>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row>
    <row r="178" spans="1:42" s="26" customFormat="1" ht="12.75">
      <c r="A178" s="20" t="s">
        <v>583</v>
      </c>
      <c r="B178" s="21" t="s">
        <v>580</v>
      </c>
      <c r="C178" s="120">
        <v>10.9565217391</v>
      </c>
      <c r="D178" s="115">
        <v>2.151792</v>
      </c>
      <c r="E178" s="23">
        <v>1</v>
      </c>
      <c r="F178" s="115">
        <f t="shared" si="7"/>
        <v>2.151792</v>
      </c>
      <c r="G178" s="23">
        <v>1.5</v>
      </c>
      <c r="H178" s="115">
        <f t="shared" si="8"/>
        <v>3.2276879999999997</v>
      </c>
      <c r="I178" s="24">
        <f t="shared" si="6"/>
        <v>24207.66</v>
      </c>
      <c r="J178" s="77" t="s">
        <v>1652</v>
      </c>
      <c r="K178" s="78" t="s">
        <v>1654</v>
      </c>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row>
    <row r="179" spans="1:42" s="26" customFormat="1" ht="12.75">
      <c r="A179" s="14" t="s">
        <v>584</v>
      </c>
      <c r="B179" s="15" t="s">
        <v>585</v>
      </c>
      <c r="C179" s="119">
        <v>1.550731125</v>
      </c>
      <c r="D179" s="114">
        <v>0.408354</v>
      </c>
      <c r="E179" s="17">
        <v>1</v>
      </c>
      <c r="F179" s="114">
        <f t="shared" si="7"/>
        <v>0.408354</v>
      </c>
      <c r="G179" s="17">
        <v>1.5</v>
      </c>
      <c r="H179" s="114">
        <f t="shared" si="8"/>
        <v>0.6125309999999999</v>
      </c>
      <c r="I179" s="18">
        <f t="shared" si="6"/>
        <v>4593.98</v>
      </c>
      <c r="J179" s="77" t="s">
        <v>1652</v>
      </c>
      <c r="K179" s="78" t="s">
        <v>1654</v>
      </c>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row>
    <row r="180" spans="1:42" s="26" customFormat="1" ht="12.75">
      <c r="A180" s="14" t="s">
        <v>586</v>
      </c>
      <c r="B180" s="15" t="s">
        <v>585</v>
      </c>
      <c r="C180" s="119">
        <v>2.74848</v>
      </c>
      <c r="D180" s="114">
        <v>0.621276</v>
      </c>
      <c r="E180" s="17">
        <v>1</v>
      </c>
      <c r="F180" s="114">
        <f t="shared" si="7"/>
        <v>0.621276</v>
      </c>
      <c r="G180" s="17">
        <v>1.5</v>
      </c>
      <c r="H180" s="114">
        <f t="shared" si="8"/>
        <v>0.9319140000000001</v>
      </c>
      <c r="I180" s="18">
        <f t="shared" si="6"/>
        <v>6989.36</v>
      </c>
      <c r="J180" s="77" t="s">
        <v>1652</v>
      </c>
      <c r="K180" s="78" t="s">
        <v>1654</v>
      </c>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row>
    <row r="181" spans="1:42" s="26" customFormat="1" ht="12.75">
      <c r="A181" s="14" t="s">
        <v>587</v>
      </c>
      <c r="B181" s="15" t="s">
        <v>585</v>
      </c>
      <c r="C181" s="119">
        <v>5.7134502924</v>
      </c>
      <c r="D181" s="114">
        <v>1.216198</v>
      </c>
      <c r="E181" s="17">
        <v>1</v>
      </c>
      <c r="F181" s="114">
        <f t="shared" si="7"/>
        <v>1.216198</v>
      </c>
      <c r="G181" s="17">
        <v>1.5</v>
      </c>
      <c r="H181" s="114">
        <f t="shared" si="8"/>
        <v>1.8242969999999998</v>
      </c>
      <c r="I181" s="18">
        <f t="shared" si="6"/>
        <v>13682.23</v>
      </c>
      <c r="J181" s="77" t="s">
        <v>1652</v>
      </c>
      <c r="K181" s="78" t="s">
        <v>1654</v>
      </c>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row>
    <row r="182" spans="1:42" s="26" customFormat="1" ht="12.75">
      <c r="A182" s="20" t="s">
        <v>588</v>
      </c>
      <c r="B182" s="21" t="s">
        <v>585</v>
      </c>
      <c r="C182" s="120">
        <v>15.2</v>
      </c>
      <c r="D182" s="115">
        <v>3.26265</v>
      </c>
      <c r="E182" s="23">
        <v>1</v>
      </c>
      <c r="F182" s="115">
        <f t="shared" si="7"/>
        <v>3.26265</v>
      </c>
      <c r="G182" s="23">
        <v>1.5</v>
      </c>
      <c r="H182" s="115">
        <f t="shared" si="8"/>
        <v>4.893974999999999</v>
      </c>
      <c r="I182" s="24">
        <f t="shared" si="6"/>
        <v>36704.81</v>
      </c>
      <c r="J182" s="77" t="s">
        <v>1652</v>
      </c>
      <c r="K182" s="78" t="s">
        <v>1654</v>
      </c>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row>
    <row r="183" spans="1:42" s="26" customFormat="1" ht="12.75">
      <c r="A183" s="14" t="s">
        <v>589</v>
      </c>
      <c r="B183" s="15" t="s">
        <v>590</v>
      </c>
      <c r="C183" s="119">
        <v>2.100124185</v>
      </c>
      <c r="D183" s="114">
        <v>0.704723</v>
      </c>
      <c r="E183" s="17">
        <v>1</v>
      </c>
      <c r="F183" s="114">
        <f t="shared" si="7"/>
        <v>0.704723</v>
      </c>
      <c r="G183" s="17">
        <v>1.5</v>
      </c>
      <c r="H183" s="114">
        <f t="shared" si="8"/>
        <v>1.0570845</v>
      </c>
      <c r="I183" s="18">
        <f t="shared" si="6"/>
        <v>7928.13</v>
      </c>
      <c r="J183" s="77" t="s">
        <v>1652</v>
      </c>
      <c r="K183" s="78" t="s">
        <v>1654</v>
      </c>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row>
    <row r="184" spans="1:42" s="26" customFormat="1" ht="12.75">
      <c r="A184" s="14" t="s">
        <v>591</v>
      </c>
      <c r="B184" s="15" t="s">
        <v>590</v>
      </c>
      <c r="C184" s="119">
        <v>3.263146598</v>
      </c>
      <c r="D184" s="114">
        <v>0.94949</v>
      </c>
      <c r="E184" s="17">
        <v>1</v>
      </c>
      <c r="F184" s="114">
        <f t="shared" si="7"/>
        <v>0.94949</v>
      </c>
      <c r="G184" s="17">
        <v>1.5</v>
      </c>
      <c r="H184" s="114">
        <f t="shared" si="8"/>
        <v>1.424235</v>
      </c>
      <c r="I184" s="18">
        <f t="shared" si="6"/>
        <v>10681.76</v>
      </c>
      <c r="J184" s="77" t="s">
        <v>1652</v>
      </c>
      <c r="K184" s="78" t="s">
        <v>1654</v>
      </c>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row>
    <row r="185" spans="1:42" s="26" customFormat="1" ht="12.75">
      <c r="A185" s="14" t="s">
        <v>592</v>
      </c>
      <c r="B185" s="15" t="s">
        <v>590</v>
      </c>
      <c r="C185" s="119">
        <v>6.7988295538</v>
      </c>
      <c r="D185" s="114">
        <v>1.547622</v>
      </c>
      <c r="E185" s="17">
        <v>1</v>
      </c>
      <c r="F185" s="114">
        <f t="shared" si="7"/>
        <v>1.547622</v>
      </c>
      <c r="G185" s="17">
        <v>1.5</v>
      </c>
      <c r="H185" s="114">
        <f t="shared" si="8"/>
        <v>2.321433</v>
      </c>
      <c r="I185" s="18">
        <f t="shared" si="6"/>
        <v>17410.75</v>
      </c>
      <c r="J185" s="77" t="s">
        <v>1652</v>
      </c>
      <c r="K185" s="78" t="s">
        <v>1654</v>
      </c>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row>
    <row r="186" spans="1:42" s="26" customFormat="1" ht="12.75">
      <c r="A186" s="20" t="s">
        <v>593</v>
      </c>
      <c r="B186" s="21" t="s">
        <v>590</v>
      </c>
      <c r="C186" s="120">
        <v>14.6076233184</v>
      </c>
      <c r="D186" s="115">
        <v>3.252161</v>
      </c>
      <c r="E186" s="23">
        <v>1</v>
      </c>
      <c r="F186" s="115">
        <f t="shared" si="7"/>
        <v>3.252161</v>
      </c>
      <c r="G186" s="23">
        <v>1.5</v>
      </c>
      <c r="H186" s="115">
        <f t="shared" si="8"/>
        <v>4.8782415</v>
      </c>
      <c r="I186" s="24">
        <f t="shared" si="6"/>
        <v>36586.81</v>
      </c>
      <c r="J186" s="77" t="s">
        <v>1652</v>
      </c>
      <c r="K186" s="78" t="s">
        <v>1654</v>
      </c>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row>
    <row r="187" spans="1:42" s="26" customFormat="1" ht="12.75">
      <c r="A187" s="14" t="s">
        <v>594</v>
      </c>
      <c r="B187" s="15" t="s">
        <v>595</v>
      </c>
      <c r="C187" s="119">
        <v>2.9166666667</v>
      </c>
      <c r="D187" s="114">
        <v>0.489495</v>
      </c>
      <c r="E187" s="17">
        <v>1</v>
      </c>
      <c r="F187" s="114">
        <f t="shared" si="7"/>
        <v>0.489495</v>
      </c>
      <c r="G187" s="17">
        <v>1.5</v>
      </c>
      <c r="H187" s="114">
        <f t="shared" si="8"/>
        <v>0.7342425</v>
      </c>
      <c r="I187" s="18">
        <f t="shared" si="6"/>
        <v>5506.82</v>
      </c>
      <c r="J187" s="77" t="s">
        <v>1652</v>
      </c>
      <c r="K187" s="78" t="s">
        <v>1654</v>
      </c>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row>
    <row r="188" spans="1:42" s="26" customFormat="1" ht="12.75">
      <c r="A188" s="14" t="s">
        <v>596</v>
      </c>
      <c r="B188" s="15" t="s">
        <v>595</v>
      </c>
      <c r="C188" s="119">
        <v>4.2896296296</v>
      </c>
      <c r="D188" s="114">
        <v>0.703681</v>
      </c>
      <c r="E188" s="17">
        <v>1</v>
      </c>
      <c r="F188" s="114">
        <f t="shared" si="7"/>
        <v>0.703681</v>
      </c>
      <c r="G188" s="17">
        <v>1.5</v>
      </c>
      <c r="H188" s="114">
        <f t="shared" si="8"/>
        <v>1.0555215</v>
      </c>
      <c r="I188" s="18">
        <f t="shared" si="6"/>
        <v>7916.41</v>
      </c>
      <c r="J188" s="77" t="s">
        <v>1652</v>
      </c>
      <c r="K188" s="78" t="s">
        <v>1654</v>
      </c>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row>
    <row r="189" spans="1:42" s="26" customFormat="1" ht="12.75">
      <c r="A189" s="14" t="s">
        <v>597</v>
      </c>
      <c r="B189" s="15" t="s">
        <v>595</v>
      </c>
      <c r="C189" s="119">
        <v>6.9341584158</v>
      </c>
      <c r="D189" s="114">
        <v>1.105613</v>
      </c>
      <c r="E189" s="17">
        <v>1</v>
      </c>
      <c r="F189" s="114">
        <f t="shared" si="7"/>
        <v>1.105613</v>
      </c>
      <c r="G189" s="17">
        <v>1.5</v>
      </c>
      <c r="H189" s="114">
        <f t="shared" si="8"/>
        <v>1.6584195</v>
      </c>
      <c r="I189" s="18">
        <f t="shared" si="6"/>
        <v>12438.15</v>
      </c>
      <c r="J189" s="77" t="s">
        <v>1652</v>
      </c>
      <c r="K189" s="78" t="s">
        <v>1654</v>
      </c>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row>
    <row r="190" spans="1:42" s="26" customFormat="1" ht="12.75">
      <c r="A190" s="20" t="s">
        <v>598</v>
      </c>
      <c r="B190" s="21" t="s">
        <v>595</v>
      </c>
      <c r="C190" s="120">
        <v>12.7330097087</v>
      </c>
      <c r="D190" s="115">
        <v>2.24086</v>
      </c>
      <c r="E190" s="23">
        <v>1</v>
      </c>
      <c r="F190" s="115">
        <f t="shared" si="7"/>
        <v>2.24086</v>
      </c>
      <c r="G190" s="23">
        <v>1.5</v>
      </c>
      <c r="H190" s="115">
        <f t="shared" si="8"/>
        <v>3.3612900000000003</v>
      </c>
      <c r="I190" s="24">
        <f t="shared" si="6"/>
        <v>25209.68</v>
      </c>
      <c r="J190" s="77" t="s">
        <v>1652</v>
      </c>
      <c r="K190" s="78" t="s">
        <v>1654</v>
      </c>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row>
    <row r="191" spans="1:42" s="26" customFormat="1" ht="12.75">
      <c r="A191" s="14" t="s">
        <v>599</v>
      </c>
      <c r="B191" s="15" t="s">
        <v>600</v>
      </c>
      <c r="C191" s="119">
        <v>2.0077745384</v>
      </c>
      <c r="D191" s="114">
        <v>0.486407</v>
      </c>
      <c r="E191" s="17">
        <v>1</v>
      </c>
      <c r="F191" s="114">
        <f t="shared" si="7"/>
        <v>0.486407</v>
      </c>
      <c r="G191" s="17">
        <v>1.5</v>
      </c>
      <c r="H191" s="114">
        <f t="shared" si="8"/>
        <v>0.7296104999999999</v>
      </c>
      <c r="I191" s="18">
        <f t="shared" si="6"/>
        <v>5472.08</v>
      </c>
      <c r="J191" s="77" t="s">
        <v>1652</v>
      </c>
      <c r="K191" s="78" t="s">
        <v>1654</v>
      </c>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row>
    <row r="192" spans="1:42" s="26" customFormat="1" ht="12.75">
      <c r="A192" s="14" t="s">
        <v>601</v>
      </c>
      <c r="B192" s="15" t="s">
        <v>600</v>
      </c>
      <c r="C192" s="119">
        <v>2.510656</v>
      </c>
      <c r="D192" s="114">
        <v>0.569287</v>
      </c>
      <c r="E192" s="17">
        <v>1</v>
      </c>
      <c r="F192" s="114">
        <f t="shared" si="7"/>
        <v>0.569287</v>
      </c>
      <c r="G192" s="17">
        <v>1.5</v>
      </c>
      <c r="H192" s="114">
        <f t="shared" si="8"/>
        <v>0.8539304999999999</v>
      </c>
      <c r="I192" s="18">
        <f t="shared" si="6"/>
        <v>6404.48</v>
      </c>
      <c r="J192" s="77" t="s">
        <v>1652</v>
      </c>
      <c r="K192" s="78" t="s">
        <v>1654</v>
      </c>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row>
    <row r="193" spans="1:42" s="26" customFormat="1" ht="12.75">
      <c r="A193" s="14" t="s">
        <v>602</v>
      </c>
      <c r="B193" s="15" t="s">
        <v>600</v>
      </c>
      <c r="C193" s="119">
        <v>3.4907539118</v>
      </c>
      <c r="D193" s="114">
        <v>0.722563</v>
      </c>
      <c r="E193" s="17">
        <v>1</v>
      </c>
      <c r="F193" s="114">
        <f t="shared" si="7"/>
        <v>0.722563</v>
      </c>
      <c r="G193" s="17">
        <v>1.5</v>
      </c>
      <c r="H193" s="114">
        <f t="shared" si="8"/>
        <v>1.0838444999999999</v>
      </c>
      <c r="I193" s="18">
        <f t="shared" si="6"/>
        <v>8128.83</v>
      </c>
      <c r="J193" s="77" t="s">
        <v>1652</v>
      </c>
      <c r="K193" s="78" t="s">
        <v>1654</v>
      </c>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row>
    <row r="194" spans="1:42" s="26" customFormat="1" ht="12.75">
      <c r="A194" s="20" t="s">
        <v>603</v>
      </c>
      <c r="B194" s="21" t="s">
        <v>600</v>
      </c>
      <c r="C194" s="120">
        <v>7.4736842105</v>
      </c>
      <c r="D194" s="115">
        <v>1.386759</v>
      </c>
      <c r="E194" s="23">
        <v>1</v>
      </c>
      <c r="F194" s="115">
        <f t="shared" si="7"/>
        <v>1.386759</v>
      </c>
      <c r="G194" s="23">
        <v>1.5</v>
      </c>
      <c r="H194" s="115">
        <f t="shared" si="8"/>
        <v>2.0801385000000003</v>
      </c>
      <c r="I194" s="24">
        <f t="shared" si="6"/>
        <v>15601.04</v>
      </c>
      <c r="J194" s="77" t="s">
        <v>1652</v>
      </c>
      <c r="K194" s="78" t="s">
        <v>1654</v>
      </c>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row>
    <row r="195" spans="1:42" s="26" customFormat="1" ht="12.75">
      <c r="A195" s="14" t="s">
        <v>604</v>
      </c>
      <c r="B195" s="15" t="s">
        <v>605</v>
      </c>
      <c r="C195" s="119">
        <v>1.8706645782</v>
      </c>
      <c r="D195" s="114">
        <v>0.259912</v>
      </c>
      <c r="E195" s="17">
        <v>1</v>
      </c>
      <c r="F195" s="114">
        <f t="shared" si="7"/>
        <v>0.259912</v>
      </c>
      <c r="G195" s="17">
        <v>1.5</v>
      </c>
      <c r="H195" s="114">
        <f t="shared" si="8"/>
        <v>0.389868</v>
      </c>
      <c r="I195" s="18">
        <f t="shared" si="6"/>
        <v>2924.01</v>
      </c>
      <c r="J195" s="77" t="s">
        <v>1655</v>
      </c>
      <c r="K195" s="78" t="s">
        <v>1656</v>
      </c>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row>
    <row r="196" spans="1:42" s="26" customFormat="1" ht="12.75">
      <c r="A196" s="14" t="s">
        <v>606</v>
      </c>
      <c r="B196" s="15" t="s">
        <v>605</v>
      </c>
      <c r="C196" s="119">
        <v>2.5168751596</v>
      </c>
      <c r="D196" s="114">
        <v>0.40244</v>
      </c>
      <c r="E196" s="17">
        <v>1</v>
      </c>
      <c r="F196" s="114">
        <f t="shared" si="7"/>
        <v>0.40244</v>
      </c>
      <c r="G196" s="17">
        <v>1.5</v>
      </c>
      <c r="H196" s="114">
        <f t="shared" si="8"/>
        <v>0.6036600000000001</v>
      </c>
      <c r="I196" s="18">
        <f t="shared" si="6"/>
        <v>4527.45</v>
      </c>
      <c r="J196" s="77" t="s">
        <v>1655</v>
      </c>
      <c r="K196" s="78" t="s">
        <v>1656</v>
      </c>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row>
    <row r="197" spans="1:42" s="26" customFormat="1" ht="12.75">
      <c r="A197" s="14" t="s">
        <v>607</v>
      </c>
      <c r="B197" s="15" t="s">
        <v>605</v>
      </c>
      <c r="C197" s="119">
        <v>3.9532499487</v>
      </c>
      <c r="D197" s="114">
        <v>0.670052</v>
      </c>
      <c r="E197" s="17">
        <v>1</v>
      </c>
      <c r="F197" s="114">
        <f t="shared" si="7"/>
        <v>0.670052</v>
      </c>
      <c r="G197" s="17">
        <v>1.5</v>
      </c>
      <c r="H197" s="114">
        <f t="shared" si="8"/>
        <v>1.005078</v>
      </c>
      <c r="I197" s="18">
        <f t="shared" si="6"/>
        <v>7538.09</v>
      </c>
      <c r="J197" s="77" t="s">
        <v>1655</v>
      </c>
      <c r="K197" s="78" t="s">
        <v>1656</v>
      </c>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row>
    <row r="198" spans="1:42" s="26" customFormat="1" ht="12.75">
      <c r="A198" s="20" t="s">
        <v>608</v>
      </c>
      <c r="B198" s="21" t="s">
        <v>605</v>
      </c>
      <c r="C198" s="120">
        <v>7.3298701299</v>
      </c>
      <c r="D198" s="115">
        <v>1.345452</v>
      </c>
      <c r="E198" s="23">
        <v>1</v>
      </c>
      <c r="F198" s="115">
        <f t="shared" si="7"/>
        <v>1.345452</v>
      </c>
      <c r="G198" s="23">
        <v>1.5</v>
      </c>
      <c r="H198" s="115">
        <f t="shared" si="8"/>
        <v>2.0181780000000002</v>
      </c>
      <c r="I198" s="24">
        <f t="shared" si="6"/>
        <v>15136.34</v>
      </c>
      <c r="J198" s="77" t="s">
        <v>1655</v>
      </c>
      <c r="K198" s="78" t="s">
        <v>1656</v>
      </c>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row>
    <row r="199" spans="1:42" s="26" customFormat="1" ht="12.75">
      <c r="A199" s="14" t="s">
        <v>609</v>
      </c>
      <c r="B199" s="15" t="s">
        <v>610</v>
      </c>
      <c r="C199" s="119">
        <v>2.2025271401</v>
      </c>
      <c r="D199" s="114">
        <v>0.371068</v>
      </c>
      <c r="E199" s="17">
        <v>1</v>
      </c>
      <c r="F199" s="114">
        <f t="shared" si="7"/>
        <v>0.371068</v>
      </c>
      <c r="G199" s="17">
        <v>1.5</v>
      </c>
      <c r="H199" s="114">
        <f t="shared" si="8"/>
        <v>0.556602</v>
      </c>
      <c r="I199" s="18">
        <f t="shared" si="6"/>
        <v>4174.52</v>
      </c>
      <c r="J199" s="77" t="s">
        <v>1652</v>
      </c>
      <c r="K199" s="78" t="s">
        <v>1654</v>
      </c>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row>
    <row r="200" spans="1:42" s="26" customFormat="1" ht="12.75">
      <c r="A200" s="14" t="s">
        <v>611</v>
      </c>
      <c r="B200" s="15" t="s">
        <v>610</v>
      </c>
      <c r="C200" s="119">
        <v>2.9660472973</v>
      </c>
      <c r="D200" s="114">
        <v>0.569743</v>
      </c>
      <c r="E200" s="17">
        <v>1</v>
      </c>
      <c r="F200" s="114">
        <f t="shared" si="7"/>
        <v>0.569743</v>
      </c>
      <c r="G200" s="17">
        <v>1.5</v>
      </c>
      <c r="H200" s="114">
        <f t="shared" si="8"/>
        <v>0.8546145</v>
      </c>
      <c r="I200" s="18">
        <f t="shared" si="6"/>
        <v>6409.61</v>
      </c>
      <c r="J200" s="77" t="s">
        <v>1652</v>
      </c>
      <c r="K200" s="78" t="s">
        <v>1654</v>
      </c>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row>
    <row r="201" spans="1:42" s="26" customFormat="1" ht="12.75">
      <c r="A201" s="14" t="s">
        <v>612</v>
      </c>
      <c r="B201" s="15" t="s">
        <v>610</v>
      </c>
      <c r="C201" s="119">
        <v>5.4532344458</v>
      </c>
      <c r="D201" s="114">
        <v>0.927419</v>
      </c>
      <c r="E201" s="17">
        <v>1</v>
      </c>
      <c r="F201" s="114">
        <f t="shared" si="7"/>
        <v>0.927419</v>
      </c>
      <c r="G201" s="17">
        <v>1.5</v>
      </c>
      <c r="H201" s="114">
        <f t="shared" si="8"/>
        <v>1.3911285</v>
      </c>
      <c r="I201" s="18">
        <f t="shared" si="6"/>
        <v>10433.46</v>
      </c>
      <c r="J201" s="77" t="s">
        <v>1652</v>
      </c>
      <c r="K201" s="78" t="s">
        <v>1654</v>
      </c>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row>
    <row r="202" spans="1:42" s="26" customFormat="1" ht="12.75">
      <c r="A202" s="20" t="s">
        <v>613</v>
      </c>
      <c r="B202" s="21" t="s">
        <v>610</v>
      </c>
      <c r="C202" s="120">
        <v>10.6028985507</v>
      </c>
      <c r="D202" s="115">
        <v>1.981194</v>
      </c>
      <c r="E202" s="23">
        <v>1</v>
      </c>
      <c r="F202" s="115">
        <f t="shared" si="7"/>
        <v>1.981194</v>
      </c>
      <c r="G202" s="23">
        <v>1.5</v>
      </c>
      <c r="H202" s="115">
        <f t="shared" si="8"/>
        <v>2.9717909999999996</v>
      </c>
      <c r="I202" s="24">
        <f t="shared" si="6"/>
        <v>22288.43</v>
      </c>
      <c r="J202" s="77" t="s">
        <v>1652</v>
      </c>
      <c r="K202" s="78" t="s">
        <v>1654</v>
      </c>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row>
    <row r="203" spans="1:42" s="26" customFormat="1" ht="12.75">
      <c r="A203" s="14" t="s">
        <v>614</v>
      </c>
      <c r="B203" s="15" t="s">
        <v>615</v>
      </c>
      <c r="C203" s="119">
        <v>2.2992352677</v>
      </c>
      <c r="D203" s="114">
        <v>0.406163</v>
      </c>
      <c r="E203" s="17">
        <v>1</v>
      </c>
      <c r="F203" s="114">
        <f t="shared" si="7"/>
        <v>0.406163</v>
      </c>
      <c r="G203" s="17">
        <v>1.5</v>
      </c>
      <c r="H203" s="114">
        <f t="shared" si="8"/>
        <v>0.6092445</v>
      </c>
      <c r="I203" s="18">
        <f t="shared" si="6"/>
        <v>4569.33</v>
      </c>
      <c r="J203" s="77" t="s">
        <v>1652</v>
      </c>
      <c r="K203" s="78" t="s">
        <v>1654</v>
      </c>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row>
    <row r="204" spans="1:42" s="26" customFormat="1" ht="12.75">
      <c r="A204" s="14" t="s">
        <v>616</v>
      </c>
      <c r="B204" s="15" t="s">
        <v>615</v>
      </c>
      <c r="C204" s="119">
        <v>2.9824870274</v>
      </c>
      <c r="D204" s="114">
        <v>0.595502</v>
      </c>
      <c r="E204" s="17">
        <v>1</v>
      </c>
      <c r="F204" s="114">
        <f t="shared" si="7"/>
        <v>0.595502</v>
      </c>
      <c r="G204" s="17">
        <v>1.5</v>
      </c>
      <c r="H204" s="114">
        <f t="shared" si="8"/>
        <v>0.893253</v>
      </c>
      <c r="I204" s="18">
        <f t="shared" si="6"/>
        <v>6699.4</v>
      </c>
      <c r="J204" s="77" t="s">
        <v>1652</v>
      </c>
      <c r="K204" s="78" t="s">
        <v>1654</v>
      </c>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row>
    <row r="205" spans="1:42" s="26" customFormat="1" ht="12.75">
      <c r="A205" s="14" t="s">
        <v>617</v>
      </c>
      <c r="B205" s="15" t="s">
        <v>615</v>
      </c>
      <c r="C205" s="119">
        <v>4.828305325</v>
      </c>
      <c r="D205" s="114">
        <v>0.875421</v>
      </c>
      <c r="E205" s="17">
        <v>1</v>
      </c>
      <c r="F205" s="114">
        <f t="shared" si="7"/>
        <v>0.875421</v>
      </c>
      <c r="G205" s="17">
        <v>1.5</v>
      </c>
      <c r="H205" s="114">
        <f t="shared" si="8"/>
        <v>1.3131315</v>
      </c>
      <c r="I205" s="18">
        <f t="shared" si="6"/>
        <v>9848.49</v>
      </c>
      <c r="J205" s="77" t="s">
        <v>1652</v>
      </c>
      <c r="K205" s="78" t="s">
        <v>1654</v>
      </c>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row>
    <row r="206" spans="1:42" s="26" customFormat="1" ht="12.75">
      <c r="A206" s="20" t="s">
        <v>618</v>
      </c>
      <c r="B206" s="21" t="s">
        <v>615</v>
      </c>
      <c r="C206" s="120">
        <v>9.6377314815</v>
      </c>
      <c r="D206" s="115">
        <v>1.837103</v>
      </c>
      <c r="E206" s="23">
        <v>1</v>
      </c>
      <c r="F206" s="115">
        <f t="shared" si="7"/>
        <v>1.837103</v>
      </c>
      <c r="G206" s="23">
        <v>1.5</v>
      </c>
      <c r="H206" s="115">
        <f t="shared" si="8"/>
        <v>2.7556545</v>
      </c>
      <c r="I206" s="24">
        <f t="shared" si="6"/>
        <v>20667.41</v>
      </c>
      <c r="J206" s="77" t="s">
        <v>1652</v>
      </c>
      <c r="K206" s="78" t="s">
        <v>1654</v>
      </c>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row>
    <row r="207" spans="1:42" s="26" customFormat="1" ht="12.75">
      <c r="A207" s="14" t="s">
        <v>619</v>
      </c>
      <c r="B207" s="15" t="s">
        <v>620</v>
      </c>
      <c r="C207" s="119">
        <v>4.8611208406</v>
      </c>
      <c r="D207" s="114">
        <v>1.718926</v>
      </c>
      <c r="E207" s="17">
        <v>1</v>
      </c>
      <c r="F207" s="114">
        <f t="shared" si="7"/>
        <v>1.718926</v>
      </c>
      <c r="G207" s="17">
        <v>1.5</v>
      </c>
      <c r="H207" s="114">
        <f t="shared" si="8"/>
        <v>2.578389</v>
      </c>
      <c r="I207" s="18">
        <f aca="true" t="shared" si="9" ref="I207:I270">+ROUND(H207*7500,2)</f>
        <v>19337.92</v>
      </c>
      <c r="J207" s="77" t="s">
        <v>1655</v>
      </c>
      <c r="K207" s="78" t="s">
        <v>1656</v>
      </c>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row>
    <row r="208" spans="1:42" s="26" customFormat="1" ht="12.75">
      <c r="A208" s="14" t="s">
        <v>621</v>
      </c>
      <c r="B208" s="15" t="s">
        <v>620</v>
      </c>
      <c r="C208" s="119">
        <v>6.7723691122</v>
      </c>
      <c r="D208" s="114">
        <v>2.194512</v>
      </c>
      <c r="E208" s="17">
        <v>1</v>
      </c>
      <c r="F208" s="114">
        <f aca="true" t="shared" si="10" ref="F208:F271">+D208*E208</f>
        <v>2.194512</v>
      </c>
      <c r="G208" s="17">
        <v>1.5</v>
      </c>
      <c r="H208" s="114">
        <f aca="true" t="shared" si="11" ref="H208:H271">F208*G208</f>
        <v>3.2917680000000002</v>
      </c>
      <c r="I208" s="18">
        <f t="shared" si="9"/>
        <v>24688.26</v>
      </c>
      <c r="J208" s="77" t="s">
        <v>1655</v>
      </c>
      <c r="K208" s="78" t="s">
        <v>1656</v>
      </c>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row>
    <row r="209" spans="1:42" s="26" customFormat="1" ht="12.75">
      <c r="A209" s="14" t="s">
        <v>622</v>
      </c>
      <c r="B209" s="15" t="s">
        <v>620</v>
      </c>
      <c r="C209" s="119">
        <v>11.3791176471</v>
      </c>
      <c r="D209" s="114">
        <v>3.195999</v>
      </c>
      <c r="E209" s="17">
        <v>1</v>
      </c>
      <c r="F209" s="114">
        <f t="shared" si="10"/>
        <v>3.195999</v>
      </c>
      <c r="G209" s="17">
        <v>1.5</v>
      </c>
      <c r="H209" s="114">
        <f t="shared" si="11"/>
        <v>4.7939985</v>
      </c>
      <c r="I209" s="18">
        <f t="shared" si="9"/>
        <v>35954.99</v>
      </c>
      <c r="J209" s="77" t="s">
        <v>1655</v>
      </c>
      <c r="K209" s="78" t="s">
        <v>1656</v>
      </c>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row>
    <row r="210" spans="1:42" s="26" customFormat="1" ht="12.75">
      <c r="A210" s="20" t="s">
        <v>623</v>
      </c>
      <c r="B210" s="21" t="s">
        <v>620</v>
      </c>
      <c r="C210" s="120">
        <v>19.3898360656</v>
      </c>
      <c r="D210" s="115">
        <v>5.740405</v>
      </c>
      <c r="E210" s="23">
        <v>1</v>
      </c>
      <c r="F210" s="115">
        <f t="shared" si="10"/>
        <v>5.740405</v>
      </c>
      <c r="G210" s="23">
        <v>1.5</v>
      </c>
      <c r="H210" s="115">
        <f t="shared" si="11"/>
        <v>8.6106075</v>
      </c>
      <c r="I210" s="24">
        <f t="shared" si="9"/>
        <v>64579.56</v>
      </c>
      <c r="J210" s="77" t="s">
        <v>1655</v>
      </c>
      <c r="K210" s="78" t="s">
        <v>1656</v>
      </c>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row>
    <row r="211" spans="1:42" s="26" customFormat="1" ht="12.75">
      <c r="A211" s="14" t="s">
        <v>624</v>
      </c>
      <c r="B211" s="15" t="s">
        <v>625</v>
      </c>
      <c r="C211" s="119">
        <v>3.4871223378</v>
      </c>
      <c r="D211" s="114">
        <v>1.188343</v>
      </c>
      <c r="E211" s="17">
        <v>1</v>
      </c>
      <c r="F211" s="114">
        <f t="shared" si="10"/>
        <v>1.188343</v>
      </c>
      <c r="G211" s="17">
        <v>1.5</v>
      </c>
      <c r="H211" s="114">
        <f t="shared" si="11"/>
        <v>1.7825145</v>
      </c>
      <c r="I211" s="18">
        <f t="shared" si="9"/>
        <v>13368.86</v>
      </c>
      <c r="J211" s="77" t="s">
        <v>1655</v>
      </c>
      <c r="K211" s="78" t="s">
        <v>1656</v>
      </c>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row>
    <row r="212" spans="1:42" s="26" customFormat="1" ht="12.75">
      <c r="A212" s="14" t="s">
        <v>626</v>
      </c>
      <c r="B212" s="15" t="s">
        <v>625</v>
      </c>
      <c r="C212" s="119">
        <v>5.4707882745</v>
      </c>
      <c r="D212" s="114">
        <v>1.531273</v>
      </c>
      <c r="E212" s="17">
        <v>1</v>
      </c>
      <c r="F212" s="114">
        <f t="shared" si="10"/>
        <v>1.531273</v>
      </c>
      <c r="G212" s="17">
        <v>1.5</v>
      </c>
      <c r="H212" s="114">
        <f t="shared" si="11"/>
        <v>2.2969095</v>
      </c>
      <c r="I212" s="18">
        <f t="shared" si="9"/>
        <v>17226.82</v>
      </c>
      <c r="J212" s="77" t="s">
        <v>1655</v>
      </c>
      <c r="K212" s="78" t="s">
        <v>1656</v>
      </c>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row>
    <row r="213" spans="1:42" s="26" customFormat="1" ht="12.75">
      <c r="A213" s="14" t="s">
        <v>627</v>
      </c>
      <c r="B213" s="15" t="s">
        <v>625</v>
      </c>
      <c r="C213" s="119">
        <v>10.2775030902</v>
      </c>
      <c r="D213" s="114">
        <v>2.46867</v>
      </c>
      <c r="E213" s="17">
        <v>1</v>
      </c>
      <c r="F213" s="114">
        <f t="shared" si="10"/>
        <v>2.46867</v>
      </c>
      <c r="G213" s="17">
        <v>1.5</v>
      </c>
      <c r="H213" s="114">
        <f t="shared" si="11"/>
        <v>3.703005</v>
      </c>
      <c r="I213" s="18">
        <f t="shared" si="9"/>
        <v>27772.54</v>
      </c>
      <c r="J213" s="77" t="s">
        <v>1655</v>
      </c>
      <c r="K213" s="78" t="s">
        <v>1656</v>
      </c>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row>
    <row r="214" spans="1:42" s="26" customFormat="1" ht="12.75">
      <c r="A214" s="20" t="s">
        <v>628</v>
      </c>
      <c r="B214" s="21" t="s">
        <v>625</v>
      </c>
      <c r="C214" s="120">
        <v>19.3626086957</v>
      </c>
      <c r="D214" s="115">
        <v>5.034226</v>
      </c>
      <c r="E214" s="23">
        <v>1</v>
      </c>
      <c r="F214" s="115">
        <f t="shared" si="10"/>
        <v>5.034226</v>
      </c>
      <c r="G214" s="23">
        <v>1.5</v>
      </c>
      <c r="H214" s="115">
        <f t="shared" si="11"/>
        <v>7.5513390000000005</v>
      </c>
      <c r="I214" s="24">
        <f t="shared" si="9"/>
        <v>56635.04</v>
      </c>
      <c r="J214" s="77" t="s">
        <v>1655</v>
      </c>
      <c r="K214" s="78" t="s">
        <v>1656</v>
      </c>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row>
    <row r="215" spans="1:42" s="26" customFormat="1" ht="12.75">
      <c r="A215" s="14" t="s">
        <v>629</v>
      </c>
      <c r="B215" s="15" t="s">
        <v>630</v>
      </c>
      <c r="C215" s="119">
        <v>14.5335820896</v>
      </c>
      <c r="D215" s="114">
        <v>2.851057</v>
      </c>
      <c r="E215" s="17">
        <v>1</v>
      </c>
      <c r="F215" s="114">
        <f t="shared" si="10"/>
        <v>2.851057</v>
      </c>
      <c r="G215" s="17">
        <v>1.5</v>
      </c>
      <c r="H215" s="114">
        <f t="shared" si="11"/>
        <v>4.2765854999999995</v>
      </c>
      <c r="I215" s="18">
        <f t="shared" si="9"/>
        <v>32074.39</v>
      </c>
      <c r="J215" s="77" t="s">
        <v>1655</v>
      </c>
      <c r="K215" s="78" t="s">
        <v>1656</v>
      </c>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row>
    <row r="216" spans="1:42" s="26" customFormat="1" ht="12.75">
      <c r="A216" s="14" t="s">
        <v>631</v>
      </c>
      <c r="B216" s="15" t="s">
        <v>630</v>
      </c>
      <c r="C216" s="119">
        <v>12.6208425721</v>
      </c>
      <c r="D216" s="114">
        <v>3.042318</v>
      </c>
      <c r="E216" s="17">
        <v>1</v>
      </c>
      <c r="F216" s="114">
        <f t="shared" si="10"/>
        <v>3.042318</v>
      </c>
      <c r="G216" s="17">
        <v>1.5</v>
      </c>
      <c r="H216" s="114">
        <f t="shared" si="11"/>
        <v>4.563477</v>
      </c>
      <c r="I216" s="18">
        <f t="shared" si="9"/>
        <v>34226.08</v>
      </c>
      <c r="J216" s="77" t="s">
        <v>1655</v>
      </c>
      <c r="K216" s="78" t="s">
        <v>1656</v>
      </c>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row>
    <row r="217" spans="1:42" s="26" customFormat="1" ht="12.75">
      <c r="A217" s="14" t="s">
        <v>632</v>
      </c>
      <c r="B217" s="15" t="s">
        <v>630</v>
      </c>
      <c r="C217" s="119">
        <v>14.4839650146</v>
      </c>
      <c r="D217" s="114">
        <v>3.643372</v>
      </c>
      <c r="E217" s="17">
        <v>1</v>
      </c>
      <c r="F217" s="114">
        <f t="shared" si="10"/>
        <v>3.643372</v>
      </c>
      <c r="G217" s="17">
        <v>1.5</v>
      </c>
      <c r="H217" s="114">
        <f t="shared" si="11"/>
        <v>5.465058</v>
      </c>
      <c r="I217" s="18">
        <f t="shared" si="9"/>
        <v>40987.94</v>
      </c>
      <c r="J217" s="77" t="s">
        <v>1655</v>
      </c>
      <c r="K217" s="78" t="s">
        <v>1656</v>
      </c>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row>
    <row r="218" spans="1:42" s="26" customFormat="1" ht="12.75">
      <c r="A218" s="20" t="s">
        <v>633</v>
      </c>
      <c r="B218" s="21" t="s">
        <v>630</v>
      </c>
      <c r="C218" s="120">
        <v>19.6667255387</v>
      </c>
      <c r="D218" s="115">
        <v>4.814392</v>
      </c>
      <c r="E218" s="23">
        <v>1</v>
      </c>
      <c r="F218" s="115">
        <f t="shared" si="10"/>
        <v>4.814392</v>
      </c>
      <c r="G218" s="23">
        <v>1.5</v>
      </c>
      <c r="H218" s="115">
        <f t="shared" si="11"/>
        <v>7.221588</v>
      </c>
      <c r="I218" s="24">
        <f t="shared" si="9"/>
        <v>54161.91</v>
      </c>
      <c r="J218" s="77" t="s">
        <v>1655</v>
      </c>
      <c r="K218" s="78" t="s">
        <v>1656</v>
      </c>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row>
    <row r="219" spans="1:42" s="26" customFormat="1" ht="12.75">
      <c r="A219" s="14" t="s">
        <v>634</v>
      </c>
      <c r="B219" s="15" t="s">
        <v>635</v>
      </c>
      <c r="C219" s="119">
        <v>6.9513513514</v>
      </c>
      <c r="D219" s="114">
        <v>1.140674</v>
      </c>
      <c r="E219" s="17">
        <v>1</v>
      </c>
      <c r="F219" s="114">
        <f t="shared" si="10"/>
        <v>1.140674</v>
      </c>
      <c r="G219" s="17">
        <v>1.5</v>
      </c>
      <c r="H219" s="114">
        <f t="shared" si="11"/>
        <v>1.711011</v>
      </c>
      <c r="I219" s="18">
        <f t="shared" si="9"/>
        <v>12832.58</v>
      </c>
      <c r="J219" s="77" t="s">
        <v>1655</v>
      </c>
      <c r="K219" s="78" t="s">
        <v>1656</v>
      </c>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row>
    <row r="220" spans="1:42" s="26" customFormat="1" ht="12.75">
      <c r="A220" s="14" t="s">
        <v>636</v>
      </c>
      <c r="B220" s="15" t="s">
        <v>635</v>
      </c>
      <c r="C220" s="119">
        <v>8.1990104453</v>
      </c>
      <c r="D220" s="114">
        <v>1.401986</v>
      </c>
      <c r="E220" s="17">
        <v>1</v>
      </c>
      <c r="F220" s="114">
        <f t="shared" si="10"/>
        <v>1.401986</v>
      </c>
      <c r="G220" s="17">
        <v>1.5</v>
      </c>
      <c r="H220" s="114">
        <f t="shared" si="11"/>
        <v>2.102979</v>
      </c>
      <c r="I220" s="18">
        <f t="shared" si="9"/>
        <v>15772.34</v>
      </c>
      <c r="J220" s="77" t="s">
        <v>1655</v>
      </c>
      <c r="K220" s="78" t="s">
        <v>1656</v>
      </c>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row>
    <row r="221" spans="1:42" s="26" customFormat="1" ht="12.75">
      <c r="A221" s="14" t="s">
        <v>637</v>
      </c>
      <c r="B221" s="15" t="s">
        <v>635</v>
      </c>
      <c r="C221" s="119">
        <v>10.2785630153</v>
      </c>
      <c r="D221" s="114">
        <v>1.852451</v>
      </c>
      <c r="E221" s="17">
        <v>1</v>
      </c>
      <c r="F221" s="114">
        <f t="shared" si="10"/>
        <v>1.852451</v>
      </c>
      <c r="G221" s="17">
        <v>1.5</v>
      </c>
      <c r="H221" s="114">
        <f t="shared" si="11"/>
        <v>2.7786765</v>
      </c>
      <c r="I221" s="18">
        <f t="shared" si="9"/>
        <v>20840.07</v>
      </c>
      <c r="J221" s="77" t="s">
        <v>1655</v>
      </c>
      <c r="K221" s="78" t="s">
        <v>1656</v>
      </c>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row>
    <row r="222" spans="1:42" s="26" customFormat="1" ht="12.75">
      <c r="A222" s="20" t="s">
        <v>642</v>
      </c>
      <c r="B222" s="21" t="s">
        <v>635</v>
      </c>
      <c r="C222" s="120">
        <v>13.2139423077</v>
      </c>
      <c r="D222" s="115">
        <v>2.546041</v>
      </c>
      <c r="E222" s="23">
        <v>1</v>
      </c>
      <c r="F222" s="115">
        <f t="shared" si="10"/>
        <v>2.546041</v>
      </c>
      <c r="G222" s="23">
        <v>1.5</v>
      </c>
      <c r="H222" s="115">
        <f t="shared" si="11"/>
        <v>3.8190615</v>
      </c>
      <c r="I222" s="24">
        <f t="shared" si="9"/>
        <v>28642.96</v>
      </c>
      <c r="J222" s="77" t="s">
        <v>1655</v>
      </c>
      <c r="K222" s="78" t="s">
        <v>1656</v>
      </c>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row>
    <row r="223" spans="1:42" s="26" customFormat="1" ht="12.75">
      <c r="A223" s="14" t="s">
        <v>643</v>
      </c>
      <c r="B223" s="15" t="s">
        <v>644</v>
      </c>
      <c r="C223" s="119">
        <v>3.4452054795</v>
      </c>
      <c r="D223" s="114">
        <v>0.423335</v>
      </c>
      <c r="E223" s="17">
        <v>1</v>
      </c>
      <c r="F223" s="114">
        <f t="shared" si="10"/>
        <v>0.423335</v>
      </c>
      <c r="G223" s="17">
        <v>1.5</v>
      </c>
      <c r="H223" s="114">
        <f t="shared" si="11"/>
        <v>0.6350025</v>
      </c>
      <c r="I223" s="18">
        <f t="shared" si="9"/>
        <v>4762.52</v>
      </c>
      <c r="J223" s="77" t="s">
        <v>1655</v>
      </c>
      <c r="K223" s="78" t="s">
        <v>1656</v>
      </c>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row>
    <row r="224" spans="1:42" s="26" customFormat="1" ht="12.75">
      <c r="A224" s="14" t="s">
        <v>645</v>
      </c>
      <c r="B224" s="15" t="s">
        <v>644</v>
      </c>
      <c r="C224" s="119">
        <v>4.41184573</v>
      </c>
      <c r="D224" s="114">
        <v>0.518114</v>
      </c>
      <c r="E224" s="17">
        <v>1</v>
      </c>
      <c r="F224" s="114">
        <f t="shared" si="10"/>
        <v>0.518114</v>
      </c>
      <c r="G224" s="17">
        <v>1.5</v>
      </c>
      <c r="H224" s="114">
        <f t="shared" si="11"/>
        <v>0.777171</v>
      </c>
      <c r="I224" s="18">
        <f t="shared" si="9"/>
        <v>5828.78</v>
      </c>
      <c r="J224" s="77" t="s">
        <v>1655</v>
      </c>
      <c r="K224" s="78" t="s">
        <v>1656</v>
      </c>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row>
    <row r="225" spans="1:42" s="26" customFormat="1" ht="12.75">
      <c r="A225" s="14" t="s">
        <v>646</v>
      </c>
      <c r="B225" s="15" t="s">
        <v>644</v>
      </c>
      <c r="C225" s="119">
        <v>7.0902527076</v>
      </c>
      <c r="D225" s="114">
        <v>0.805107</v>
      </c>
      <c r="E225" s="17">
        <v>1</v>
      </c>
      <c r="F225" s="114">
        <f t="shared" si="10"/>
        <v>0.805107</v>
      </c>
      <c r="G225" s="17">
        <v>1.5</v>
      </c>
      <c r="H225" s="114">
        <f t="shared" si="11"/>
        <v>1.2076605</v>
      </c>
      <c r="I225" s="18">
        <f t="shared" si="9"/>
        <v>9057.45</v>
      </c>
      <c r="J225" s="77" t="s">
        <v>1655</v>
      </c>
      <c r="K225" s="78" t="s">
        <v>1656</v>
      </c>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row>
    <row r="226" spans="1:42" s="26" customFormat="1" ht="12.75">
      <c r="A226" s="20" t="s">
        <v>647</v>
      </c>
      <c r="B226" s="21" t="s">
        <v>644</v>
      </c>
      <c r="C226" s="120">
        <v>10.4824797844</v>
      </c>
      <c r="D226" s="115">
        <v>1.49272</v>
      </c>
      <c r="E226" s="23">
        <v>1</v>
      </c>
      <c r="F226" s="115">
        <f t="shared" si="10"/>
        <v>1.49272</v>
      </c>
      <c r="G226" s="23">
        <v>1.5</v>
      </c>
      <c r="H226" s="115">
        <f t="shared" si="11"/>
        <v>2.23908</v>
      </c>
      <c r="I226" s="24">
        <f t="shared" si="9"/>
        <v>16793.1</v>
      </c>
      <c r="J226" s="77" t="s">
        <v>1655</v>
      </c>
      <c r="K226" s="78" t="s">
        <v>1656</v>
      </c>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row>
    <row r="227" spans="1:42" s="26" customFormat="1" ht="12.75">
      <c r="A227" s="14" t="s">
        <v>648</v>
      </c>
      <c r="B227" s="15" t="s">
        <v>649</v>
      </c>
      <c r="C227" s="119">
        <v>2.5593220339</v>
      </c>
      <c r="D227" s="114">
        <v>0.545354</v>
      </c>
      <c r="E227" s="17">
        <v>1</v>
      </c>
      <c r="F227" s="114">
        <f t="shared" si="10"/>
        <v>0.545354</v>
      </c>
      <c r="G227" s="17">
        <v>1.5</v>
      </c>
      <c r="H227" s="114">
        <f t="shared" si="11"/>
        <v>0.818031</v>
      </c>
      <c r="I227" s="18">
        <f t="shared" si="9"/>
        <v>6135.23</v>
      </c>
      <c r="J227" s="77" t="s">
        <v>1655</v>
      </c>
      <c r="K227" s="78" t="s">
        <v>1656</v>
      </c>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row>
    <row r="228" spans="1:42" s="26" customFormat="1" ht="12.75">
      <c r="A228" s="14" t="s">
        <v>650</v>
      </c>
      <c r="B228" s="15" t="s">
        <v>649</v>
      </c>
      <c r="C228" s="119">
        <v>4.0858243402</v>
      </c>
      <c r="D228" s="114">
        <v>0.756116</v>
      </c>
      <c r="E228" s="17">
        <v>1</v>
      </c>
      <c r="F228" s="114">
        <f t="shared" si="10"/>
        <v>0.756116</v>
      </c>
      <c r="G228" s="17">
        <v>1.5</v>
      </c>
      <c r="H228" s="114">
        <f t="shared" si="11"/>
        <v>1.134174</v>
      </c>
      <c r="I228" s="18">
        <f t="shared" si="9"/>
        <v>8506.31</v>
      </c>
      <c r="J228" s="77" t="s">
        <v>1655</v>
      </c>
      <c r="K228" s="78" t="s">
        <v>1656</v>
      </c>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row>
    <row r="229" spans="1:42" s="26" customFormat="1" ht="12.75">
      <c r="A229" s="14" t="s">
        <v>651</v>
      </c>
      <c r="B229" s="15" t="s">
        <v>649</v>
      </c>
      <c r="C229" s="119">
        <v>5.8151493115</v>
      </c>
      <c r="D229" s="114">
        <v>1.099604</v>
      </c>
      <c r="E229" s="17">
        <v>1</v>
      </c>
      <c r="F229" s="114">
        <f t="shared" si="10"/>
        <v>1.099604</v>
      </c>
      <c r="G229" s="17">
        <v>1.5</v>
      </c>
      <c r="H229" s="114">
        <f t="shared" si="11"/>
        <v>1.649406</v>
      </c>
      <c r="I229" s="18">
        <f t="shared" si="9"/>
        <v>12370.55</v>
      </c>
      <c r="J229" s="77" t="s">
        <v>1655</v>
      </c>
      <c r="K229" s="78" t="s">
        <v>1656</v>
      </c>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row>
    <row r="230" spans="1:42" s="26" customFormat="1" ht="12.75">
      <c r="A230" s="20" t="s">
        <v>652</v>
      </c>
      <c r="B230" s="21" t="s">
        <v>649</v>
      </c>
      <c r="C230" s="120">
        <v>7.5306439291</v>
      </c>
      <c r="D230" s="115">
        <v>1.749534</v>
      </c>
      <c r="E230" s="23">
        <v>1</v>
      </c>
      <c r="F230" s="115">
        <f t="shared" si="10"/>
        <v>1.749534</v>
      </c>
      <c r="G230" s="23">
        <v>1.5</v>
      </c>
      <c r="H230" s="115">
        <f t="shared" si="11"/>
        <v>2.624301</v>
      </c>
      <c r="I230" s="24">
        <f t="shared" si="9"/>
        <v>19682.26</v>
      </c>
      <c r="J230" s="77" t="s">
        <v>1655</v>
      </c>
      <c r="K230" s="78" t="s">
        <v>1656</v>
      </c>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row>
    <row r="231" spans="1:42" s="26" customFormat="1" ht="12.75">
      <c r="A231" s="14" t="s">
        <v>653</v>
      </c>
      <c r="B231" s="15" t="s">
        <v>654</v>
      </c>
      <c r="C231" s="119">
        <v>3.6577674862</v>
      </c>
      <c r="D231" s="114">
        <v>0.711799</v>
      </c>
      <c r="E231" s="17">
        <v>1</v>
      </c>
      <c r="F231" s="114">
        <f t="shared" si="10"/>
        <v>0.711799</v>
      </c>
      <c r="G231" s="17">
        <v>1.5</v>
      </c>
      <c r="H231" s="114">
        <f t="shared" si="11"/>
        <v>1.0676984999999999</v>
      </c>
      <c r="I231" s="18">
        <f t="shared" si="9"/>
        <v>8007.74</v>
      </c>
      <c r="J231" s="77" t="s">
        <v>1655</v>
      </c>
      <c r="K231" s="78" t="s">
        <v>1656</v>
      </c>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row>
    <row r="232" spans="1:42" s="26" customFormat="1" ht="12.75">
      <c r="A232" s="14" t="s">
        <v>655</v>
      </c>
      <c r="B232" s="15" t="s">
        <v>654</v>
      </c>
      <c r="C232" s="119">
        <v>4.5372380865</v>
      </c>
      <c r="D232" s="114">
        <v>0.90256</v>
      </c>
      <c r="E232" s="17">
        <v>1</v>
      </c>
      <c r="F232" s="114">
        <f t="shared" si="10"/>
        <v>0.90256</v>
      </c>
      <c r="G232" s="17">
        <v>1.5</v>
      </c>
      <c r="H232" s="114">
        <f t="shared" si="11"/>
        <v>1.35384</v>
      </c>
      <c r="I232" s="18">
        <f t="shared" si="9"/>
        <v>10153.8</v>
      </c>
      <c r="J232" s="77" t="s">
        <v>1655</v>
      </c>
      <c r="K232" s="78" t="s">
        <v>1656</v>
      </c>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row>
    <row r="233" spans="1:42" s="26" customFormat="1" ht="12.75">
      <c r="A233" s="14" t="s">
        <v>656</v>
      </c>
      <c r="B233" s="15" t="s">
        <v>654</v>
      </c>
      <c r="C233" s="119">
        <v>6.3387365551</v>
      </c>
      <c r="D233" s="114">
        <v>1.287703</v>
      </c>
      <c r="E233" s="17">
        <v>1</v>
      </c>
      <c r="F233" s="114">
        <f t="shared" si="10"/>
        <v>1.287703</v>
      </c>
      <c r="G233" s="17">
        <v>1.5</v>
      </c>
      <c r="H233" s="114">
        <f t="shared" si="11"/>
        <v>1.9315545</v>
      </c>
      <c r="I233" s="18">
        <f t="shared" si="9"/>
        <v>14486.66</v>
      </c>
      <c r="J233" s="77" t="s">
        <v>1655</v>
      </c>
      <c r="K233" s="78" t="s">
        <v>1656</v>
      </c>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row>
    <row r="234" spans="1:42" s="26" customFormat="1" ht="12.75">
      <c r="A234" s="20" t="s">
        <v>657</v>
      </c>
      <c r="B234" s="21" t="s">
        <v>654</v>
      </c>
      <c r="C234" s="120">
        <v>8.6581236774</v>
      </c>
      <c r="D234" s="115">
        <v>1.973029</v>
      </c>
      <c r="E234" s="23">
        <v>1</v>
      </c>
      <c r="F234" s="115">
        <f t="shared" si="10"/>
        <v>1.973029</v>
      </c>
      <c r="G234" s="23">
        <v>1.5</v>
      </c>
      <c r="H234" s="115">
        <f t="shared" si="11"/>
        <v>2.9595434999999997</v>
      </c>
      <c r="I234" s="24">
        <f t="shared" si="9"/>
        <v>22196.58</v>
      </c>
      <c r="J234" s="77" t="s">
        <v>1655</v>
      </c>
      <c r="K234" s="78" t="s">
        <v>1656</v>
      </c>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row>
    <row r="235" spans="1:42" s="26" customFormat="1" ht="12.75">
      <c r="A235" s="14" t="s">
        <v>658</v>
      </c>
      <c r="B235" s="15" t="s">
        <v>659</v>
      </c>
      <c r="C235" s="119">
        <v>2.8285224727</v>
      </c>
      <c r="D235" s="114">
        <v>0.639806</v>
      </c>
      <c r="E235" s="17">
        <v>1</v>
      </c>
      <c r="F235" s="114">
        <f t="shared" si="10"/>
        <v>0.639806</v>
      </c>
      <c r="G235" s="17">
        <v>1.5</v>
      </c>
      <c r="H235" s="114">
        <f t="shared" si="11"/>
        <v>0.9597089999999999</v>
      </c>
      <c r="I235" s="18">
        <f t="shared" si="9"/>
        <v>7197.82</v>
      </c>
      <c r="J235" s="77" t="s">
        <v>1655</v>
      </c>
      <c r="K235" s="78" t="s">
        <v>1656</v>
      </c>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row>
    <row r="236" spans="1:42" s="26" customFormat="1" ht="12.75">
      <c r="A236" s="14" t="s">
        <v>660</v>
      </c>
      <c r="B236" s="15" t="s">
        <v>659</v>
      </c>
      <c r="C236" s="119">
        <v>3.6506802388</v>
      </c>
      <c r="D236" s="114">
        <v>0.815209</v>
      </c>
      <c r="E236" s="17">
        <v>1</v>
      </c>
      <c r="F236" s="114">
        <f t="shared" si="10"/>
        <v>0.815209</v>
      </c>
      <c r="G236" s="17">
        <v>1.5</v>
      </c>
      <c r="H236" s="114">
        <f t="shared" si="11"/>
        <v>1.2228135</v>
      </c>
      <c r="I236" s="18">
        <f t="shared" si="9"/>
        <v>9171.1</v>
      </c>
      <c r="J236" s="77" t="s">
        <v>1655</v>
      </c>
      <c r="K236" s="78" t="s">
        <v>1656</v>
      </c>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row>
    <row r="237" spans="1:42" s="26" customFormat="1" ht="12.75">
      <c r="A237" s="14" t="s">
        <v>661</v>
      </c>
      <c r="B237" s="15" t="s">
        <v>659</v>
      </c>
      <c r="C237" s="119">
        <v>5.7597754911</v>
      </c>
      <c r="D237" s="114">
        <v>1.19121</v>
      </c>
      <c r="E237" s="17">
        <v>1</v>
      </c>
      <c r="F237" s="114">
        <f t="shared" si="10"/>
        <v>1.19121</v>
      </c>
      <c r="G237" s="17">
        <v>1.5</v>
      </c>
      <c r="H237" s="114">
        <f t="shared" si="11"/>
        <v>1.7868150000000003</v>
      </c>
      <c r="I237" s="18">
        <f t="shared" si="9"/>
        <v>13401.11</v>
      </c>
      <c r="J237" s="77" t="s">
        <v>1655</v>
      </c>
      <c r="K237" s="78" t="s">
        <v>1656</v>
      </c>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row>
    <row r="238" spans="1:42" s="26" customFormat="1" ht="12.75">
      <c r="A238" s="20" t="s">
        <v>662</v>
      </c>
      <c r="B238" s="21" t="s">
        <v>659</v>
      </c>
      <c r="C238" s="120">
        <v>8.3396946565</v>
      </c>
      <c r="D238" s="115">
        <v>2.126143</v>
      </c>
      <c r="E238" s="23">
        <v>1</v>
      </c>
      <c r="F238" s="115">
        <f t="shared" si="10"/>
        <v>2.126143</v>
      </c>
      <c r="G238" s="23">
        <v>1.5</v>
      </c>
      <c r="H238" s="115">
        <f t="shared" si="11"/>
        <v>3.1892145</v>
      </c>
      <c r="I238" s="24">
        <f t="shared" si="9"/>
        <v>23919.11</v>
      </c>
      <c r="J238" s="77" t="s">
        <v>1655</v>
      </c>
      <c r="K238" s="78" t="s">
        <v>1656</v>
      </c>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row>
    <row r="239" spans="1:42" s="26" customFormat="1" ht="12.75">
      <c r="A239" s="14" t="s">
        <v>663</v>
      </c>
      <c r="B239" s="15" t="s">
        <v>664</v>
      </c>
      <c r="C239" s="119">
        <v>3.2438136827</v>
      </c>
      <c r="D239" s="114">
        <v>0.445753</v>
      </c>
      <c r="E239" s="17">
        <v>1</v>
      </c>
      <c r="F239" s="114">
        <f t="shared" si="10"/>
        <v>0.445753</v>
      </c>
      <c r="G239" s="17">
        <v>1.5</v>
      </c>
      <c r="H239" s="114">
        <f t="shared" si="11"/>
        <v>0.6686295</v>
      </c>
      <c r="I239" s="18">
        <f t="shared" si="9"/>
        <v>5014.72</v>
      </c>
      <c r="J239" s="77" t="s">
        <v>1655</v>
      </c>
      <c r="K239" s="78" t="s">
        <v>1656</v>
      </c>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row>
    <row r="240" spans="1:42" s="26" customFormat="1" ht="12.75">
      <c r="A240" s="14" t="s">
        <v>665</v>
      </c>
      <c r="B240" s="15" t="s">
        <v>664</v>
      </c>
      <c r="C240" s="119">
        <v>4.1931104834</v>
      </c>
      <c r="D240" s="114">
        <v>0.71388</v>
      </c>
      <c r="E240" s="17">
        <v>1</v>
      </c>
      <c r="F240" s="114">
        <f t="shared" si="10"/>
        <v>0.71388</v>
      </c>
      <c r="G240" s="17">
        <v>1.5</v>
      </c>
      <c r="H240" s="114">
        <f t="shared" si="11"/>
        <v>1.0708199999999999</v>
      </c>
      <c r="I240" s="18">
        <f t="shared" si="9"/>
        <v>8031.15</v>
      </c>
      <c r="J240" s="77" t="s">
        <v>1655</v>
      </c>
      <c r="K240" s="78" t="s">
        <v>1656</v>
      </c>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row>
    <row r="241" spans="1:42" s="26" customFormat="1" ht="12.75">
      <c r="A241" s="14" t="s">
        <v>666</v>
      </c>
      <c r="B241" s="15" t="s">
        <v>664</v>
      </c>
      <c r="C241" s="119">
        <v>6.6434295223</v>
      </c>
      <c r="D241" s="114">
        <v>1.163462</v>
      </c>
      <c r="E241" s="17">
        <v>1</v>
      </c>
      <c r="F241" s="114">
        <f t="shared" si="10"/>
        <v>1.163462</v>
      </c>
      <c r="G241" s="17">
        <v>1.5</v>
      </c>
      <c r="H241" s="114">
        <f t="shared" si="11"/>
        <v>1.745193</v>
      </c>
      <c r="I241" s="18">
        <f t="shared" si="9"/>
        <v>13088.95</v>
      </c>
      <c r="J241" s="77" t="s">
        <v>1655</v>
      </c>
      <c r="K241" s="78" t="s">
        <v>1656</v>
      </c>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row>
    <row r="242" spans="1:42" s="26" customFormat="1" ht="12.75">
      <c r="A242" s="20" t="s">
        <v>667</v>
      </c>
      <c r="B242" s="21" t="s">
        <v>664</v>
      </c>
      <c r="C242" s="120">
        <v>9.4436538903</v>
      </c>
      <c r="D242" s="115">
        <v>1.835248</v>
      </c>
      <c r="E242" s="23">
        <v>1</v>
      </c>
      <c r="F242" s="115">
        <f t="shared" si="10"/>
        <v>1.835248</v>
      </c>
      <c r="G242" s="23">
        <v>1.5</v>
      </c>
      <c r="H242" s="115">
        <f t="shared" si="11"/>
        <v>2.752872</v>
      </c>
      <c r="I242" s="24">
        <f t="shared" si="9"/>
        <v>20646.54</v>
      </c>
      <c r="J242" s="77" t="s">
        <v>1655</v>
      </c>
      <c r="K242" s="78" t="s">
        <v>1656</v>
      </c>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row>
    <row r="243" spans="1:42" s="26" customFormat="1" ht="12.75">
      <c r="A243" s="14" t="s">
        <v>668</v>
      </c>
      <c r="B243" s="15" t="s">
        <v>669</v>
      </c>
      <c r="C243" s="119">
        <v>4.6953654861</v>
      </c>
      <c r="D243" s="114">
        <v>0.636736</v>
      </c>
      <c r="E243" s="17">
        <v>1</v>
      </c>
      <c r="F243" s="114">
        <f t="shared" si="10"/>
        <v>0.636736</v>
      </c>
      <c r="G243" s="17">
        <v>1.5</v>
      </c>
      <c r="H243" s="114">
        <f t="shared" si="11"/>
        <v>0.955104</v>
      </c>
      <c r="I243" s="18">
        <f t="shared" si="9"/>
        <v>7163.28</v>
      </c>
      <c r="J243" s="77" t="s">
        <v>1655</v>
      </c>
      <c r="K243" s="78" t="s">
        <v>1656</v>
      </c>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row>
    <row r="244" spans="1:42" s="26" customFormat="1" ht="12.75">
      <c r="A244" s="14" t="s">
        <v>670</v>
      </c>
      <c r="B244" s="15" t="s">
        <v>669</v>
      </c>
      <c r="C244" s="119">
        <v>5.290120572</v>
      </c>
      <c r="D244" s="114">
        <v>0.848241</v>
      </c>
      <c r="E244" s="17">
        <v>1</v>
      </c>
      <c r="F244" s="114">
        <f t="shared" si="10"/>
        <v>0.848241</v>
      </c>
      <c r="G244" s="17">
        <v>1.5</v>
      </c>
      <c r="H244" s="114">
        <f t="shared" si="11"/>
        <v>1.2723615000000001</v>
      </c>
      <c r="I244" s="18">
        <f t="shared" si="9"/>
        <v>9542.71</v>
      </c>
      <c r="J244" s="77" t="s">
        <v>1655</v>
      </c>
      <c r="K244" s="78" t="s">
        <v>1656</v>
      </c>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row>
    <row r="245" spans="1:42" s="26" customFormat="1" ht="12.75">
      <c r="A245" s="14" t="s">
        <v>671</v>
      </c>
      <c r="B245" s="15" t="s">
        <v>669</v>
      </c>
      <c r="C245" s="119">
        <v>7.2377617039</v>
      </c>
      <c r="D245" s="114">
        <v>1.203086</v>
      </c>
      <c r="E245" s="17">
        <v>1</v>
      </c>
      <c r="F245" s="114">
        <f t="shared" si="10"/>
        <v>1.203086</v>
      </c>
      <c r="G245" s="17">
        <v>1.5</v>
      </c>
      <c r="H245" s="114">
        <f t="shared" si="11"/>
        <v>1.8046290000000003</v>
      </c>
      <c r="I245" s="18">
        <f t="shared" si="9"/>
        <v>13534.72</v>
      </c>
      <c r="J245" s="77" t="s">
        <v>1655</v>
      </c>
      <c r="K245" s="78" t="s">
        <v>1656</v>
      </c>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row>
    <row r="246" spans="1:42" s="26" customFormat="1" ht="12.75">
      <c r="A246" s="20" t="s">
        <v>672</v>
      </c>
      <c r="B246" s="21" t="s">
        <v>669</v>
      </c>
      <c r="C246" s="120">
        <v>10.3339194817</v>
      </c>
      <c r="D246" s="115">
        <v>1.913243</v>
      </c>
      <c r="E246" s="23">
        <v>1</v>
      </c>
      <c r="F246" s="115">
        <f t="shared" si="10"/>
        <v>1.913243</v>
      </c>
      <c r="G246" s="23">
        <v>1.5</v>
      </c>
      <c r="H246" s="115">
        <f t="shared" si="11"/>
        <v>2.8698645000000003</v>
      </c>
      <c r="I246" s="24">
        <f t="shared" si="9"/>
        <v>21523.98</v>
      </c>
      <c r="J246" s="77" t="s">
        <v>1655</v>
      </c>
      <c r="K246" s="78" t="s">
        <v>1656</v>
      </c>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row>
    <row r="247" spans="1:42" s="26" customFormat="1" ht="12.75">
      <c r="A247" s="14" t="s">
        <v>673</v>
      </c>
      <c r="B247" s="15" t="s">
        <v>674</v>
      </c>
      <c r="C247" s="119">
        <v>2.3812579147</v>
      </c>
      <c r="D247" s="114">
        <v>0.280363</v>
      </c>
      <c r="E247" s="17">
        <v>1</v>
      </c>
      <c r="F247" s="114">
        <f t="shared" si="10"/>
        <v>0.280363</v>
      </c>
      <c r="G247" s="17">
        <v>1.5</v>
      </c>
      <c r="H247" s="114">
        <f t="shared" si="11"/>
        <v>0.4205445</v>
      </c>
      <c r="I247" s="18">
        <f t="shared" si="9"/>
        <v>3154.08</v>
      </c>
      <c r="J247" s="77" t="s">
        <v>1655</v>
      </c>
      <c r="K247" s="78" t="s">
        <v>1656</v>
      </c>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row>
    <row r="248" spans="1:42" s="26" customFormat="1" ht="12.75">
      <c r="A248" s="14" t="s">
        <v>675</v>
      </c>
      <c r="B248" s="15" t="s">
        <v>674</v>
      </c>
      <c r="C248" s="119">
        <v>3.1194134523</v>
      </c>
      <c r="D248" s="114">
        <v>0.384358</v>
      </c>
      <c r="E248" s="17">
        <v>1</v>
      </c>
      <c r="F248" s="114">
        <f t="shared" si="10"/>
        <v>0.384358</v>
      </c>
      <c r="G248" s="17">
        <v>1.5</v>
      </c>
      <c r="H248" s="114">
        <f t="shared" si="11"/>
        <v>0.576537</v>
      </c>
      <c r="I248" s="18">
        <f t="shared" si="9"/>
        <v>4324.03</v>
      </c>
      <c r="J248" s="77" t="s">
        <v>1655</v>
      </c>
      <c r="K248" s="78" t="s">
        <v>1656</v>
      </c>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row>
    <row r="249" spans="1:42" s="26" customFormat="1" ht="12.75">
      <c r="A249" s="14" t="s">
        <v>676</v>
      </c>
      <c r="B249" s="15" t="s">
        <v>674</v>
      </c>
      <c r="C249" s="119">
        <v>5.3385862224</v>
      </c>
      <c r="D249" s="114">
        <v>0.751826</v>
      </c>
      <c r="E249" s="17">
        <v>1</v>
      </c>
      <c r="F249" s="114">
        <f t="shared" si="10"/>
        <v>0.751826</v>
      </c>
      <c r="G249" s="17">
        <v>1.5</v>
      </c>
      <c r="H249" s="114">
        <f t="shared" si="11"/>
        <v>1.127739</v>
      </c>
      <c r="I249" s="18">
        <f t="shared" si="9"/>
        <v>8458.04</v>
      </c>
      <c r="J249" s="77" t="s">
        <v>1655</v>
      </c>
      <c r="K249" s="78" t="s">
        <v>1656</v>
      </c>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row>
    <row r="250" spans="1:42" s="26" customFormat="1" ht="12.75">
      <c r="A250" s="20" t="s">
        <v>677</v>
      </c>
      <c r="B250" s="21" t="s">
        <v>674</v>
      </c>
      <c r="C250" s="120">
        <v>9.1366120219</v>
      </c>
      <c r="D250" s="115">
        <v>1.835248</v>
      </c>
      <c r="E250" s="23">
        <v>1</v>
      </c>
      <c r="F250" s="115">
        <f t="shared" si="10"/>
        <v>1.835248</v>
      </c>
      <c r="G250" s="23">
        <v>1.5</v>
      </c>
      <c r="H250" s="115">
        <f t="shared" si="11"/>
        <v>2.752872</v>
      </c>
      <c r="I250" s="24">
        <f t="shared" si="9"/>
        <v>20646.54</v>
      </c>
      <c r="J250" s="77" t="s">
        <v>1655</v>
      </c>
      <c r="K250" s="78" t="s">
        <v>1656</v>
      </c>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row>
    <row r="251" spans="1:42" s="26" customFormat="1" ht="12.75">
      <c r="A251" s="14" t="s">
        <v>678</v>
      </c>
      <c r="B251" s="15" t="s">
        <v>679</v>
      </c>
      <c r="C251" s="119">
        <v>2.7244887846</v>
      </c>
      <c r="D251" s="114">
        <v>0.420198</v>
      </c>
      <c r="E251" s="17">
        <v>1</v>
      </c>
      <c r="F251" s="114">
        <f t="shared" si="10"/>
        <v>0.420198</v>
      </c>
      <c r="G251" s="17">
        <v>1.5</v>
      </c>
      <c r="H251" s="114">
        <f t="shared" si="11"/>
        <v>0.630297</v>
      </c>
      <c r="I251" s="18">
        <f t="shared" si="9"/>
        <v>4727.23</v>
      </c>
      <c r="J251" s="77" t="s">
        <v>1655</v>
      </c>
      <c r="K251" s="78" t="s">
        <v>1656</v>
      </c>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row>
    <row r="252" spans="1:42" s="26" customFormat="1" ht="12.75">
      <c r="A252" s="14" t="s">
        <v>680</v>
      </c>
      <c r="B252" s="15" t="s">
        <v>679</v>
      </c>
      <c r="C252" s="119">
        <v>3.779037395</v>
      </c>
      <c r="D252" s="114">
        <v>0.640209</v>
      </c>
      <c r="E252" s="17">
        <v>1</v>
      </c>
      <c r="F252" s="114">
        <f t="shared" si="10"/>
        <v>0.640209</v>
      </c>
      <c r="G252" s="17">
        <v>1.5</v>
      </c>
      <c r="H252" s="114">
        <f t="shared" si="11"/>
        <v>0.9603135</v>
      </c>
      <c r="I252" s="18">
        <f t="shared" si="9"/>
        <v>7202.35</v>
      </c>
      <c r="J252" s="77" t="s">
        <v>1655</v>
      </c>
      <c r="K252" s="78" t="s">
        <v>1656</v>
      </c>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row>
    <row r="253" spans="1:42" s="26" customFormat="1" ht="12.75">
      <c r="A253" s="14" t="s">
        <v>681</v>
      </c>
      <c r="B253" s="15" t="s">
        <v>679</v>
      </c>
      <c r="C253" s="119">
        <v>5.6388767923</v>
      </c>
      <c r="D253" s="114">
        <v>0.994704</v>
      </c>
      <c r="E253" s="17">
        <v>1</v>
      </c>
      <c r="F253" s="114">
        <f t="shared" si="10"/>
        <v>0.994704</v>
      </c>
      <c r="G253" s="17">
        <v>1.5</v>
      </c>
      <c r="H253" s="114">
        <f t="shared" si="11"/>
        <v>1.492056</v>
      </c>
      <c r="I253" s="18">
        <f t="shared" si="9"/>
        <v>11190.42</v>
      </c>
      <c r="J253" s="77" t="s">
        <v>1655</v>
      </c>
      <c r="K253" s="78" t="s">
        <v>1656</v>
      </c>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row>
    <row r="254" spans="1:42" s="26" customFormat="1" ht="12.75">
      <c r="A254" s="20" t="s">
        <v>682</v>
      </c>
      <c r="B254" s="21" t="s">
        <v>679</v>
      </c>
      <c r="C254" s="120">
        <v>8.7197513152</v>
      </c>
      <c r="D254" s="115">
        <v>1.726092</v>
      </c>
      <c r="E254" s="23">
        <v>1</v>
      </c>
      <c r="F254" s="115">
        <f t="shared" si="10"/>
        <v>1.726092</v>
      </c>
      <c r="G254" s="23">
        <v>1.5</v>
      </c>
      <c r="H254" s="115">
        <f t="shared" si="11"/>
        <v>2.589138</v>
      </c>
      <c r="I254" s="24">
        <f t="shared" si="9"/>
        <v>19418.54</v>
      </c>
      <c r="J254" s="77" t="s">
        <v>1655</v>
      </c>
      <c r="K254" s="78" t="s">
        <v>1656</v>
      </c>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row>
    <row r="255" spans="1:42" s="26" customFormat="1" ht="12.75">
      <c r="A255" s="14" t="s">
        <v>683</v>
      </c>
      <c r="B255" s="15" t="s">
        <v>684</v>
      </c>
      <c r="C255" s="119">
        <v>3.1080768532</v>
      </c>
      <c r="D255" s="114">
        <v>0.525182</v>
      </c>
      <c r="E255" s="17">
        <v>1</v>
      </c>
      <c r="F255" s="114">
        <f t="shared" si="10"/>
        <v>0.525182</v>
      </c>
      <c r="G255" s="17">
        <v>1.5</v>
      </c>
      <c r="H255" s="114">
        <f t="shared" si="11"/>
        <v>0.7877730000000001</v>
      </c>
      <c r="I255" s="18">
        <f t="shared" si="9"/>
        <v>5908.3</v>
      </c>
      <c r="J255" s="77" t="s">
        <v>1655</v>
      </c>
      <c r="K255" s="78" t="s">
        <v>1656</v>
      </c>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row>
    <row r="256" spans="1:42" s="26" customFormat="1" ht="12.75">
      <c r="A256" s="14" t="s">
        <v>685</v>
      </c>
      <c r="B256" s="15" t="s">
        <v>684</v>
      </c>
      <c r="C256" s="119">
        <v>3.8059154055</v>
      </c>
      <c r="D256" s="114">
        <v>0.66651</v>
      </c>
      <c r="E256" s="17">
        <v>1</v>
      </c>
      <c r="F256" s="114">
        <f t="shared" si="10"/>
        <v>0.66651</v>
      </c>
      <c r="G256" s="17">
        <v>1.5</v>
      </c>
      <c r="H256" s="114">
        <f t="shared" si="11"/>
        <v>0.999765</v>
      </c>
      <c r="I256" s="18">
        <f t="shared" si="9"/>
        <v>7498.24</v>
      </c>
      <c r="J256" s="77" t="s">
        <v>1655</v>
      </c>
      <c r="K256" s="78" t="s">
        <v>1656</v>
      </c>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row>
    <row r="257" spans="1:42" s="26" customFormat="1" ht="12.75">
      <c r="A257" s="14" t="s">
        <v>686</v>
      </c>
      <c r="B257" s="15" t="s">
        <v>684</v>
      </c>
      <c r="C257" s="119">
        <v>5.1891378315</v>
      </c>
      <c r="D257" s="114">
        <v>0.907565</v>
      </c>
      <c r="E257" s="17">
        <v>1</v>
      </c>
      <c r="F257" s="114">
        <f t="shared" si="10"/>
        <v>0.907565</v>
      </c>
      <c r="G257" s="17">
        <v>1.5</v>
      </c>
      <c r="H257" s="114">
        <f t="shared" si="11"/>
        <v>1.3613475</v>
      </c>
      <c r="I257" s="18">
        <f t="shared" si="9"/>
        <v>10210.11</v>
      </c>
      <c r="J257" s="77" t="s">
        <v>1655</v>
      </c>
      <c r="K257" s="78" t="s">
        <v>1656</v>
      </c>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row>
    <row r="258" spans="1:42" s="26" customFormat="1" ht="12.75">
      <c r="A258" s="20" t="s">
        <v>687</v>
      </c>
      <c r="B258" s="21" t="s">
        <v>684</v>
      </c>
      <c r="C258" s="120">
        <v>8.7407209613</v>
      </c>
      <c r="D258" s="115">
        <v>1.669025</v>
      </c>
      <c r="E258" s="23">
        <v>1</v>
      </c>
      <c r="F258" s="115">
        <f t="shared" si="10"/>
        <v>1.669025</v>
      </c>
      <c r="G258" s="23">
        <v>1.5</v>
      </c>
      <c r="H258" s="115">
        <f t="shared" si="11"/>
        <v>2.5035375</v>
      </c>
      <c r="I258" s="24">
        <f t="shared" si="9"/>
        <v>18776.53</v>
      </c>
      <c r="J258" s="77" t="s">
        <v>1655</v>
      </c>
      <c r="K258" s="78" t="s">
        <v>1656</v>
      </c>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row>
    <row r="259" spans="1:42" s="26" customFormat="1" ht="12.75">
      <c r="A259" s="14" t="s">
        <v>688</v>
      </c>
      <c r="B259" s="15" t="s">
        <v>689</v>
      </c>
      <c r="C259" s="119">
        <v>2.1864670974</v>
      </c>
      <c r="D259" s="114">
        <v>0.340837</v>
      </c>
      <c r="E259" s="17">
        <v>1</v>
      </c>
      <c r="F259" s="114">
        <f t="shared" si="10"/>
        <v>0.340837</v>
      </c>
      <c r="G259" s="17">
        <v>1.5</v>
      </c>
      <c r="H259" s="114">
        <f t="shared" si="11"/>
        <v>0.5112555</v>
      </c>
      <c r="I259" s="18">
        <f t="shared" si="9"/>
        <v>3834.42</v>
      </c>
      <c r="J259" s="77" t="s">
        <v>1655</v>
      </c>
      <c r="K259" s="78" t="s">
        <v>1656</v>
      </c>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row>
    <row r="260" spans="1:42" s="26" customFormat="1" ht="12.75">
      <c r="A260" s="14" t="s">
        <v>690</v>
      </c>
      <c r="B260" s="15" t="s">
        <v>689</v>
      </c>
      <c r="C260" s="119">
        <v>3.0668701367</v>
      </c>
      <c r="D260" s="114">
        <v>0.501501</v>
      </c>
      <c r="E260" s="17">
        <v>1</v>
      </c>
      <c r="F260" s="114">
        <f t="shared" si="10"/>
        <v>0.501501</v>
      </c>
      <c r="G260" s="17">
        <v>1.5</v>
      </c>
      <c r="H260" s="114">
        <f t="shared" si="11"/>
        <v>0.7522515</v>
      </c>
      <c r="I260" s="18">
        <f t="shared" si="9"/>
        <v>5641.89</v>
      </c>
      <c r="J260" s="77" t="s">
        <v>1655</v>
      </c>
      <c r="K260" s="78" t="s">
        <v>1656</v>
      </c>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row>
    <row r="261" spans="1:42" s="26" customFormat="1" ht="12.75">
      <c r="A261" s="14" t="s">
        <v>691</v>
      </c>
      <c r="B261" s="15" t="s">
        <v>689</v>
      </c>
      <c r="C261" s="119">
        <v>4.3487598306</v>
      </c>
      <c r="D261" s="114">
        <v>0.748578</v>
      </c>
      <c r="E261" s="17">
        <v>1</v>
      </c>
      <c r="F261" s="114">
        <f t="shared" si="10"/>
        <v>0.748578</v>
      </c>
      <c r="G261" s="17">
        <v>1.5</v>
      </c>
      <c r="H261" s="114">
        <f t="shared" si="11"/>
        <v>1.1228669999999998</v>
      </c>
      <c r="I261" s="18">
        <f t="shared" si="9"/>
        <v>8421.5</v>
      </c>
      <c r="J261" s="77" t="s">
        <v>1655</v>
      </c>
      <c r="K261" s="78" t="s">
        <v>1656</v>
      </c>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row>
    <row r="262" spans="1:42" s="26" customFormat="1" ht="12.75">
      <c r="A262" s="20" t="s">
        <v>692</v>
      </c>
      <c r="B262" s="21" t="s">
        <v>689</v>
      </c>
      <c r="C262" s="120">
        <v>5.5960912052</v>
      </c>
      <c r="D262" s="115">
        <v>1.35025</v>
      </c>
      <c r="E262" s="23">
        <v>1</v>
      </c>
      <c r="F262" s="115">
        <f t="shared" si="10"/>
        <v>1.35025</v>
      </c>
      <c r="G262" s="23">
        <v>1.5</v>
      </c>
      <c r="H262" s="115">
        <f t="shared" si="11"/>
        <v>2.025375</v>
      </c>
      <c r="I262" s="24">
        <f t="shared" si="9"/>
        <v>15190.31</v>
      </c>
      <c r="J262" s="77" t="s">
        <v>1655</v>
      </c>
      <c r="K262" s="78" t="s">
        <v>1656</v>
      </c>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row>
    <row r="263" spans="1:42" s="26" customFormat="1" ht="12.75">
      <c r="A263" s="14" t="s">
        <v>693</v>
      </c>
      <c r="B263" s="15" t="s">
        <v>1614</v>
      </c>
      <c r="C263" s="119">
        <v>3.3112727273</v>
      </c>
      <c r="D263" s="114">
        <v>0.578741</v>
      </c>
      <c r="E263" s="17">
        <v>1</v>
      </c>
      <c r="F263" s="114">
        <f t="shared" si="10"/>
        <v>0.578741</v>
      </c>
      <c r="G263" s="17">
        <v>1.5</v>
      </c>
      <c r="H263" s="114">
        <f t="shared" si="11"/>
        <v>0.8681114999999999</v>
      </c>
      <c r="I263" s="18">
        <f t="shared" si="9"/>
        <v>6510.84</v>
      </c>
      <c r="J263" s="77" t="s">
        <v>1655</v>
      </c>
      <c r="K263" s="78" t="s">
        <v>1656</v>
      </c>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row>
    <row r="264" spans="1:42" s="26" customFormat="1" ht="12.75">
      <c r="A264" s="14" t="s">
        <v>694</v>
      </c>
      <c r="B264" s="15" t="s">
        <v>1614</v>
      </c>
      <c r="C264" s="119">
        <v>4.2150233178</v>
      </c>
      <c r="D264" s="114">
        <v>0.744546</v>
      </c>
      <c r="E264" s="17">
        <v>1</v>
      </c>
      <c r="F264" s="114">
        <f t="shared" si="10"/>
        <v>0.744546</v>
      </c>
      <c r="G264" s="17">
        <v>1.5</v>
      </c>
      <c r="H264" s="114">
        <f t="shared" si="11"/>
        <v>1.116819</v>
      </c>
      <c r="I264" s="18">
        <f t="shared" si="9"/>
        <v>8376.14</v>
      </c>
      <c r="J264" s="77" t="s">
        <v>1655</v>
      </c>
      <c r="K264" s="78" t="s">
        <v>1656</v>
      </c>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row>
    <row r="265" spans="1:42" s="26" customFormat="1" ht="12.75">
      <c r="A265" s="14" t="s">
        <v>695</v>
      </c>
      <c r="B265" s="15" t="s">
        <v>1614</v>
      </c>
      <c r="C265" s="119">
        <v>6.3294228062</v>
      </c>
      <c r="D265" s="114">
        <v>1.087324</v>
      </c>
      <c r="E265" s="17">
        <v>1</v>
      </c>
      <c r="F265" s="114">
        <f t="shared" si="10"/>
        <v>1.087324</v>
      </c>
      <c r="G265" s="17">
        <v>1.5</v>
      </c>
      <c r="H265" s="114">
        <f t="shared" si="11"/>
        <v>1.630986</v>
      </c>
      <c r="I265" s="18">
        <f t="shared" si="9"/>
        <v>12232.4</v>
      </c>
      <c r="J265" s="77" t="s">
        <v>1655</v>
      </c>
      <c r="K265" s="78" t="s">
        <v>1656</v>
      </c>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row>
    <row r="266" spans="1:42" s="26" customFormat="1" ht="12.75">
      <c r="A266" s="20" t="s">
        <v>696</v>
      </c>
      <c r="B266" s="21" t="s">
        <v>1614</v>
      </c>
      <c r="C266" s="120">
        <v>10.3465491924</v>
      </c>
      <c r="D266" s="115">
        <v>1.955859</v>
      </c>
      <c r="E266" s="23">
        <v>1</v>
      </c>
      <c r="F266" s="115">
        <f t="shared" si="10"/>
        <v>1.955859</v>
      </c>
      <c r="G266" s="23">
        <v>1.5</v>
      </c>
      <c r="H266" s="115">
        <f t="shared" si="11"/>
        <v>2.9337885</v>
      </c>
      <c r="I266" s="24">
        <f t="shared" si="9"/>
        <v>22003.41</v>
      </c>
      <c r="J266" s="77" t="s">
        <v>1655</v>
      </c>
      <c r="K266" s="78" t="s">
        <v>1656</v>
      </c>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row>
    <row r="267" spans="1:42" s="26" customFormat="1" ht="12.75">
      <c r="A267" s="14" t="s">
        <v>697</v>
      </c>
      <c r="B267" s="15" t="s">
        <v>698</v>
      </c>
      <c r="C267" s="119">
        <v>2.8540527692</v>
      </c>
      <c r="D267" s="114">
        <v>0.435335</v>
      </c>
      <c r="E267" s="17">
        <v>1</v>
      </c>
      <c r="F267" s="114">
        <f t="shared" si="10"/>
        <v>0.435335</v>
      </c>
      <c r="G267" s="17">
        <v>1.5</v>
      </c>
      <c r="H267" s="114">
        <f t="shared" si="11"/>
        <v>0.6530025</v>
      </c>
      <c r="I267" s="18">
        <f t="shared" si="9"/>
        <v>4897.52</v>
      </c>
      <c r="J267" s="77" t="s">
        <v>1655</v>
      </c>
      <c r="K267" s="78" t="s">
        <v>1656</v>
      </c>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row>
    <row r="268" spans="1:42" s="26" customFormat="1" ht="12.75">
      <c r="A268" s="14" t="s">
        <v>699</v>
      </c>
      <c r="B268" s="15" t="s">
        <v>698</v>
      </c>
      <c r="C268" s="119">
        <v>3.7648625075</v>
      </c>
      <c r="D268" s="114">
        <v>0.661649</v>
      </c>
      <c r="E268" s="17">
        <v>1</v>
      </c>
      <c r="F268" s="114">
        <f t="shared" si="10"/>
        <v>0.661649</v>
      </c>
      <c r="G268" s="17">
        <v>1.5</v>
      </c>
      <c r="H268" s="114">
        <f t="shared" si="11"/>
        <v>0.9924735</v>
      </c>
      <c r="I268" s="18">
        <f t="shared" si="9"/>
        <v>7443.55</v>
      </c>
      <c r="J268" s="77" t="s">
        <v>1655</v>
      </c>
      <c r="K268" s="78" t="s">
        <v>1656</v>
      </c>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row>
    <row r="269" spans="1:42" s="26" customFormat="1" ht="12.75">
      <c r="A269" s="14" t="s">
        <v>700</v>
      </c>
      <c r="B269" s="15" t="s">
        <v>698</v>
      </c>
      <c r="C269" s="119">
        <v>5.6406022058</v>
      </c>
      <c r="D269" s="114">
        <v>0.996187</v>
      </c>
      <c r="E269" s="17">
        <v>1</v>
      </c>
      <c r="F269" s="114">
        <f t="shared" si="10"/>
        <v>0.996187</v>
      </c>
      <c r="G269" s="17">
        <v>1.5</v>
      </c>
      <c r="H269" s="114">
        <f t="shared" si="11"/>
        <v>1.4942805000000001</v>
      </c>
      <c r="I269" s="18">
        <f t="shared" si="9"/>
        <v>11207.1</v>
      </c>
      <c r="J269" s="77" t="s">
        <v>1655</v>
      </c>
      <c r="K269" s="78" t="s">
        <v>1656</v>
      </c>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row>
    <row r="270" spans="1:42" s="26" customFormat="1" ht="12.75">
      <c r="A270" s="20" t="s">
        <v>701</v>
      </c>
      <c r="B270" s="21" t="s">
        <v>698</v>
      </c>
      <c r="C270" s="120">
        <v>8.629970699</v>
      </c>
      <c r="D270" s="115">
        <v>1.573008</v>
      </c>
      <c r="E270" s="23">
        <v>1</v>
      </c>
      <c r="F270" s="115">
        <f t="shared" si="10"/>
        <v>1.573008</v>
      </c>
      <c r="G270" s="23">
        <v>1.5</v>
      </c>
      <c r="H270" s="115">
        <f t="shared" si="11"/>
        <v>2.359512</v>
      </c>
      <c r="I270" s="24">
        <f t="shared" si="9"/>
        <v>17696.34</v>
      </c>
      <c r="J270" s="77" t="s">
        <v>1655</v>
      </c>
      <c r="K270" s="78" t="s">
        <v>1656</v>
      </c>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row>
    <row r="271" spans="1:42" s="26" customFormat="1" ht="12.75">
      <c r="A271" s="14" t="s">
        <v>702</v>
      </c>
      <c r="B271" s="15" t="s">
        <v>703</v>
      </c>
      <c r="C271" s="119">
        <v>2.1512134678</v>
      </c>
      <c r="D271" s="114">
        <v>0.436272</v>
      </c>
      <c r="E271" s="17">
        <v>1</v>
      </c>
      <c r="F271" s="114">
        <f t="shared" si="10"/>
        <v>0.436272</v>
      </c>
      <c r="G271" s="17">
        <v>1.5</v>
      </c>
      <c r="H271" s="114">
        <f t="shared" si="11"/>
        <v>0.654408</v>
      </c>
      <c r="I271" s="18">
        <f aca="true" t="shared" si="12" ref="I271:I334">+ROUND(H271*7500,2)</f>
        <v>4908.06</v>
      </c>
      <c r="J271" s="77" t="s">
        <v>1655</v>
      </c>
      <c r="K271" s="78" t="s">
        <v>1656</v>
      </c>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row>
    <row r="272" spans="1:42" s="26" customFormat="1" ht="12.75">
      <c r="A272" s="14" t="s">
        <v>704</v>
      </c>
      <c r="B272" s="15" t="s">
        <v>703</v>
      </c>
      <c r="C272" s="119">
        <v>2.9413285601</v>
      </c>
      <c r="D272" s="114">
        <v>0.559809</v>
      </c>
      <c r="E272" s="17">
        <v>1</v>
      </c>
      <c r="F272" s="114">
        <f aca="true" t="shared" si="13" ref="F272:F335">+D272*E272</f>
        <v>0.559809</v>
      </c>
      <c r="G272" s="17">
        <v>1.5</v>
      </c>
      <c r="H272" s="114">
        <f aca="true" t="shared" si="14" ref="H272:H335">F272*G272</f>
        <v>0.8397135</v>
      </c>
      <c r="I272" s="18">
        <f t="shared" si="12"/>
        <v>6297.85</v>
      </c>
      <c r="J272" s="77" t="s">
        <v>1655</v>
      </c>
      <c r="K272" s="78" t="s">
        <v>1656</v>
      </c>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row>
    <row r="273" spans="1:42" s="26" customFormat="1" ht="12.75">
      <c r="A273" s="14" t="s">
        <v>705</v>
      </c>
      <c r="B273" s="15" t="s">
        <v>703</v>
      </c>
      <c r="C273" s="119">
        <v>4.2863533035</v>
      </c>
      <c r="D273" s="114">
        <v>0.774816</v>
      </c>
      <c r="E273" s="17">
        <v>1</v>
      </c>
      <c r="F273" s="114">
        <f t="shared" si="13"/>
        <v>0.774816</v>
      </c>
      <c r="G273" s="17">
        <v>1.5</v>
      </c>
      <c r="H273" s="114">
        <f t="shared" si="14"/>
        <v>1.162224</v>
      </c>
      <c r="I273" s="18">
        <f t="shared" si="12"/>
        <v>8716.68</v>
      </c>
      <c r="J273" s="77" t="s">
        <v>1655</v>
      </c>
      <c r="K273" s="78" t="s">
        <v>1656</v>
      </c>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row>
    <row r="274" spans="1:42" s="26" customFormat="1" ht="12.75">
      <c r="A274" s="20" t="s">
        <v>706</v>
      </c>
      <c r="B274" s="21" t="s">
        <v>703</v>
      </c>
      <c r="C274" s="120">
        <v>7.2275229358</v>
      </c>
      <c r="D274" s="115">
        <v>1.305687</v>
      </c>
      <c r="E274" s="23">
        <v>1</v>
      </c>
      <c r="F274" s="115">
        <f t="shared" si="13"/>
        <v>1.305687</v>
      </c>
      <c r="G274" s="23">
        <v>1.5</v>
      </c>
      <c r="H274" s="115">
        <f t="shared" si="14"/>
        <v>1.9585305000000002</v>
      </c>
      <c r="I274" s="24">
        <f t="shared" si="12"/>
        <v>14688.98</v>
      </c>
      <c r="J274" s="77" t="s">
        <v>1655</v>
      </c>
      <c r="K274" s="78" t="s">
        <v>1656</v>
      </c>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row>
    <row r="275" spans="1:42" s="26" customFormat="1" ht="12.75">
      <c r="A275" s="14" t="s">
        <v>707</v>
      </c>
      <c r="B275" s="15" t="s">
        <v>708</v>
      </c>
      <c r="C275" s="119">
        <v>4.691588785</v>
      </c>
      <c r="D275" s="114">
        <v>3.130616</v>
      </c>
      <c r="E275" s="17">
        <v>1</v>
      </c>
      <c r="F275" s="114">
        <f t="shared" si="13"/>
        <v>3.130616</v>
      </c>
      <c r="G275" s="17">
        <v>1.5</v>
      </c>
      <c r="H275" s="114">
        <f t="shared" si="14"/>
        <v>4.695924</v>
      </c>
      <c r="I275" s="18">
        <f t="shared" si="12"/>
        <v>35219.43</v>
      </c>
      <c r="J275" s="77" t="s">
        <v>1652</v>
      </c>
      <c r="K275" s="78" t="s">
        <v>1657</v>
      </c>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row>
    <row r="276" spans="1:42" s="26" customFormat="1" ht="12.75">
      <c r="A276" s="14" t="s">
        <v>709</v>
      </c>
      <c r="B276" s="15" t="s">
        <v>708</v>
      </c>
      <c r="C276" s="119">
        <v>6.1641791045</v>
      </c>
      <c r="D276" s="114">
        <v>3.460177</v>
      </c>
      <c r="E276" s="17">
        <v>1</v>
      </c>
      <c r="F276" s="114">
        <f t="shared" si="13"/>
        <v>3.460177</v>
      </c>
      <c r="G276" s="17">
        <v>1.5</v>
      </c>
      <c r="H276" s="114">
        <f t="shared" si="14"/>
        <v>5.1902655</v>
      </c>
      <c r="I276" s="18">
        <f t="shared" si="12"/>
        <v>38926.99</v>
      </c>
      <c r="J276" s="77" t="s">
        <v>1652</v>
      </c>
      <c r="K276" s="78" t="s">
        <v>1657</v>
      </c>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row>
    <row r="277" spans="1:42" s="26" customFormat="1" ht="12.75">
      <c r="A277" s="14" t="s">
        <v>710</v>
      </c>
      <c r="B277" s="15" t="s">
        <v>708</v>
      </c>
      <c r="C277" s="119">
        <v>10.3860869565</v>
      </c>
      <c r="D277" s="114">
        <v>5.001409</v>
      </c>
      <c r="E277" s="17">
        <v>1</v>
      </c>
      <c r="F277" s="114">
        <f t="shared" si="13"/>
        <v>5.001409</v>
      </c>
      <c r="G277" s="17">
        <v>1.5</v>
      </c>
      <c r="H277" s="114">
        <f t="shared" si="14"/>
        <v>7.5021135</v>
      </c>
      <c r="I277" s="18">
        <f t="shared" si="12"/>
        <v>56265.85</v>
      </c>
      <c r="J277" s="77" t="s">
        <v>1652</v>
      </c>
      <c r="K277" s="78" t="s">
        <v>1657</v>
      </c>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row>
    <row r="278" spans="1:42" s="26" customFormat="1" ht="12.75">
      <c r="A278" s="20" t="s">
        <v>711</v>
      </c>
      <c r="B278" s="21" t="s">
        <v>708</v>
      </c>
      <c r="C278" s="120">
        <v>26.0533707865</v>
      </c>
      <c r="D278" s="115">
        <v>9.732781</v>
      </c>
      <c r="E278" s="23">
        <v>1</v>
      </c>
      <c r="F278" s="115">
        <f t="shared" si="13"/>
        <v>9.732781</v>
      </c>
      <c r="G278" s="23">
        <v>1.5</v>
      </c>
      <c r="H278" s="115">
        <f t="shared" si="14"/>
        <v>14.599171499999999</v>
      </c>
      <c r="I278" s="24">
        <f t="shared" si="12"/>
        <v>109493.79</v>
      </c>
      <c r="J278" s="77" t="s">
        <v>1652</v>
      </c>
      <c r="K278" s="78" t="s">
        <v>1657</v>
      </c>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row>
    <row r="279" spans="1:42" s="26" customFormat="1" ht="12.75">
      <c r="A279" s="14" t="s">
        <v>712</v>
      </c>
      <c r="B279" s="15" t="s">
        <v>713</v>
      </c>
      <c r="C279" s="119">
        <v>3.1877907529</v>
      </c>
      <c r="D279" s="114">
        <v>4.009793</v>
      </c>
      <c r="E279" s="17">
        <v>1</v>
      </c>
      <c r="F279" s="114">
        <f t="shared" si="13"/>
        <v>4.009793</v>
      </c>
      <c r="G279" s="17">
        <v>1.5</v>
      </c>
      <c r="H279" s="114">
        <f t="shared" si="14"/>
        <v>6.0146895</v>
      </c>
      <c r="I279" s="18">
        <f t="shared" si="12"/>
        <v>45110.17</v>
      </c>
      <c r="J279" s="77" t="s">
        <v>1652</v>
      </c>
      <c r="K279" s="78" t="s">
        <v>1657</v>
      </c>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row>
    <row r="280" spans="1:42" s="26" customFormat="1" ht="12.75">
      <c r="A280" s="14" t="s">
        <v>714</v>
      </c>
      <c r="B280" s="15" t="s">
        <v>713</v>
      </c>
      <c r="C280" s="119">
        <v>7.8692536655</v>
      </c>
      <c r="D280" s="114">
        <v>5.301341</v>
      </c>
      <c r="E280" s="17">
        <v>1</v>
      </c>
      <c r="F280" s="114">
        <f t="shared" si="13"/>
        <v>5.301341</v>
      </c>
      <c r="G280" s="17">
        <v>1.5</v>
      </c>
      <c r="H280" s="114">
        <f t="shared" si="14"/>
        <v>7.952011499999999</v>
      </c>
      <c r="I280" s="18">
        <f t="shared" si="12"/>
        <v>59640.09</v>
      </c>
      <c r="J280" s="77" t="s">
        <v>1652</v>
      </c>
      <c r="K280" s="78" t="s">
        <v>1657</v>
      </c>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row>
    <row r="281" spans="1:42" s="26" customFormat="1" ht="12.75">
      <c r="A281" s="14" t="s">
        <v>715</v>
      </c>
      <c r="B281" s="15" t="s">
        <v>713</v>
      </c>
      <c r="C281" s="119">
        <v>15.8811748999</v>
      </c>
      <c r="D281" s="114">
        <v>8.407042</v>
      </c>
      <c r="E281" s="17">
        <v>1</v>
      </c>
      <c r="F281" s="114">
        <f t="shared" si="13"/>
        <v>8.407042</v>
      </c>
      <c r="G281" s="17">
        <v>1.5</v>
      </c>
      <c r="H281" s="114">
        <f t="shared" si="14"/>
        <v>12.610563</v>
      </c>
      <c r="I281" s="18">
        <f t="shared" si="12"/>
        <v>94579.22</v>
      </c>
      <c r="J281" s="77" t="s">
        <v>1652</v>
      </c>
      <c r="K281" s="78" t="s">
        <v>1657</v>
      </c>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row>
    <row r="282" spans="1:42" s="26" customFormat="1" ht="12.75">
      <c r="A282" s="20" t="s">
        <v>716</v>
      </c>
      <c r="B282" s="21" t="s">
        <v>713</v>
      </c>
      <c r="C282" s="120">
        <v>31.0219538968</v>
      </c>
      <c r="D282" s="115">
        <v>19.984155</v>
      </c>
      <c r="E282" s="23">
        <v>1</v>
      </c>
      <c r="F282" s="115">
        <f t="shared" si="13"/>
        <v>19.984155</v>
      </c>
      <c r="G282" s="23">
        <v>1.5</v>
      </c>
      <c r="H282" s="115">
        <f t="shared" si="14"/>
        <v>29.976232500000002</v>
      </c>
      <c r="I282" s="24">
        <f t="shared" si="12"/>
        <v>224821.74</v>
      </c>
      <c r="J282" s="77" t="s">
        <v>1652</v>
      </c>
      <c r="K282" s="78" t="s">
        <v>1657</v>
      </c>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row>
    <row r="283" spans="1:42" s="26" customFormat="1" ht="12.75">
      <c r="A283" s="14" t="s">
        <v>717</v>
      </c>
      <c r="B283" s="15" t="s">
        <v>718</v>
      </c>
      <c r="C283" s="119">
        <v>8.0033039648</v>
      </c>
      <c r="D283" s="114">
        <v>4.421813</v>
      </c>
      <c r="E283" s="17">
        <v>1</v>
      </c>
      <c r="F283" s="114">
        <f t="shared" si="13"/>
        <v>4.421813</v>
      </c>
      <c r="G283" s="17">
        <v>1.5</v>
      </c>
      <c r="H283" s="114">
        <f t="shared" si="14"/>
        <v>6.6327195</v>
      </c>
      <c r="I283" s="18">
        <f t="shared" si="12"/>
        <v>49745.4</v>
      </c>
      <c r="J283" s="77" t="s">
        <v>1652</v>
      </c>
      <c r="K283" s="78" t="s">
        <v>1657</v>
      </c>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row>
    <row r="284" spans="1:42" s="26" customFormat="1" ht="12.75">
      <c r="A284" s="14" t="s">
        <v>719</v>
      </c>
      <c r="B284" s="15" t="s">
        <v>718</v>
      </c>
      <c r="C284" s="119">
        <v>9.1828512397</v>
      </c>
      <c r="D284" s="114">
        <v>4.95006</v>
      </c>
      <c r="E284" s="17">
        <v>1</v>
      </c>
      <c r="F284" s="114">
        <f t="shared" si="13"/>
        <v>4.95006</v>
      </c>
      <c r="G284" s="17">
        <v>1.5</v>
      </c>
      <c r="H284" s="114">
        <f t="shared" si="14"/>
        <v>7.425089999999999</v>
      </c>
      <c r="I284" s="18">
        <f t="shared" si="12"/>
        <v>55688.18</v>
      </c>
      <c r="J284" s="77" t="s">
        <v>1652</v>
      </c>
      <c r="K284" s="78" t="s">
        <v>1657</v>
      </c>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row>
    <row r="285" spans="1:42" s="26" customFormat="1" ht="12.75">
      <c r="A285" s="14" t="s">
        <v>720</v>
      </c>
      <c r="B285" s="15" t="s">
        <v>718</v>
      </c>
      <c r="C285" s="119">
        <v>13.222965002</v>
      </c>
      <c r="D285" s="114">
        <v>6.333796</v>
      </c>
      <c r="E285" s="17">
        <v>1</v>
      </c>
      <c r="F285" s="114">
        <f t="shared" si="13"/>
        <v>6.333796</v>
      </c>
      <c r="G285" s="17">
        <v>1.5</v>
      </c>
      <c r="H285" s="114">
        <f t="shared" si="14"/>
        <v>9.500694000000001</v>
      </c>
      <c r="I285" s="18">
        <f t="shared" si="12"/>
        <v>71255.21</v>
      </c>
      <c r="J285" s="77" t="s">
        <v>1652</v>
      </c>
      <c r="K285" s="78" t="s">
        <v>1657</v>
      </c>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row>
    <row r="286" spans="1:42" s="26" customFormat="1" ht="12.75">
      <c r="A286" s="20" t="s">
        <v>721</v>
      </c>
      <c r="B286" s="21" t="s">
        <v>718</v>
      </c>
      <c r="C286" s="120">
        <v>20.9705668605</v>
      </c>
      <c r="D286" s="115">
        <v>9.698485</v>
      </c>
      <c r="E286" s="23">
        <v>1</v>
      </c>
      <c r="F286" s="115">
        <f t="shared" si="13"/>
        <v>9.698485</v>
      </c>
      <c r="G286" s="23">
        <v>1.5</v>
      </c>
      <c r="H286" s="115">
        <f t="shared" si="14"/>
        <v>14.5477275</v>
      </c>
      <c r="I286" s="24">
        <f t="shared" si="12"/>
        <v>109107.96</v>
      </c>
      <c r="J286" s="77" t="s">
        <v>1652</v>
      </c>
      <c r="K286" s="78" t="s">
        <v>1657</v>
      </c>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row>
    <row r="287" spans="1:42" s="26" customFormat="1" ht="12.75">
      <c r="A287" s="14" t="s">
        <v>722</v>
      </c>
      <c r="B287" s="15" t="s">
        <v>723</v>
      </c>
      <c r="C287" s="119">
        <v>5.6636278635</v>
      </c>
      <c r="D287" s="114">
        <v>3.807679</v>
      </c>
      <c r="E287" s="17">
        <v>1</v>
      </c>
      <c r="F287" s="114">
        <f t="shared" si="13"/>
        <v>3.807679</v>
      </c>
      <c r="G287" s="17">
        <v>1.5</v>
      </c>
      <c r="H287" s="114">
        <f t="shared" si="14"/>
        <v>5.7115184999999995</v>
      </c>
      <c r="I287" s="18">
        <f t="shared" si="12"/>
        <v>42836.39</v>
      </c>
      <c r="J287" s="77" t="s">
        <v>1652</v>
      </c>
      <c r="K287" s="78" t="s">
        <v>1657</v>
      </c>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row>
    <row r="288" spans="1:42" s="26" customFormat="1" ht="12.75">
      <c r="A288" s="14" t="s">
        <v>724</v>
      </c>
      <c r="B288" s="15" t="s">
        <v>723</v>
      </c>
      <c r="C288" s="119">
        <v>6.5051406402</v>
      </c>
      <c r="D288" s="114">
        <v>4.208977</v>
      </c>
      <c r="E288" s="17">
        <v>1</v>
      </c>
      <c r="F288" s="114">
        <f t="shared" si="13"/>
        <v>4.208977</v>
      </c>
      <c r="G288" s="17">
        <v>1.5</v>
      </c>
      <c r="H288" s="114">
        <f t="shared" si="14"/>
        <v>6.3134654999999995</v>
      </c>
      <c r="I288" s="18">
        <f t="shared" si="12"/>
        <v>47350.99</v>
      </c>
      <c r="J288" s="77" t="s">
        <v>1652</v>
      </c>
      <c r="K288" s="78" t="s">
        <v>1657</v>
      </c>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row>
    <row r="289" spans="1:42" s="26" customFormat="1" ht="12.75">
      <c r="A289" s="14" t="s">
        <v>725</v>
      </c>
      <c r="B289" s="15" t="s">
        <v>723</v>
      </c>
      <c r="C289" s="119">
        <v>9.2412545235</v>
      </c>
      <c r="D289" s="114">
        <v>5.179351</v>
      </c>
      <c r="E289" s="17">
        <v>1</v>
      </c>
      <c r="F289" s="114">
        <f t="shared" si="13"/>
        <v>5.179351</v>
      </c>
      <c r="G289" s="17">
        <v>1.5</v>
      </c>
      <c r="H289" s="114">
        <f t="shared" si="14"/>
        <v>7.769026499999999</v>
      </c>
      <c r="I289" s="18">
        <f t="shared" si="12"/>
        <v>58267.7</v>
      </c>
      <c r="J289" s="77" t="s">
        <v>1652</v>
      </c>
      <c r="K289" s="78" t="s">
        <v>1657</v>
      </c>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row>
    <row r="290" spans="1:42" s="26" customFormat="1" ht="12.75">
      <c r="A290" s="20" t="s">
        <v>726</v>
      </c>
      <c r="B290" s="21" t="s">
        <v>723</v>
      </c>
      <c r="C290" s="120">
        <v>17.9838204593</v>
      </c>
      <c r="D290" s="115">
        <v>8.822804</v>
      </c>
      <c r="E290" s="23">
        <v>1</v>
      </c>
      <c r="F290" s="115">
        <f t="shared" si="13"/>
        <v>8.822804</v>
      </c>
      <c r="G290" s="23">
        <v>1.5</v>
      </c>
      <c r="H290" s="115">
        <f t="shared" si="14"/>
        <v>13.234206</v>
      </c>
      <c r="I290" s="24">
        <f t="shared" si="12"/>
        <v>99256.55</v>
      </c>
      <c r="J290" s="77" t="s">
        <v>1652</v>
      </c>
      <c r="K290" s="78" t="s">
        <v>1657</v>
      </c>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row>
    <row r="291" spans="1:42" s="26" customFormat="1" ht="12.75">
      <c r="A291" s="14" t="s">
        <v>727</v>
      </c>
      <c r="B291" s="15" t="s">
        <v>728</v>
      </c>
      <c r="C291" s="119">
        <v>6.7540680473</v>
      </c>
      <c r="D291" s="114">
        <v>3.844447</v>
      </c>
      <c r="E291" s="17">
        <v>1</v>
      </c>
      <c r="F291" s="114">
        <f t="shared" si="13"/>
        <v>3.844447</v>
      </c>
      <c r="G291" s="17">
        <v>1.5</v>
      </c>
      <c r="H291" s="114">
        <f t="shared" si="14"/>
        <v>5.7666705</v>
      </c>
      <c r="I291" s="18">
        <f t="shared" si="12"/>
        <v>43250.03</v>
      </c>
      <c r="J291" s="77" t="s">
        <v>1652</v>
      </c>
      <c r="K291" s="78" t="s">
        <v>1657</v>
      </c>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row>
    <row r="292" spans="1:42" s="26" customFormat="1" ht="12.75">
      <c r="A292" s="14" t="s">
        <v>729</v>
      </c>
      <c r="B292" s="15" t="s">
        <v>728</v>
      </c>
      <c r="C292" s="119">
        <v>8.172245925</v>
      </c>
      <c r="D292" s="114">
        <v>4.385965</v>
      </c>
      <c r="E292" s="17">
        <v>1</v>
      </c>
      <c r="F292" s="114">
        <f t="shared" si="13"/>
        <v>4.385965</v>
      </c>
      <c r="G292" s="17">
        <v>1.5</v>
      </c>
      <c r="H292" s="114">
        <f t="shared" si="14"/>
        <v>6.5789475</v>
      </c>
      <c r="I292" s="18">
        <f t="shared" si="12"/>
        <v>49342.11</v>
      </c>
      <c r="J292" s="77" t="s">
        <v>1652</v>
      </c>
      <c r="K292" s="78" t="s">
        <v>1657</v>
      </c>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row>
    <row r="293" spans="1:42" s="26" customFormat="1" ht="12.75">
      <c r="A293" s="14" t="s">
        <v>730</v>
      </c>
      <c r="B293" s="15" t="s">
        <v>728</v>
      </c>
      <c r="C293" s="119">
        <v>10.5223981594</v>
      </c>
      <c r="D293" s="114">
        <v>5.325304</v>
      </c>
      <c r="E293" s="17">
        <v>1</v>
      </c>
      <c r="F293" s="114">
        <f t="shared" si="13"/>
        <v>5.325304</v>
      </c>
      <c r="G293" s="17">
        <v>1.5</v>
      </c>
      <c r="H293" s="114">
        <f t="shared" si="14"/>
        <v>7.9879560000000005</v>
      </c>
      <c r="I293" s="18">
        <f t="shared" si="12"/>
        <v>59909.67</v>
      </c>
      <c r="J293" s="77" t="s">
        <v>1652</v>
      </c>
      <c r="K293" s="78" t="s">
        <v>1657</v>
      </c>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row>
    <row r="294" spans="1:42" s="26" customFormat="1" ht="12.75">
      <c r="A294" s="20" t="s">
        <v>731</v>
      </c>
      <c r="B294" s="21" t="s">
        <v>728</v>
      </c>
      <c r="C294" s="120">
        <v>17.1214091004</v>
      </c>
      <c r="D294" s="115">
        <v>8.0347</v>
      </c>
      <c r="E294" s="23">
        <v>1</v>
      </c>
      <c r="F294" s="115">
        <f t="shared" si="13"/>
        <v>8.0347</v>
      </c>
      <c r="G294" s="23">
        <v>1.5</v>
      </c>
      <c r="H294" s="115">
        <f t="shared" si="14"/>
        <v>12.052050000000001</v>
      </c>
      <c r="I294" s="24">
        <f t="shared" si="12"/>
        <v>90390.38</v>
      </c>
      <c r="J294" s="77" t="s">
        <v>1652</v>
      </c>
      <c r="K294" s="78" t="s">
        <v>1657</v>
      </c>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row>
    <row r="295" spans="1:42" s="26" customFormat="1" ht="12.75">
      <c r="A295" s="14" t="s">
        <v>732</v>
      </c>
      <c r="B295" s="15" t="s">
        <v>733</v>
      </c>
      <c r="C295" s="119">
        <v>5.0223318619</v>
      </c>
      <c r="D295" s="114">
        <v>3.063137</v>
      </c>
      <c r="E295" s="17">
        <v>1</v>
      </c>
      <c r="F295" s="114">
        <f t="shared" si="13"/>
        <v>3.063137</v>
      </c>
      <c r="G295" s="17">
        <v>1.5</v>
      </c>
      <c r="H295" s="114">
        <f t="shared" si="14"/>
        <v>4.5947055</v>
      </c>
      <c r="I295" s="18">
        <f t="shared" si="12"/>
        <v>34460.29</v>
      </c>
      <c r="J295" s="77" t="s">
        <v>1652</v>
      </c>
      <c r="K295" s="78" t="s">
        <v>1657</v>
      </c>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row>
    <row r="296" spans="1:42" s="26" customFormat="1" ht="12.75">
      <c r="A296" s="14" t="s">
        <v>734</v>
      </c>
      <c r="B296" s="15" t="s">
        <v>733</v>
      </c>
      <c r="C296" s="119">
        <v>6.1109080597</v>
      </c>
      <c r="D296" s="114">
        <v>3.436934</v>
      </c>
      <c r="E296" s="17">
        <v>1</v>
      </c>
      <c r="F296" s="114">
        <f t="shared" si="13"/>
        <v>3.436934</v>
      </c>
      <c r="G296" s="17">
        <v>1.5</v>
      </c>
      <c r="H296" s="114">
        <f t="shared" si="14"/>
        <v>5.1554009999999995</v>
      </c>
      <c r="I296" s="18">
        <f t="shared" si="12"/>
        <v>38665.51</v>
      </c>
      <c r="J296" s="77" t="s">
        <v>1652</v>
      </c>
      <c r="K296" s="78" t="s">
        <v>1657</v>
      </c>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row>
    <row r="297" spans="1:42" s="26" customFormat="1" ht="12.75">
      <c r="A297" s="14" t="s">
        <v>735</v>
      </c>
      <c r="B297" s="15" t="s">
        <v>733</v>
      </c>
      <c r="C297" s="119">
        <v>8.5509446694</v>
      </c>
      <c r="D297" s="114">
        <v>4.256553</v>
      </c>
      <c r="E297" s="17">
        <v>1</v>
      </c>
      <c r="F297" s="114">
        <f t="shared" si="13"/>
        <v>4.256553</v>
      </c>
      <c r="G297" s="17">
        <v>1.5</v>
      </c>
      <c r="H297" s="114">
        <f t="shared" si="14"/>
        <v>6.3848295</v>
      </c>
      <c r="I297" s="18">
        <f t="shared" si="12"/>
        <v>47886.22</v>
      </c>
      <c r="J297" s="77" t="s">
        <v>1652</v>
      </c>
      <c r="K297" s="78" t="s">
        <v>1657</v>
      </c>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row>
    <row r="298" spans="1:42" s="26" customFormat="1" ht="12.75">
      <c r="A298" s="20" t="s">
        <v>736</v>
      </c>
      <c r="B298" s="21" t="s">
        <v>733</v>
      </c>
      <c r="C298" s="120">
        <v>16.1475044563</v>
      </c>
      <c r="D298" s="115">
        <v>7.127637</v>
      </c>
      <c r="E298" s="23">
        <v>1</v>
      </c>
      <c r="F298" s="115">
        <f t="shared" si="13"/>
        <v>7.127637</v>
      </c>
      <c r="G298" s="23">
        <v>1.5</v>
      </c>
      <c r="H298" s="115">
        <f t="shared" si="14"/>
        <v>10.6914555</v>
      </c>
      <c r="I298" s="24">
        <f t="shared" si="12"/>
        <v>80185.92</v>
      </c>
      <c r="J298" s="77" t="s">
        <v>1652</v>
      </c>
      <c r="K298" s="78" t="s">
        <v>1657</v>
      </c>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row>
    <row r="299" spans="1:42" s="26" customFormat="1" ht="12.75">
      <c r="A299" s="14" t="s">
        <v>737</v>
      </c>
      <c r="B299" s="15" t="s">
        <v>738</v>
      </c>
      <c r="C299" s="119">
        <v>4.3791074056</v>
      </c>
      <c r="D299" s="114">
        <v>2.849119</v>
      </c>
      <c r="E299" s="17">
        <v>1</v>
      </c>
      <c r="F299" s="114">
        <f t="shared" si="13"/>
        <v>2.849119</v>
      </c>
      <c r="G299" s="17">
        <v>1.5</v>
      </c>
      <c r="H299" s="114">
        <f t="shared" si="14"/>
        <v>4.2736785</v>
      </c>
      <c r="I299" s="18">
        <f t="shared" si="12"/>
        <v>32052.59</v>
      </c>
      <c r="J299" s="77" t="s">
        <v>1652</v>
      </c>
      <c r="K299" s="78" t="s">
        <v>1657</v>
      </c>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row>
    <row r="300" spans="1:42" s="26" customFormat="1" ht="12.75">
      <c r="A300" s="14" t="s">
        <v>739</v>
      </c>
      <c r="B300" s="15" t="s">
        <v>738</v>
      </c>
      <c r="C300" s="119">
        <v>5.8294372294</v>
      </c>
      <c r="D300" s="114">
        <v>3.269018</v>
      </c>
      <c r="E300" s="17">
        <v>1</v>
      </c>
      <c r="F300" s="114">
        <f t="shared" si="13"/>
        <v>3.269018</v>
      </c>
      <c r="G300" s="17">
        <v>1.5</v>
      </c>
      <c r="H300" s="114">
        <f t="shared" si="14"/>
        <v>4.903527</v>
      </c>
      <c r="I300" s="18">
        <f t="shared" si="12"/>
        <v>36776.45</v>
      </c>
      <c r="J300" s="77" t="s">
        <v>1652</v>
      </c>
      <c r="K300" s="78" t="s">
        <v>1657</v>
      </c>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row>
    <row r="301" spans="1:42" s="26" customFormat="1" ht="12.75">
      <c r="A301" s="14" t="s">
        <v>740</v>
      </c>
      <c r="B301" s="15" t="s">
        <v>738</v>
      </c>
      <c r="C301" s="119">
        <v>9.1434016198</v>
      </c>
      <c r="D301" s="114">
        <v>4.158231</v>
      </c>
      <c r="E301" s="17">
        <v>1</v>
      </c>
      <c r="F301" s="114">
        <f t="shared" si="13"/>
        <v>4.158231</v>
      </c>
      <c r="G301" s="17">
        <v>1.5</v>
      </c>
      <c r="H301" s="114">
        <f t="shared" si="14"/>
        <v>6.237346499999999</v>
      </c>
      <c r="I301" s="18">
        <f t="shared" si="12"/>
        <v>46780.1</v>
      </c>
      <c r="J301" s="77" t="s">
        <v>1652</v>
      </c>
      <c r="K301" s="78" t="s">
        <v>1657</v>
      </c>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row>
    <row r="302" spans="1:42" s="26" customFormat="1" ht="12.75">
      <c r="A302" s="20" t="s">
        <v>741</v>
      </c>
      <c r="B302" s="21" t="s">
        <v>738</v>
      </c>
      <c r="C302" s="120">
        <v>18.5976047904</v>
      </c>
      <c r="D302" s="115">
        <v>7.26029</v>
      </c>
      <c r="E302" s="23">
        <v>1</v>
      </c>
      <c r="F302" s="115">
        <f t="shared" si="13"/>
        <v>7.26029</v>
      </c>
      <c r="G302" s="23">
        <v>1.5</v>
      </c>
      <c r="H302" s="115">
        <f t="shared" si="14"/>
        <v>10.890435</v>
      </c>
      <c r="I302" s="24">
        <f t="shared" si="12"/>
        <v>81678.26</v>
      </c>
      <c r="J302" s="77" t="s">
        <v>1652</v>
      </c>
      <c r="K302" s="78" t="s">
        <v>1657</v>
      </c>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row>
    <row r="303" spans="1:42" s="26" customFormat="1" ht="12.75">
      <c r="A303" s="14" t="s">
        <v>742</v>
      </c>
      <c r="B303" s="15" t="s">
        <v>743</v>
      </c>
      <c r="C303" s="119">
        <v>4.3388527499</v>
      </c>
      <c r="D303" s="114">
        <v>1.770956</v>
      </c>
      <c r="E303" s="17">
        <v>1</v>
      </c>
      <c r="F303" s="114">
        <f t="shared" si="13"/>
        <v>1.770956</v>
      </c>
      <c r="G303" s="17">
        <v>1.5</v>
      </c>
      <c r="H303" s="114">
        <f t="shared" si="14"/>
        <v>2.656434</v>
      </c>
      <c r="I303" s="18">
        <f t="shared" si="12"/>
        <v>19923.26</v>
      </c>
      <c r="J303" s="77" t="s">
        <v>1652</v>
      </c>
      <c r="K303" s="78" t="s">
        <v>1657</v>
      </c>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row>
    <row r="304" spans="1:42" s="26" customFormat="1" ht="12.75">
      <c r="A304" s="14" t="s">
        <v>744</v>
      </c>
      <c r="B304" s="15" t="s">
        <v>743</v>
      </c>
      <c r="C304" s="119">
        <v>5.6997185896</v>
      </c>
      <c r="D304" s="114">
        <v>2.301681</v>
      </c>
      <c r="E304" s="17">
        <v>1</v>
      </c>
      <c r="F304" s="114">
        <f t="shared" si="13"/>
        <v>2.301681</v>
      </c>
      <c r="G304" s="17">
        <v>1.5</v>
      </c>
      <c r="H304" s="114">
        <f t="shared" si="14"/>
        <v>3.4525214999999996</v>
      </c>
      <c r="I304" s="18">
        <f t="shared" si="12"/>
        <v>25893.91</v>
      </c>
      <c r="J304" s="77" t="s">
        <v>1652</v>
      </c>
      <c r="K304" s="78" t="s">
        <v>1657</v>
      </c>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row>
    <row r="305" spans="1:42" s="26" customFormat="1" ht="12.75">
      <c r="A305" s="14" t="s">
        <v>745</v>
      </c>
      <c r="B305" s="15" t="s">
        <v>743</v>
      </c>
      <c r="C305" s="119">
        <v>8.9855516637</v>
      </c>
      <c r="D305" s="114">
        <v>3.576625</v>
      </c>
      <c r="E305" s="17">
        <v>1</v>
      </c>
      <c r="F305" s="114">
        <f t="shared" si="13"/>
        <v>3.576625</v>
      </c>
      <c r="G305" s="17">
        <v>1.5</v>
      </c>
      <c r="H305" s="114">
        <f t="shared" si="14"/>
        <v>5.3649375</v>
      </c>
      <c r="I305" s="18">
        <f t="shared" si="12"/>
        <v>40237.03</v>
      </c>
      <c r="J305" s="77" t="s">
        <v>1652</v>
      </c>
      <c r="K305" s="78" t="s">
        <v>1657</v>
      </c>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row>
    <row r="306" spans="1:42" s="26" customFormat="1" ht="12.75">
      <c r="A306" s="20" t="s">
        <v>746</v>
      </c>
      <c r="B306" s="21" t="s">
        <v>743</v>
      </c>
      <c r="C306" s="120">
        <v>16.2573057733</v>
      </c>
      <c r="D306" s="115">
        <v>6.359309</v>
      </c>
      <c r="E306" s="23">
        <v>1</v>
      </c>
      <c r="F306" s="115">
        <f t="shared" si="13"/>
        <v>6.359309</v>
      </c>
      <c r="G306" s="23">
        <v>1.5</v>
      </c>
      <c r="H306" s="115">
        <f t="shared" si="14"/>
        <v>9.5389635</v>
      </c>
      <c r="I306" s="24">
        <f t="shared" si="12"/>
        <v>71542.23</v>
      </c>
      <c r="J306" s="77" t="s">
        <v>1652</v>
      </c>
      <c r="K306" s="78" t="s">
        <v>1657</v>
      </c>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row>
    <row r="307" spans="1:42" s="26" customFormat="1" ht="12.75">
      <c r="A307" s="14" t="s">
        <v>747</v>
      </c>
      <c r="B307" s="15" t="s">
        <v>748</v>
      </c>
      <c r="C307" s="119">
        <v>4.6764705882</v>
      </c>
      <c r="D307" s="114">
        <v>2.283684</v>
      </c>
      <c r="E307" s="17">
        <v>1</v>
      </c>
      <c r="F307" s="114">
        <f t="shared" si="13"/>
        <v>2.283684</v>
      </c>
      <c r="G307" s="17">
        <v>1.5</v>
      </c>
      <c r="H307" s="114">
        <f t="shared" si="14"/>
        <v>3.425526</v>
      </c>
      <c r="I307" s="18">
        <f t="shared" si="12"/>
        <v>25691.45</v>
      </c>
      <c r="J307" s="77" t="s">
        <v>1652</v>
      </c>
      <c r="K307" s="78" t="s">
        <v>1657</v>
      </c>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row>
    <row r="308" spans="1:42" s="26" customFormat="1" ht="12.75">
      <c r="A308" s="14" t="s">
        <v>749</v>
      </c>
      <c r="B308" s="15" t="s">
        <v>748</v>
      </c>
      <c r="C308" s="119">
        <v>5.3456375839</v>
      </c>
      <c r="D308" s="114">
        <v>2.459479</v>
      </c>
      <c r="E308" s="17">
        <v>1</v>
      </c>
      <c r="F308" s="114">
        <f t="shared" si="13"/>
        <v>2.459479</v>
      </c>
      <c r="G308" s="17">
        <v>1.5</v>
      </c>
      <c r="H308" s="114">
        <f t="shared" si="14"/>
        <v>3.6892185</v>
      </c>
      <c r="I308" s="18">
        <f t="shared" si="12"/>
        <v>27669.14</v>
      </c>
      <c r="J308" s="77" t="s">
        <v>1652</v>
      </c>
      <c r="K308" s="78" t="s">
        <v>1657</v>
      </c>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row>
    <row r="309" spans="1:42" s="26" customFormat="1" ht="12.75">
      <c r="A309" s="14" t="s">
        <v>750</v>
      </c>
      <c r="B309" s="15" t="s">
        <v>748</v>
      </c>
      <c r="C309" s="119">
        <v>9.0063091483</v>
      </c>
      <c r="D309" s="114">
        <v>3.031992</v>
      </c>
      <c r="E309" s="17">
        <v>1</v>
      </c>
      <c r="F309" s="114">
        <f t="shared" si="13"/>
        <v>3.031992</v>
      </c>
      <c r="G309" s="17">
        <v>1.5</v>
      </c>
      <c r="H309" s="114">
        <f t="shared" si="14"/>
        <v>4.547988</v>
      </c>
      <c r="I309" s="18">
        <f t="shared" si="12"/>
        <v>34109.91</v>
      </c>
      <c r="J309" s="77" t="s">
        <v>1652</v>
      </c>
      <c r="K309" s="78" t="s">
        <v>1657</v>
      </c>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row>
    <row r="310" spans="1:42" s="26" customFormat="1" ht="12.75">
      <c r="A310" s="20" t="s">
        <v>751</v>
      </c>
      <c r="B310" s="21" t="s">
        <v>748</v>
      </c>
      <c r="C310" s="120">
        <v>16.4700598802</v>
      </c>
      <c r="D310" s="115">
        <v>4.8851</v>
      </c>
      <c r="E310" s="23">
        <v>1</v>
      </c>
      <c r="F310" s="115">
        <f t="shared" si="13"/>
        <v>4.8851</v>
      </c>
      <c r="G310" s="23">
        <v>1.5</v>
      </c>
      <c r="H310" s="115">
        <f t="shared" si="14"/>
        <v>7.32765</v>
      </c>
      <c r="I310" s="24">
        <f t="shared" si="12"/>
        <v>54957.38</v>
      </c>
      <c r="J310" s="77" t="s">
        <v>1652</v>
      </c>
      <c r="K310" s="78" t="s">
        <v>1657</v>
      </c>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row>
    <row r="311" spans="1:42" s="26" customFormat="1" ht="12.75">
      <c r="A311" s="14" t="s">
        <v>752</v>
      </c>
      <c r="B311" s="15" t="s">
        <v>753</v>
      </c>
      <c r="C311" s="119">
        <v>2.5749589141</v>
      </c>
      <c r="D311" s="114">
        <v>1.606053</v>
      </c>
      <c r="E311" s="17">
        <v>1</v>
      </c>
      <c r="F311" s="114">
        <f t="shared" si="13"/>
        <v>1.606053</v>
      </c>
      <c r="G311" s="17">
        <v>1.5</v>
      </c>
      <c r="H311" s="114">
        <f t="shared" si="14"/>
        <v>2.4090795</v>
      </c>
      <c r="I311" s="18">
        <f t="shared" si="12"/>
        <v>18068.1</v>
      </c>
      <c r="J311" s="77" t="s">
        <v>1652</v>
      </c>
      <c r="K311" s="78" t="s">
        <v>1657</v>
      </c>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row>
    <row r="312" spans="1:42" s="26" customFormat="1" ht="12.75">
      <c r="A312" s="14" t="s">
        <v>754</v>
      </c>
      <c r="B312" s="15" t="s">
        <v>753</v>
      </c>
      <c r="C312" s="119">
        <v>3.8814520703</v>
      </c>
      <c r="D312" s="114">
        <v>1.905853</v>
      </c>
      <c r="E312" s="17">
        <v>1</v>
      </c>
      <c r="F312" s="114">
        <f t="shared" si="13"/>
        <v>1.905853</v>
      </c>
      <c r="G312" s="17">
        <v>1.5</v>
      </c>
      <c r="H312" s="114">
        <f t="shared" si="14"/>
        <v>2.8587795</v>
      </c>
      <c r="I312" s="18">
        <f t="shared" si="12"/>
        <v>21440.85</v>
      </c>
      <c r="J312" s="77" t="s">
        <v>1652</v>
      </c>
      <c r="K312" s="78" t="s">
        <v>1657</v>
      </c>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row>
    <row r="313" spans="1:42" s="26" customFormat="1" ht="12.75">
      <c r="A313" s="14" t="s">
        <v>755</v>
      </c>
      <c r="B313" s="15" t="s">
        <v>753</v>
      </c>
      <c r="C313" s="119">
        <v>6.5198430004</v>
      </c>
      <c r="D313" s="114">
        <v>2.462703</v>
      </c>
      <c r="E313" s="17">
        <v>1</v>
      </c>
      <c r="F313" s="114">
        <f t="shared" si="13"/>
        <v>2.462703</v>
      </c>
      <c r="G313" s="17">
        <v>1.5</v>
      </c>
      <c r="H313" s="114">
        <f t="shared" si="14"/>
        <v>3.6940545</v>
      </c>
      <c r="I313" s="18">
        <f t="shared" si="12"/>
        <v>27705.41</v>
      </c>
      <c r="J313" s="77" t="s">
        <v>1652</v>
      </c>
      <c r="K313" s="78" t="s">
        <v>1657</v>
      </c>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row>
    <row r="314" spans="1:42" s="26" customFormat="1" ht="12.75">
      <c r="A314" s="20" t="s">
        <v>756</v>
      </c>
      <c r="B314" s="21" t="s">
        <v>753</v>
      </c>
      <c r="C314" s="120">
        <v>13.2284031414</v>
      </c>
      <c r="D314" s="115">
        <v>4.211082</v>
      </c>
      <c r="E314" s="23">
        <v>1</v>
      </c>
      <c r="F314" s="115">
        <f t="shared" si="13"/>
        <v>4.211082</v>
      </c>
      <c r="G314" s="23">
        <v>1.5</v>
      </c>
      <c r="H314" s="115">
        <f t="shared" si="14"/>
        <v>6.316623</v>
      </c>
      <c r="I314" s="24">
        <f t="shared" si="12"/>
        <v>47374.67</v>
      </c>
      <c r="J314" s="77" t="s">
        <v>1652</v>
      </c>
      <c r="K314" s="78" t="s">
        <v>1657</v>
      </c>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row>
    <row r="315" spans="1:42" s="26" customFormat="1" ht="12.75">
      <c r="A315" s="14" t="s">
        <v>757</v>
      </c>
      <c r="B315" s="15" t="s">
        <v>758</v>
      </c>
      <c r="C315" s="119">
        <v>2.4840698869</v>
      </c>
      <c r="D315" s="114">
        <v>1.717105</v>
      </c>
      <c r="E315" s="17">
        <v>1</v>
      </c>
      <c r="F315" s="114">
        <f t="shared" si="13"/>
        <v>1.717105</v>
      </c>
      <c r="G315" s="17">
        <v>1.5</v>
      </c>
      <c r="H315" s="114">
        <f t="shared" si="14"/>
        <v>2.5756575</v>
      </c>
      <c r="I315" s="18">
        <f t="shared" si="12"/>
        <v>19317.43</v>
      </c>
      <c r="J315" s="77" t="s">
        <v>1652</v>
      </c>
      <c r="K315" s="78" t="s">
        <v>1657</v>
      </c>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row>
    <row r="316" spans="1:42" s="26" customFormat="1" ht="12.75">
      <c r="A316" s="14" t="s">
        <v>759</v>
      </c>
      <c r="B316" s="15" t="s">
        <v>758</v>
      </c>
      <c r="C316" s="119">
        <v>4.1264322513</v>
      </c>
      <c r="D316" s="114">
        <v>2.093212</v>
      </c>
      <c r="E316" s="17">
        <v>1</v>
      </c>
      <c r="F316" s="114">
        <f t="shared" si="13"/>
        <v>2.093212</v>
      </c>
      <c r="G316" s="17">
        <v>1.5</v>
      </c>
      <c r="H316" s="114">
        <f t="shared" si="14"/>
        <v>3.139818</v>
      </c>
      <c r="I316" s="18">
        <f t="shared" si="12"/>
        <v>23548.64</v>
      </c>
      <c r="J316" s="77" t="s">
        <v>1652</v>
      </c>
      <c r="K316" s="78" t="s">
        <v>1657</v>
      </c>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row>
    <row r="317" spans="1:42" s="26" customFormat="1" ht="12.75">
      <c r="A317" s="14" t="s">
        <v>760</v>
      </c>
      <c r="B317" s="15" t="s">
        <v>758</v>
      </c>
      <c r="C317" s="119">
        <v>8.3493568043</v>
      </c>
      <c r="D317" s="114">
        <v>2.855194</v>
      </c>
      <c r="E317" s="17">
        <v>1</v>
      </c>
      <c r="F317" s="114">
        <f t="shared" si="13"/>
        <v>2.855194</v>
      </c>
      <c r="G317" s="17">
        <v>1.5</v>
      </c>
      <c r="H317" s="114">
        <f t="shared" si="14"/>
        <v>4.282791</v>
      </c>
      <c r="I317" s="18">
        <f t="shared" si="12"/>
        <v>32120.93</v>
      </c>
      <c r="J317" s="77" t="s">
        <v>1652</v>
      </c>
      <c r="K317" s="78" t="s">
        <v>1657</v>
      </c>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row>
    <row r="318" spans="1:42" s="26" customFormat="1" ht="12.75">
      <c r="A318" s="20" t="s">
        <v>761</v>
      </c>
      <c r="B318" s="21" t="s">
        <v>758</v>
      </c>
      <c r="C318" s="120">
        <v>16.979543079</v>
      </c>
      <c r="D318" s="115">
        <v>5.25421</v>
      </c>
      <c r="E318" s="23">
        <v>1</v>
      </c>
      <c r="F318" s="115">
        <f t="shared" si="13"/>
        <v>5.25421</v>
      </c>
      <c r="G318" s="23">
        <v>1.5</v>
      </c>
      <c r="H318" s="115">
        <f t="shared" si="14"/>
        <v>7.881314999999999</v>
      </c>
      <c r="I318" s="24">
        <f t="shared" si="12"/>
        <v>59109.86</v>
      </c>
      <c r="J318" s="77" t="s">
        <v>1652</v>
      </c>
      <c r="K318" s="78" t="s">
        <v>1657</v>
      </c>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row>
    <row r="319" spans="1:42" s="26" customFormat="1" ht="12.75">
      <c r="A319" s="14" t="s">
        <v>762</v>
      </c>
      <c r="B319" s="15" t="s">
        <v>763</v>
      </c>
      <c r="C319" s="119">
        <v>2.4246090292</v>
      </c>
      <c r="D319" s="114">
        <v>2.086191</v>
      </c>
      <c r="E319" s="17">
        <v>1</v>
      </c>
      <c r="F319" s="114">
        <f t="shared" si="13"/>
        <v>2.086191</v>
      </c>
      <c r="G319" s="17">
        <v>1.5</v>
      </c>
      <c r="H319" s="114">
        <f t="shared" si="14"/>
        <v>3.1292865</v>
      </c>
      <c r="I319" s="18">
        <f t="shared" si="12"/>
        <v>23469.65</v>
      </c>
      <c r="J319" s="77" t="s">
        <v>1652</v>
      </c>
      <c r="K319" s="78" t="s">
        <v>1657</v>
      </c>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row>
    <row r="320" spans="1:42" s="26" customFormat="1" ht="12.75">
      <c r="A320" s="14" t="s">
        <v>764</v>
      </c>
      <c r="B320" s="15" t="s">
        <v>763</v>
      </c>
      <c r="C320" s="119">
        <v>3.0925842494</v>
      </c>
      <c r="D320" s="114">
        <v>2.237434</v>
      </c>
      <c r="E320" s="17">
        <v>1</v>
      </c>
      <c r="F320" s="114">
        <f t="shared" si="13"/>
        <v>2.237434</v>
      </c>
      <c r="G320" s="17">
        <v>1.5</v>
      </c>
      <c r="H320" s="114">
        <f t="shared" si="14"/>
        <v>3.3561509999999997</v>
      </c>
      <c r="I320" s="18">
        <f t="shared" si="12"/>
        <v>25171.13</v>
      </c>
      <c r="J320" s="77" t="s">
        <v>1652</v>
      </c>
      <c r="K320" s="78" t="s">
        <v>1657</v>
      </c>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row>
    <row r="321" spans="1:42" s="26" customFormat="1" ht="12.75">
      <c r="A321" s="14" t="s">
        <v>765</v>
      </c>
      <c r="B321" s="15" t="s">
        <v>763</v>
      </c>
      <c r="C321" s="119">
        <v>5.3219569935</v>
      </c>
      <c r="D321" s="114">
        <v>2.786287</v>
      </c>
      <c r="E321" s="17">
        <v>1</v>
      </c>
      <c r="F321" s="114">
        <f t="shared" si="13"/>
        <v>2.786287</v>
      </c>
      <c r="G321" s="17">
        <v>1.5</v>
      </c>
      <c r="H321" s="114">
        <f t="shared" si="14"/>
        <v>4.1794305000000005</v>
      </c>
      <c r="I321" s="18">
        <f t="shared" si="12"/>
        <v>31345.73</v>
      </c>
      <c r="J321" s="77" t="s">
        <v>1652</v>
      </c>
      <c r="K321" s="78" t="s">
        <v>1657</v>
      </c>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row>
    <row r="322" spans="1:42" s="26" customFormat="1" ht="12.75">
      <c r="A322" s="20" t="s">
        <v>766</v>
      </c>
      <c r="B322" s="21" t="s">
        <v>763</v>
      </c>
      <c r="C322" s="120">
        <v>8.5813571502</v>
      </c>
      <c r="D322" s="115">
        <v>4.066854</v>
      </c>
      <c r="E322" s="23">
        <v>1</v>
      </c>
      <c r="F322" s="115">
        <f t="shared" si="13"/>
        <v>4.066854</v>
      </c>
      <c r="G322" s="23">
        <v>1.5</v>
      </c>
      <c r="H322" s="115">
        <f t="shared" si="14"/>
        <v>6.100281000000001</v>
      </c>
      <c r="I322" s="24">
        <f t="shared" si="12"/>
        <v>45752.11</v>
      </c>
      <c r="J322" s="77" t="s">
        <v>1652</v>
      </c>
      <c r="K322" s="78" t="s">
        <v>1657</v>
      </c>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row>
    <row r="323" spans="1:42" s="26" customFormat="1" ht="12.75">
      <c r="A323" s="14" t="s">
        <v>767</v>
      </c>
      <c r="B323" s="15" t="s">
        <v>768</v>
      </c>
      <c r="C323" s="119">
        <v>1.7158566569</v>
      </c>
      <c r="D323" s="114">
        <v>1.773562</v>
      </c>
      <c r="E323" s="17">
        <v>1</v>
      </c>
      <c r="F323" s="114">
        <f t="shared" si="13"/>
        <v>1.773562</v>
      </c>
      <c r="G323" s="17">
        <v>1.5</v>
      </c>
      <c r="H323" s="114">
        <f t="shared" si="14"/>
        <v>2.660343</v>
      </c>
      <c r="I323" s="18">
        <f t="shared" si="12"/>
        <v>19952.57</v>
      </c>
      <c r="J323" s="77" t="s">
        <v>1652</v>
      </c>
      <c r="K323" s="78" t="s">
        <v>1657</v>
      </c>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row>
    <row r="324" spans="1:42" s="26" customFormat="1" ht="12.75">
      <c r="A324" s="14" t="s">
        <v>769</v>
      </c>
      <c r="B324" s="15" t="s">
        <v>768</v>
      </c>
      <c r="C324" s="119">
        <v>2.527335196</v>
      </c>
      <c r="D324" s="114">
        <v>1.993256</v>
      </c>
      <c r="E324" s="17">
        <v>1</v>
      </c>
      <c r="F324" s="114">
        <f t="shared" si="13"/>
        <v>1.993256</v>
      </c>
      <c r="G324" s="17">
        <v>1.5</v>
      </c>
      <c r="H324" s="114">
        <f t="shared" si="14"/>
        <v>2.989884</v>
      </c>
      <c r="I324" s="18">
        <f t="shared" si="12"/>
        <v>22424.13</v>
      </c>
      <c r="J324" s="77" t="s">
        <v>1652</v>
      </c>
      <c r="K324" s="78" t="s">
        <v>1657</v>
      </c>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row>
    <row r="325" spans="1:42" s="26" customFormat="1" ht="12.75">
      <c r="A325" s="14" t="s">
        <v>770</v>
      </c>
      <c r="B325" s="15" t="s">
        <v>768</v>
      </c>
      <c r="C325" s="119">
        <v>5.1699222745</v>
      </c>
      <c r="D325" s="114">
        <v>2.58421</v>
      </c>
      <c r="E325" s="17">
        <v>1</v>
      </c>
      <c r="F325" s="114">
        <f t="shared" si="13"/>
        <v>2.58421</v>
      </c>
      <c r="G325" s="17">
        <v>1.5</v>
      </c>
      <c r="H325" s="114">
        <f t="shared" si="14"/>
        <v>3.876315</v>
      </c>
      <c r="I325" s="18">
        <f t="shared" si="12"/>
        <v>29072.36</v>
      </c>
      <c r="J325" s="77" t="s">
        <v>1652</v>
      </c>
      <c r="K325" s="78" t="s">
        <v>1657</v>
      </c>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row>
    <row r="326" spans="1:42" s="26" customFormat="1" ht="12.75">
      <c r="A326" s="20" t="s">
        <v>771</v>
      </c>
      <c r="B326" s="21" t="s">
        <v>768</v>
      </c>
      <c r="C326" s="120">
        <v>10.3726075068</v>
      </c>
      <c r="D326" s="115">
        <v>4.212051</v>
      </c>
      <c r="E326" s="23">
        <v>1</v>
      </c>
      <c r="F326" s="115">
        <f t="shared" si="13"/>
        <v>4.212051</v>
      </c>
      <c r="G326" s="23">
        <v>1.5</v>
      </c>
      <c r="H326" s="115">
        <f t="shared" si="14"/>
        <v>6.3180765</v>
      </c>
      <c r="I326" s="24">
        <f t="shared" si="12"/>
        <v>47385.57</v>
      </c>
      <c r="J326" s="77" t="s">
        <v>1652</v>
      </c>
      <c r="K326" s="78" t="s">
        <v>1657</v>
      </c>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row>
    <row r="327" spans="1:42" s="26" customFormat="1" ht="12.75">
      <c r="A327" s="14" t="s">
        <v>772</v>
      </c>
      <c r="B327" s="15" t="s">
        <v>773</v>
      </c>
      <c r="C327" s="119">
        <v>2.9087098277</v>
      </c>
      <c r="D327" s="114">
        <v>1.301919</v>
      </c>
      <c r="E327" s="17">
        <v>1</v>
      </c>
      <c r="F327" s="114">
        <f t="shared" si="13"/>
        <v>1.301919</v>
      </c>
      <c r="G327" s="17">
        <v>1.5</v>
      </c>
      <c r="H327" s="114">
        <f t="shared" si="14"/>
        <v>1.9528785000000002</v>
      </c>
      <c r="I327" s="18">
        <f t="shared" si="12"/>
        <v>14646.59</v>
      </c>
      <c r="J327" s="77" t="s">
        <v>1652</v>
      </c>
      <c r="K327" s="78" t="s">
        <v>1657</v>
      </c>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row>
    <row r="328" spans="1:42" s="26" customFormat="1" ht="12.75">
      <c r="A328" s="14" t="s">
        <v>774</v>
      </c>
      <c r="B328" s="15" t="s">
        <v>773</v>
      </c>
      <c r="C328" s="119">
        <v>2.5328719723</v>
      </c>
      <c r="D328" s="114">
        <v>2.403701</v>
      </c>
      <c r="E328" s="17">
        <v>1</v>
      </c>
      <c r="F328" s="114">
        <f t="shared" si="13"/>
        <v>2.403701</v>
      </c>
      <c r="G328" s="17">
        <v>1.5</v>
      </c>
      <c r="H328" s="114">
        <f t="shared" si="14"/>
        <v>3.6055515</v>
      </c>
      <c r="I328" s="18">
        <f t="shared" si="12"/>
        <v>27041.64</v>
      </c>
      <c r="J328" s="77" t="s">
        <v>1652</v>
      </c>
      <c r="K328" s="78" t="s">
        <v>1657</v>
      </c>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row>
    <row r="329" spans="1:42" s="26" customFormat="1" ht="12.75">
      <c r="A329" s="14" t="s">
        <v>775</v>
      </c>
      <c r="B329" s="15" t="s">
        <v>773</v>
      </c>
      <c r="C329" s="119">
        <v>4.4602941176</v>
      </c>
      <c r="D329" s="114">
        <v>2.742445</v>
      </c>
      <c r="E329" s="17">
        <v>1</v>
      </c>
      <c r="F329" s="114">
        <f t="shared" si="13"/>
        <v>2.742445</v>
      </c>
      <c r="G329" s="17">
        <v>1.5</v>
      </c>
      <c r="H329" s="114">
        <f t="shared" si="14"/>
        <v>4.1136675</v>
      </c>
      <c r="I329" s="18">
        <f t="shared" si="12"/>
        <v>30852.51</v>
      </c>
      <c r="J329" s="77" t="s">
        <v>1652</v>
      </c>
      <c r="K329" s="78" t="s">
        <v>1657</v>
      </c>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row>
    <row r="330" spans="1:42" s="26" customFormat="1" ht="12.75">
      <c r="A330" s="20" t="s">
        <v>776</v>
      </c>
      <c r="B330" s="21" t="s">
        <v>773</v>
      </c>
      <c r="C330" s="120">
        <v>13.359375</v>
      </c>
      <c r="D330" s="115">
        <v>4.506991</v>
      </c>
      <c r="E330" s="23">
        <v>1</v>
      </c>
      <c r="F330" s="115">
        <f t="shared" si="13"/>
        <v>4.506991</v>
      </c>
      <c r="G330" s="23">
        <v>1.5</v>
      </c>
      <c r="H330" s="115">
        <f t="shared" si="14"/>
        <v>6.760486500000001</v>
      </c>
      <c r="I330" s="24">
        <f t="shared" si="12"/>
        <v>50703.65</v>
      </c>
      <c r="J330" s="77" t="s">
        <v>1652</v>
      </c>
      <c r="K330" s="78" t="s">
        <v>1657</v>
      </c>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row>
    <row r="331" spans="1:42" s="26" customFormat="1" ht="12.75">
      <c r="A331" s="14" t="s">
        <v>777</v>
      </c>
      <c r="B331" s="15" t="s">
        <v>778</v>
      </c>
      <c r="C331" s="119">
        <v>2.5959765298</v>
      </c>
      <c r="D331" s="114">
        <v>1.021109</v>
      </c>
      <c r="E331" s="17">
        <v>1</v>
      </c>
      <c r="F331" s="114">
        <f t="shared" si="13"/>
        <v>1.021109</v>
      </c>
      <c r="G331" s="17">
        <v>1.5</v>
      </c>
      <c r="H331" s="114">
        <f t="shared" si="14"/>
        <v>1.5316635</v>
      </c>
      <c r="I331" s="18">
        <f t="shared" si="12"/>
        <v>11487.48</v>
      </c>
      <c r="J331" s="77" t="s">
        <v>1652</v>
      </c>
      <c r="K331" s="78" t="s">
        <v>1657</v>
      </c>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row>
    <row r="332" spans="1:42" s="26" customFormat="1" ht="12.75">
      <c r="A332" s="14" t="s">
        <v>779</v>
      </c>
      <c r="B332" s="15" t="s">
        <v>778</v>
      </c>
      <c r="C332" s="119">
        <v>4.0471083876</v>
      </c>
      <c r="D332" s="114">
        <v>1.363738</v>
      </c>
      <c r="E332" s="17">
        <v>1</v>
      </c>
      <c r="F332" s="114">
        <f t="shared" si="13"/>
        <v>1.363738</v>
      </c>
      <c r="G332" s="17">
        <v>1.5</v>
      </c>
      <c r="H332" s="114">
        <f t="shared" si="14"/>
        <v>2.045607</v>
      </c>
      <c r="I332" s="18">
        <f t="shared" si="12"/>
        <v>15342.05</v>
      </c>
      <c r="J332" s="77" t="s">
        <v>1652</v>
      </c>
      <c r="K332" s="78" t="s">
        <v>1657</v>
      </c>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row>
    <row r="333" spans="1:42" s="26" customFormat="1" ht="12.75">
      <c r="A333" s="14" t="s">
        <v>780</v>
      </c>
      <c r="B333" s="15" t="s">
        <v>778</v>
      </c>
      <c r="C333" s="119">
        <v>7.4867060561</v>
      </c>
      <c r="D333" s="114">
        <v>2.117275</v>
      </c>
      <c r="E333" s="17">
        <v>1</v>
      </c>
      <c r="F333" s="114">
        <f t="shared" si="13"/>
        <v>2.117275</v>
      </c>
      <c r="G333" s="17">
        <v>1.5</v>
      </c>
      <c r="H333" s="114">
        <f t="shared" si="14"/>
        <v>3.1759125</v>
      </c>
      <c r="I333" s="18">
        <f t="shared" si="12"/>
        <v>23819.34</v>
      </c>
      <c r="J333" s="77" t="s">
        <v>1652</v>
      </c>
      <c r="K333" s="78" t="s">
        <v>1657</v>
      </c>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row>
    <row r="334" spans="1:42" s="26" customFormat="1" ht="12.75">
      <c r="A334" s="20" t="s">
        <v>781</v>
      </c>
      <c r="B334" s="21" t="s">
        <v>778</v>
      </c>
      <c r="C334" s="120">
        <v>15.5972222222</v>
      </c>
      <c r="D334" s="115">
        <v>4.022484</v>
      </c>
      <c r="E334" s="23">
        <v>1</v>
      </c>
      <c r="F334" s="115">
        <f t="shared" si="13"/>
        <v>4.022484</v>
      </c>
      <c r="G334" s="23">
        <v>1.5</v>
      </c>
      <c r="H334" s="115">
        <f t="shared" si="14"/>
        <v>6.033726000000001</v>
      </c>
      <c r="I334" s="24">
        <f t="shared" si="12"/>
        <v>45252.95</v>
      </c>
      <c r="J334" s="77" t="s">
        <v>1652</v>
      </c>
      <c r="K334" s="78" t="s">
        <v>1657</v>
      </c>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row>
    <row r="335" spans="1:42" s="26" customFormat="1" ht="12.75">
      <c r="A335" s="14" t="s">
        <v>782</v>
      </c>
      <c r="B335" s="15" t="s">
        <v>783</v>
      </c>
      <c r="C335" s="119">
        <v>4.1554307116</v>
      </c>
      <c r="D335" s="114">
        <v>1.049695</v>
      </c>
      <c r="E335" s="17">
        <v>1</v>
      </c>
      <c r="F335" s="114">
        <f t="shared" si="13"/>
        <v>1.049695</v>
      </c>
      <c r="G335" s="17">
        <v>1.5</v>
      </c>
      <c r="H335" s="114">
        <f t="shared" si="14"/>
        <v>1.5745425000000002</v>
      </c>
      <c r="I335" s="18">
        <f aca="true" t="shared" si="15" ref="I335:I398">+ROUND(H335*7500,2)</f>
        <v>11809.07</v>
      </c>
      <c r="J335" s="77" t="s">
        <v>1652</v>
      </c>
      <c r="K335" s="78" t="s">
        <v>1657</v>
      </c>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row>
    <row r="336" spans="1:42" s="26" customFormat="1" ht="12.75">
      <c r="A336" s="14" t="s">
        <v>784</v>
      </c>
      <c r="B336" s="15" t="s">
        <v>783</v>
      </c>
      <c r="C336" s="119">
        <v>5.9262745098</v>
      </c>
      <c r="D336" s="114">
        <v>1.414321</v>
      </c>
      <c r="E336" s="17">
        <v>1</v>
      </c>
      <c r="F336" s="114">
        <f aca="true" t="shared" si="16" ref="F336:F399">+D336*E336</f>
        <v>1.414321</v>
      </c>
      <c r="G336" s="17">
        <v>1.5</v>
      </c>
      <c r="H336" s="114">
        <f aca="true" t="shared" si="17" ref="H336:H399">F336*G336</f>
        <v>2.1214815</v>
      </c>
      <c r="I336" s="18">
        <f t="shared" si="15"/>
        <v>15911.11</v>
      </c>
      <c r="J336" s="77" t="s">
        <v>1652</v>
      </c>
      <c r="K336" s="78" t="s">
        <v>1657</v>
      </c>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row>
    <row r="337" spans="1:42" s="26" customFormat="1" ht="12.75">
      <c r="A337" s="14" t="s">
        <v>785</v>
      </c>
      <c r="B337" s="15" t="s">
        <v>783</v>
      </c>
      <c r="C337" s="119">
        <v>9.6283258289</v>
      </c>
      <c r="D337" s="114">
        <v>2.125463</v>
      </c>
      <c r="E337" s="17">
        <v>1</v>
      </c>
      <c r="F337" s="114">
        <f t="shared" si="16"/>
        <v>2.125463</v>
      </c>
      <c r="G337" s="17">
        <v>1.5</v>
      </c>
      <c r="H337" s="114">
        <f t="shared" si="17"/>
        <v>3.1881945</v>
      </c>
      <c r="I337" s="18">
        <f t="shared" si="15"/>
        <v>23911.46</v>
      </c>
      <c r="J337" s="77" t="s">
        <v>1652</v>
      </c>
      <c r="K337" s="78" t="s">
        <v>1657</v>
      </c>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row>
    <row r="338" spans="1:42" s="26" customFormat="1" ht="12.75">
      <c r="A338" s="20" t="s">
        <v>786</v>
      </c>
      <c r="B338" s="21" t="s">
        <v>783</v>
      </c>
      <c r="C338" s="120">
        <v>15.8878023675</v>
      </c>
      <c r="D338" s="115">
        <v>3.976371</v>
      </c>
      <c r="E338" s="23">
        <v>1</v>
      </c>
      <c r="F338" s="115">
        <f t="shared" si="16"/>
        <v>3.976371</v>
      </c>
      <c r="G338" s="23">
        <v>1.5</v>
      </c>
      <c r="H338" s="115">
        <f t="shared" si="17"/>
        <v>5.9645565</v>
      </c>
      <c r="I338" s="24">
        <f t="shared" si="15"/>
        <v>44734.17</v>
      </c>
      <c r="J338" s="77" t="s">
        <v>1652</v>
      </c>
      <c r="K338" s="78" t="s">
        <v>1657</v>
      </c>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row>
    <row r="339" spans="1:42" s="26" customFormat="1" ht="12.75">
      <c r="A339" s="14" t="s">
        <v>787</v>
      </c>
      <c r="B339" s="15" t="s">
        <v>788</v>
      </c>
      <c r="C339" s="119">
        <v>2.1241811769</v>
      </c>
      <c r="D339" s="114">
        <v>0.691999</v>
      </c>
      <c r="E339" s="17">
        <v>1</v>
      </c>
      <c r="F339" s="114">
        <f t="shared" si="16"/>
        <v>0.691999</v>
      </c>
      <c r="G339" s="17">
        <v>1.5</v>
      </c>
      <c r="H339" s="114">
        <f t="shared" si="17"/>
        <v>1.0379985</v>
      </c>
      <c r="I339" s="18">
        <f t="shared" si="15"/>
        <v>7784.99</v>
      </c>
      <c r="J339" s="77" t="s">
        <v>1652</v>
      </c>
      <c r="K339" s="78" t="s">
        <v>1657</v>
      </c>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row>
    <row r="340" spans="1:42" s="26" customFormat="1" ht="12.75">
      <c r="A340" s="14" t="s">
        <v>789</v>
      </c>
      <c r="B340" s="15" t="s">
        <v>788</v>
      </c>
      <c r="C340" s="119">
        <v>3.1470777283</v>
      </c>
      <c r="D340" s="114">
        <v>0.834118</v>
      </c>
      <c r="E340" s="17">
        <v>1</v>
      </c>
      <c r="F340" s="114">
        <f t="shared" si="16"/>
        <v>0.834118</v>
      </c>
      <c r="G340" s="17">
        <v>1.5</v>
      </c>
      <c r="H340" s="114">
        <f t="shared" si="17"/>
        <v>1.251177</v>
      </c>
      <c r="I340" s="18">
        <f t="shared" si="15"/>
        <v>9383.83</v>
      </c>
      <c r="J340" s="77" t="s">
        <v>1652</v>
      </c>
      <c r="K340" s="78" t="s">
        <v>1657</v>
      </c>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row>
    <row r="341" spans="1:42" s="26" customFormat="1" ht="12.75">
      <c r="A341" s="14" t="s">
        <v>790</v>
      </c>
      <c r="B341" s="15" t="s">
        <v>788</v>
      </c>
      <c r="C341" s="119">
        <v>5.1834078322</v>
      </c>
      <c r="D341" s="114">
        <v>1.142707</v>
      </c>
      <c r="E341" s="17">
        <v>1</v>
      </c>
      <c r="F341" s="114">
        <f t="shared" si="16"/>
        <v>1.142707</v>
      </c>
      <c r="G341" s="17">
        <v>1.5</v>
      </c>
      <c r="H341" s="114">
        <f t="shared" si="17"/>
        <v>1.7140605</v>
      </c>
      <c r="I341" s="18">
        <f t="shared" si="15"/>
        <v>12855.45</v>
      </c>
      <c r="J341" s="77" t="s">
        <v>1652</v>
      </c>
      <c r="K341" s="78" t="s">
        <v>1657</v>
      </c>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row>
    <row r="342" spans="1:42" s="26" customFormat="1" ht="12.75">
      <c r="A342" s="20" t="s">
        <v>791</v>
      </c>
      <c r="B342" s="21" t="s">
        <v>788</v>
      </c>
      <c r="C342" s="120">
        <v>7.6479344106</v>
      </c>
      <c r="D342" s="115">
        <v>1.857515</v>
      </c>
      <c r="E342" s="23">
        <v>1</v>
      </c>
      <c r="F342" s="115">
        <f t="shared" si="16"/>
        <v>1.857515</v>
      </c>
      <c r="G342" s="23">
        <v>1.5</v>
      </c>
      <c r="H342" s="115">
        <f t="shared" si="17"/>
        <v>2.7862725</v>
      </c>
      <c r="I342" s="24">
        <f t="shared" si="15"/>
        <v>20897.04</v>
      </c>
      <c r="J342" s="77" t="s">
        <v>1652</v>
      </c>
      <c r="K342" s="78" t="s">
        <v>1657</v>
      </c>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row>
    <row r="343" spans="1:42" s="26" customFormat="1" ht="12.75">
      <c r="A343" s="14" t="s">
        <v>792</v>
      </c>
      <c r="B343" s="15" t="s">
        <v>793</v>
      </c>
      <c r="C343" s="119">
        <v>2.4952013456</v>
      </c>
      <c r="D343" s="114">
        <v>1.012872</v>
      </c>
      <c r="E343" s="17">
        <v>1</v>
      </c>
      <c r="F343" s="114">
        <f t="shared" si="16"/>
        <v>1.012872</v>
      </c>
      <c r="G343" s="17">
        <v>1.5</v>
      </c>
      <c r="H343" s="114">
        <f t="shared" si="17"/>
        <v>1.519308</v>
      </c>
      <c r="I343" s="18">
        <f t="shared" si="15"/>
        <v>11394.81</v>
      </c>
      <c r="J343" s="77" t="s">
        <v>1652</v>
      </c>
      <c r="K343" s="78" t="s">
        <v>1657</v>
      </c>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row>
    <row r="344" spans="1:42" s="26" customFormat="1" ht="12.75">
      <c r="A344" s="14" t="s">
        <v>794</v>
      </c>
      <c r="B344" s="15" t="s">
        <v>793</v>
      </c>
      <c r="C344" s="119">
        <v>3.5636724634</v>
      </c>
      <c r="D344" s="114">
        <v>1.196188</v>
      </c>
      <c r="E344" s="17">
        <v>1</v>
      </c>
      <c r="F344" s="114">
        <f t="shared" si="16"/>
        <v>1.196188</v>
      </c>
      <c r="G344" s="17">
        <v>1.5</v>
      </c>
      <c r="H344" s="114">
        <f t="shared" si="17"/>
        <v>1.794282</v>
      </c>
      <c r="I344" s="18">
        <f t="shared" si="15"/>
        <v>13457.12</v>
      </c>
      <c r="J344" s="77" t="s">
        <v>1652</v>
      </c>
      <c r="K344" s="78" t="s">
        <v>1657</v>
      </c>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row>
    <row r="345" spans="1:42" s="26" customFormat="1" ht="12.75">
      <c r="A345" s="14" t="s">
        <v>795</v>
      </c>
      <c r="B345" s="15" t="s">
        <v>793</v>
      </c>
      <c r="C345" s="119">
        <v>5.8828252929</v>
      </c>
      <c r="D345" s="114">
        <v>1.53207</v>
      </c>
      <c r="E345" s="17">
        <v>1</v>
      </c>
      <c r="F345" s="114">
        <f t="shared" si="16"/>
        <v>1.53207</v>
      </c>
      <c r="G345" s="17">
        <v>1.5</v>
      </c>
      <c r="H345" s="114">
        <f t="shared" si="17"/>
        <v>2.298105</v>
      </c>
      <c r="I345" s="18">
        <f t="shared" si="15"/>
        <v>17235.79</v>
      </c>
      <c r="J345" s="77" t="s">
        <v>1652</v>
      </c>
      <c r="K345" s="78" t="s">
        <v>1657</v>
      </c>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row>
    <row r="346" spans="1:42" s="26" customFormat="1" ht="12.75">
      <c r="A346" s="20" t="s">
        <v>796</v>
      </c>
      <c r="B346" s="21" t="s">
        <v>793</v>
      </c>
      <c r="C346" s="120">
        <v>11.574025974</v>
      </c>
      <c r="D346" s="115">
        <v>3.079816</v>
      </c>
      <c r="E346" s="23">
        <v>1</v>
      </c>
      <c r="F346" s="115">
        <f t="shared" si="16"/>
        <v>3.079816</v>
      </c>
      <c r="G346" s="23">
        <v>1.5</v>
      </c>
      <c r="H346" s="115">
        <f t="shared" si="17"/>
        <v>4.619724</v>
      </c>
      <c r="I346" s="24">
        <f t="shared" si="15"/>
        <v>34647.93</v>
      </c>
      <c r="J346" s="77" t="s">
        <v>1652</v>
      </c>
      <c r="K346" s="78" t="s">
        <v>1657</v>
      </c>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row>
    <row r="347" spans="1:42" s="26" customFormat="1" ht="12.75">
      <c r="A347" s="14" t="s">
        <v>797</v>
      </c>
      <c r="B347" s="15" t="s">
        <v>798</v>
      </c>
      <c r="C347" s="119">
        <v>1.8993324433</v>
      </c>
      <c r="D347" s="114">
        <v>0.883972</v>
      </c>
      <c r="E347" s="17">
        <v>1</v>
      </c>
      <c r="F347" s="114">
        <f t="shared" si="16"/>
        <v>0.883972</v>
      </c>
      <c r="G347" s="17">
        <v>1.5</v>
      </c>
      <c r="H347" s="114">
        <f t="shared" si="17"/>
        <v>1.325958</v>
      </c>
      <c r="I347" s="18">
        <f t="shared" si="15"/>
        <v>9944.69</v>
      </c>
      <c r="J347" s="77" t="s">
        <v>1652</v>
      </c>
      <c r="K347" s="78" t="s">
        <v>1657</v>
      </c>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row>
    <row r="348" spans="1:42" s="26" customFormat="1" ht="12.75">
      <c r="A348" s="14" t="s">
        <v>799</v>
      </c>
      <c r="B348" s="15" t="s">
        <v>798</v>
      </c>
      <c r="C348" s="119">
        <v>2.5649299301</v>
      </c>
      <c r="D348" s="114">
        <v>1.029352</v>
      </c>
      <c r="E348" s="17">
        <v>1</v>
      </c>
      <c r="F348" s="114">
        <f t="shared" si="16"/>
        <v>1.029352</v>
      </c>
      <c r="G348" s="17">
        <v>1.5</v>
      </c>
      <c r="H348" s="114">
        <f t="shared" si="17"/>
        <v>1.544028</v>
      </c>
      <c r="I348" s="18">
        <f t="shared" si="15"/>
        <v>11580.21</v>
      </c>
      <c r="J348" s="77" t="s">
        <v>1652</v>
      </c>
      <c r="K348" s="78" t="s">
        <v>1657</v>
      </c>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row>
    <row r="349" spans="1:42" s="26" customFormat="1" ht="12.75">
      <c r="A349" s="14" t="s">
        <v>800</v>
      </c>
      <c r="B349" s="15" t="s">
        <v>798</v>
      </c>
      <c r="C349" s="119">
        <v>4.3985071301</v>
      </c>
      <c r="D349" s="114">
        <v>1.364175</v>
      </c>
      <c r="E349" s="17">
        <v>1</v>
      </c>
      <c r="F349" s="114">
        <f t="shared" si="16"/>
        <v>1.364175</v>
      </c>
      <c r="G349" s="17">
        <v>1.5</v>
      </c>
      <c r="H349" s="114">
        <f t="shared" si="17"/>
        <v>2.0462625</v>
      </c>
      <c r="I349" s="18">
        <f t="shared" si="15"/>
        <v>15346.97</v>
      </c>
      <c r="J349" s="77" t="s">
        <v>1652</v>
      </c>
      <c r="K349" s="78" t="s">
        <v>1657</v>
      </c>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row>
    <row r="350" spans="1:42" s="26" customFormat="1" ht="12.75">
      <c r="A350" s="20" t="s">
        <v>801</v>
      </c>
      <c r="B350" s="21" t="s">
        <v>798</v>
      </c>
      <c r="C350" s="120">
        <v>7.3314814815</v>
      </c>
      <c r="D350" s="115">
        <v>2.151682</v>
      </c>
      <c r="E350" s="23">
        <v>1</v>
      </c>
      <c r="F350" s="115">
        <f t="shared" si="16"/>
        <v>2.151682</v>
      </c>
      <c r="G350" s="23">
        <v>1.5</v>
      </c>
      <c r="H350" s="115">
        <f t="shared" si="17"/>
        <v>3.227523</v>
      </c>
      <c r="I350" s="24">
        <f t="shared" si="15"/>
        <v>24206.42</v>
      </c>
      <c r="J350" s="77" t="s">
        <v>1652</v>
      </c>
      <c r="K350" s="78" t="s">
        <v>1657</v>
      </c>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row>
    <row r="351" spans="1:42" s="26" customFormat="1" ht="12.75">
      <c r="A351" s="14" t="s">
        <v>802</v>
      </c>
      <c r="B351" s="15" t="s">
        <v>803</v>
      </c>
      <c r="C351" s="119">
        <v>5.4913793103</v>
      </c>
      <c r="D351" s="114">
        <v>0.789409</v>
      </c>
      <c r="E351" s="17">
        <v>1</v>
      </c>
      <c r="F351" s="114">
        <f t="shared" si="16"/>
        <v>0.789409</v>
      </c>
      <c r="G351" s="17">
        <v>1.5</v>
      </c>
      <c r="H351" s="114">
        <f t="shared" si="17"/>
        <v>1.1841135</v>
      </c>
      <c r="I351" s="18">
        <f t="shared" si="15"/>
        <v>8880.85</v>
      </c>
      <c r="J351" s="77" t="s">
        <v>1652</v>
      </c>
      <c r="K351" s="78" t="s">
        <v>1657</v>
      </c>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row>
    <row r="352" spans="1:42" s="26" customFormat="1" ht="12.75">
      <c r="A352" s="14" t="s">
        <v>804</v>
      </c>
      <c r="B352" s="15" t="s">
        <v>803</v>
      </c>
      <c r="C352" s="119">
        <v>6.9479830149</v>
      </c>
      <c r="D352" s="114">
        <v>1.037288</v>
      </c>
      <c r="E352" s="17">
        <v>1</v>
      </c>
      <c r="F352" s="114">
        <f t="shared" si="16"/>
        <v>1.037288</v>
      </c>
      <c r="G352" s="17">
        <v>1.5</v>
      </c>
      <c r="H352" s="114">
        <f t="shared" si="17"/>
        <v>1.5559319999999999</v>
      </c>
      <c r="I352" s="18">
        <f t="shared" si="15"/>
        <v>11669.49</v>
      </c>
      <c r="J352" s="77" t="s">
        <v>1652</v>
      </c>
      <c r="K352" s="78" t="s">
        <v>1657</v>
      </c>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row>
    <row r="353" spans="1:42" s="26" customFormat="1" ht="12.75">
      <c r="A353" s="14" t="s">
        <v>805</v>
      </c>
      <c r="B353" s="15" t="s">
        <v>803</v>
      </c>
      <c r="C353" s="119">
        <v>10.0176940639</v>
      </c>
      <c r="D353" s="114">
        <v>1.565992</v>
      </c>
      <c r="E353" s="17">
        <v>1</v>
      </c>
      <c r="F353" s="114">
        <f t="shared" si="16"/>
        <v>1.565992</v>
      </c>
      <c r="G353" s="17">
        <v>1.5</v>
      </c>
      <c r="H353" s="114">
        <f t="shared" si="17"/>
        <v>2.3489880000000003</v>
      </c>
      <c r="I353" s="18">
        <f t="shared" si="15"/>
        <v>17617.41</v>
      </c>
      <c r="J353" s="77" t="s">
        <v>1652</v>
      </c>
      <c r="K353" s="78" t="s">
        <v>1657</v>
      </c>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row>
    <row r="354" spans="1:42" s="26" customFormat="1" ht="12.75">
      <c r="A354" s="20" t="s">
        <v>806</v>
      </c>
      <c r="B354" s="21" t="s">
        <v>803</v>
      </c>
      <c r="C354" s="120">
        <v>14.9110132159</v>
      </c>
      <c r="D354" s="115">
        <v>2.522397</v>
      </c>
      <c r="E354" s="23">
        <v>1</v>
      </c>
      <c r="F354" s="115">
        <f t="shared" si="16"/>
        <v>2.522397</v>
      </c>
      <c r="G354" s="23">
        <v>1.5</v>
      </c>
      <c r="H354" s="115">
        <f t="shared" si="17"/>
        <v>3.7835954999999997</v>
      </c>
      <c r="I354" s="24">
        <f t="shared" si="15"/>
        <v>28376.97</v>
      </c>
      <c r="J354" s="77" t="s">
        <v>1652</v>
      </c>
      <c r="K354" s="78" t="s">
        <v>1657</v>
      </c>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row>
    <row r="355" spans="1:42" s="26" customFormat="1" ht="12.75">
      <c r="A355" s="14" t="s">
        <v>807</v>
      </c>
      <c r="B355" s="15" t="s">
        <v>808</v>
      </c>
      <c r="C355" s="119">
        <v>2.9248058123</v>
      </c>
      <c r="D355" s="114">
        <v>0.510048</v>
      </c>
      <c r="E355" s="17">
        <v>1</v>
      </c>
      <c r="F355" s="114">
        <f t="shared" si="16"/>
        <v>0.510048</v>
      </c>
      <c r="G355" s="17">
        <v>1.5</v>
      </c>
      <c r="H355" s="114">
        <f t="shared" si="17"/>
        <v>0.765072</v>
      </c>
      <c r="I355" s="18">
        <f t="shared" si="15"/>
        <v>5738.04</v>
      </c>
      <c r="J355" s="77" t="s">
        <v>1652</v>
      </c>
      <c r="K355" s="78" t="s">
        <v>1657</v>
      </c>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row>
    <row r="356" spans="1:42" s="26" customFormat="1" ht="12.75">
      <c r="A356" s="14" t="s">
        <v>809</v>
      </c>
      <c r="B356" s="15" t="s">
        <v>808</v>
      </c>
      <c r="C356" s="119">
        <v>3.7470953526</v>
      </c>
      <c r="D356" s="114">
        <v>0.654882</v>
      </c>
      <c r="E356" s="17">
        <v>1</v>
      </c>
      <c r="F356" s="114">
        <f t="shared" si="16"/>
        <v>0.654882</v>
      </c>
      <c r="G356" s="17">
        <v>1.5</v>
      </c>
      <c r="H356" s="114">
        <f t="shared" si="17"/>
        <v>0.982323</v>
      </c>
      <c r="I356" s="18">
        <f t="shared" si="15"/>
        <v>7367.42</v>
      </c>
      <c r="J356" s="77" t="s">
        <v>1652</v>
      </c>
      <c r="K356" s="78" t="s">
        <v>1657</v>
      </c>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row>
    <row r="357" spans="1:42" s="26" customFormat="1" ht="12.75">
      <c r="A357" s="14" t="s">
        <v>810</v>
      </c>
      <c r="B357" s="15" t="s">
        <v>808</v>
      </c>
      <c r="C357" s="119">
        <v>5.6549411433</v>
      </c>
      <c r="D357" s="114">
        <v>0.978504</v>
      </c>
      <c r="E357" s="17">
        <v>1</v>
      </c>
      <c r="F357" s="114">
        <f t="shared" si="16"/>
        <v>0.978504</v>
      </c>
      <c r="G357" s="17">
        <v>1.5</v>
      </c>
      <c r="H357" s="114">
        <f t="shared" si="17"/>
        <v>1.467756</v>
      </c>
      <c r="I357" s="18">
        <f t="shared" si="15"/>
        <v>11008.17</v>
      </c>
      <c r="J357" s="77" t="s">
        <v>1652</v>
      </c>
      <c r="K357" s="78" t="s">
        <v>1657</v>
      </c>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row>
    <row r="358" spans="1:42" s="26" customFormat="1" ht="12.75">
      <c r="A358" s="20" t="s">
        <v>377</v>
      </c>
      <c r="B358" s="21" t="s">
        <v>808</v>
      </c>
      <c r="C358" s="120">
        <v>9.55018681</v>
      </c>
      <c r="D358" s="115">
        <v>1.782042</v>
      </c>
      <c r="E358" s="23">
        <v>1</v>
      </c>
      <c r="F358" s="115">
        <f t="shared" si="16"/>
        <v>1.782042</v>
      </c>
      <c r="G358" s="23">
        <v>1.5</v>
      </c>
      <c r="H358" s="115">
        <f t="shared" si="17"/>
        <v>2.673063</v>
      </c>
      <c r="I358" s="24">
        <f t="shared" si="15"/>
        <v>20047.97</v>
      </c>
      <c r="J358" s="77" t="s">
        <v>1652</v>
      </c>
      <c r="K358" s="78" t="s">
        <v>1657</v>
      </c>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row>
    <row r="359" spans="1:42" s="26" customFormat="1" ht="12.75">
      <c r="A359" s="14" t="s">
        <v>811</v>
      </c>
      <c r="B359" s="15" t="s">
        <v>812</v>
      </c>
      <c r="C359" s="119">
        <v>2.9128205128</v>
      </c>
      <c r="D359" s="114">
        <v>0.344842</v>
      </c>
      <c r="E359" s="17">
        <v>1</v>
      </c>
      <c r="F359" s="114">
        <f t="shared" si="16"/>
        <v>0.344842</v>
      </c>
      <c r="G359" s="17">
        <v>1.5</v>
      </c>
      <c r="H359" s="114">
        <f t="shared" si="17"/>
        <v>0.517263</v>
      </c>
      <c r="I359" s="18">
        <f t="shared" si="15"/>
        <v>3879.47</v>
      </c>
      <c r="J359" s="77" t="s">
        <v>1652</v>
      </c>
      <c r="K359" s="78" t="s">
        <v>1657</v>
      </c>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row>
    <row r="360" spans="1:42" s="26" customFormat="1" ht="12.75">
      <c r="A360" s="14" t="s">
        <v>813</v>
      </c>
      <c r="B360" s="15" t="s">
        <v>812</v>
      </c>
      <c r="C360" s="119">
        <v>2.2705627706</v>
      </c>
      <c r="D360" s="114">
        <v>0.491826</v>
      </c>
      <c r="E360" s="17">
        <v>1</v>
      </c>
      <c r="F360" s="114">
        <f t="shared" si="16"/>
        <v>0.491826</v>
      </c>
      <c r="G360" s="17">
        <v>1.5</v>
      </c>
      <c r="H360" s="114">
        <f t="shared" si="17"/>
        <v>0.7377389999999999</v>
      </c>
      <c r="I360" s="18">
        <f t="shared" si="15"/>
        <v>5533.04</v>
      </c>
      <c r="J360" s="77" t="s">
        <v>1652</v>
      </c>
      <c r="K360" s="78" t="s">
        <v>1657</v>
      </c>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row>
    <row r="361" spans="1:42" s="26" customFormat="1" ht="12.75">
      <c r="A361" s="14" t="s">
        <v>814</v>
      </c>
      <c r="B361" s="15" t="s">
        <v>812</v>
      </c>
      <c r="C361" s="119">
        <v>2.5197740113</v>
      </c>
      <c r="D361" s="114">
        <v>0.713274</v>
      </c>
      <c r="E361" s="17">
        <v>1</v>
      </c>
      <c r="F361" s="114">
        <f t="shared" si="16"/>
        <v>0.713274</v>
      </c>
      <c r="G361" s="17">
        <v>1.5</v>
      </c>
      <c r="H361" s="114">
        <f t="shared" si="17"/>
        <v>1.0699109999999998</v>
      </c>
      <c r="I361" s="18">
        <f t="shared" si="15"/>
        <v>8024.33</v>
      </c>
      <c r="J361" s="77" t="s">
        <v>1652</v>
      </c>
      <c r="K361" s="78" t="s">
        <v>1657</v>
      </c>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row>
    <row r="362" spans="1:42" s="26" customFormat="1" ht="12.75">
      <c r="A362" s="20" t="s">
        <v>815</v>
      </c>
      <c r="B362" s="21" t="s">
        <v>812</v>
      </c>
      <c r="C362" s="120">
        <v>4.6220190779</v>
      </c>
      <c r="D362" s="115">
        <v>1.7165394999999999</v>
      </c>
      <c r="E362" s="23">
        <v>1</v>
      </c>
      <c r="F362" s="115">
        <f t="shared" si="16"/>
        <v>1.7165394999999999</v>
      </c>
      <c r="G362" s="23">
        <v>1.5</v>
      </c>
      <c r="H362" s="115">
        <f t="shared" si="17"/>
        <v>2.57480925</v>
      </c>
      <c r="I362" s="24">
        <f t="shared" si="15"/>
        <v>19311.07</v>
      </c>
      <c r="J362" s="77" t="s">
        <v>1652</v>
      </c>
      <c r="K362" s="78" t="s">
        <v>1657</v>
      </c>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row>
    <row r="363" spans="1:42" s="26" customFormat="1" ht="12.75">
      <c r="A363" s="14" t="s">
        <v>816</v>
      </c>
      <c r="B363" s="15" t="s">
        <v>817</v>
      </c>
      <c r="C363" s="119">
        <v>3.2459642423</v>
      </c>
      <c r="D363" s="114">
        <v>0.453845</v>
      </c>
      <c r="E363" s="17">
        <v>1</v>
      </c>
      <c r="F363" s="114">
        <f t="shared" si="16"/>
        <v>0.453845</v>
      </c>
      <c r="G363" s="17">
        <v>1.5</v>
      </c>
      <c r="H363" s="114">
        <f t="shared" si="17"/>
        <v>0.6807675</v>
      </c>
      <c r="I363" s="18">
        <f t="shared" si="15"/>
        <v>5105.76</v>
      </c>
      <c r="J363" s="77" t="s">
        <v>1652</v>
      </c>
      <c r="K363" s="78" t="s">
        <v>1657</v>
      </c>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row>
    <row r="364" spans="1:42" s="26" customFormat="1" ht="12.75">
      <c r="A364" s="14" t="s">
        <v>818</v>
      </c>
      <c r="B364" s="15" t="s">
        <v>817</v>
      </c>
      <c r="C364" s="119">
        <v>4.0526381253</v>
      </c>
      <c r="D364" s="114">
        <v>0.618579</v>
      </c>
      <c r="E364" s="17">
        <v>1</v>
      </c>
      <c r="F364" s="114">
        <f t="shared" si="16"/>
        <v>0.618579</v>
      </c>
      <c r="G364" s="17">
        <v>1.5</v>
      </c>
      <c r="H364" s="114">
        <f t="shared" si="17"/>
        <v>0.9278685</v>
      </c>
      <c r="I364" s="18">
        <f t="shared" si="15"/>
        <v>6959.01</v>
      </c>
      <c r="J364" s="77" t="s">
        <v>1652</v>
      </c>
      <c r="K364" s="78" t="s">
        <v>1657</v>
      </c>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row>
    <row r="365" spans="1:42" s="26" customFormat="1" ht="12.75">
      <c r="A365" s="14" t="s">
        <v>819</v>
      </c>
      <c r="B365" s="15" t="s">
        <v>817</v>
      </c>
      <c r="C365" s="119">
        <v>5.543336383</v>
      </c>
      <c r="D365" s="114">
        <v>0.934914</v>
      </c>
      <c r="E365" s="17">
        <v>1</v>
      </c>
      <c r="F365" s="114">
        <f t="shared" si="16"/>
        <v>0.934914</v>
      </c>
      <c r="G365" s="17">
        <v>1.5</v>
      </c>
      <c r="H365" s="114">
        <f t="shared" si="17"/>
        <v>1.402371</v>
      </c>
      <c r="I365" s="18">
        <f t="shared" si="15"/>
        <v>10517.78</v>
      </c>
      <c r="J365" s="77" t="s">
        <v>1652</v>
      </c>
      <c r="K365" s="78" t="s">
        <v>1657</v>
      </c>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row>
    <row r="366" spans="1:42" s="26" customFormat="1" ht="12.75">
      <c r="A366" s="20" t="s">
        <v>820</v>
      </c>
      <c r="B366" s="21" t="s">
        <v>817</v>
      </c>
      <c r="C366" s="120">
        <v>9.9311849614</v>
      </c>
      <c r="D366" s="115">
        <v>1.813828</v>
      </c>
      <c r="E366" s="23">
        <v>1</v>
      </c>
      <c r="F366" s="115">
        <f t="shared" si="16"/>
        <v>1.813828</v>
      </c>
      <c r="G366" s="23">
        <v>1.5</v>
      </c>
      <c r="H366" s="115">
        <f t="shared" si="17"/>
        <v>2.720742</v>
      </c>
      <c r="I366" s="24">
        <f t="shared" si="15"/>
        <v>20405.57</v>
      </c>
      <c r="J366" s="77" t="s">
        <v>1652</v>
      </c>
      <c r="K366" s="78" t="s">
        <v>1657</v>
      </c>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row>
    <row r="367" spans="1:42" s="26" customFormat="1" ht="12.75">
      <c r="A367" s="14" t="s">
        <v>821</v>
      </c>
      <c r="B367" s="15" t="s">
        <v>822</v>
      </c>
      <c r="C367" s="119">
        <v>1.6447558644</v>
      </c>
      <c r="D367" s="114">
        <v>0.422177</v>
      </c>
      <c r="E367" s="17">
        <v>1</v>
      </c>
      <c r="F367" s="114">
        <f t="shared" si="16"/>
        <v>0.422177</v>
      </c>
      <c r="G367" s="17">
        <v>1.5</v>
      </c>
      <c r="H367" s="114">
        <f t="shared" si="17"/>
        <v>0.6332655</v>
      </c>
      <c r="I367" s="18">
        <f t="shared" si="15"/>
        <v>4749.49</v>
      </c>
      <c r="J367" s="77" t="s">
        <v>1652</v>
      </c>
      <c r="K367" s="78" t="s">
        <v>1657</v>
      </c>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row>
    <row r="368" spans="1:42" s="26" customFormat="1" ht="12.75">
      <c r="A368" s="14" t="s">
        <v>823</v>
      </c>
      <c r="B368" s="15" t="s">
        <v>822</v>
      </c>
      <c r="C368" s="119">
        <v>2.1477745409</v>
      </c>
      <c r="D368" s="114">
        <v>0.509951</v>
      </c>
      <c r="E368" s="17">
        <v>1</v>
      </c>
      <c r="F368" s="114">
        <f t="shared" si="16"/>
        <v>0.509951</v>
      </c>
      <c r="G368" s="17">
        <v>1.5</v>
      </c>
      <c r="H368" s="114">
        <f t="shared" si="17"/>
        <v>0.7649265000000001</v>
      </c>
      <c r="I368" s="18">
        <f t="shared" si="15"/>
        <v>5736.95</v>
      </c>
      <c r="J368" s="77" t="s">
        <v>1652</v>
      </c>
      <c r="K368" s="78" t="s">
        <v>1657</v>
      </c>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row>
    <row r="369" spans="1:42" s="26" customFormat="1" ht="12.75">
      <c r="A369" s="14" t="s">
        <v>824</v>
      </c>
      <c r="B369" s="15" t="s">
        <v>822</v>
      </c>
      <c r="C369" s="119">
        <v>3.4309215112</v>
      </c>
      <c r="D369" s="114">
        <v>0.699919</v>
      </c>
      <c r="E369" s="17">
        <v>1</v>
      </c>
      <c r="F369" s="114">
        <f t="shared" si="16"/>
        <v>0.699919</v>
      </c>
      <c r="G369" s="17">
        <v>1.5</v>
      </c>
      <c r="H369" s="114">
        <f t="shared" si="17"/>
        <v>1.0498785</v>
      </c>
      <c r="I369" s="18">
        <f t="shared" si="15"/>
        <v>7874.09</v>
      </c>
      <c r="J369" s="77" t="s">
        <v>1652</v>
      </c>
      <c r="K369" s="78" t="s">
        <v>1657</v>
      </c>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row>
    <row r="370" spans="1:42" s="26" customFormat="1" ht="12.75">
      <c r="A370" s="20" t="s">
        <v>825</v>
      </c>
      <c r="B370" s="21" t="s">
        <v>822</v>
      </c>
      <c r="C370" s="120">
        <v>7.9549019608</v>
      </c>
      <c r="D370" s="115">
        <v>1.37772</v>
      </c>
      <c r="E370" s="23">
        <v>1</v>
      </c>
      <c r="F370" s="115">
        <f t="shared" si="16"/>
        <v>1.37772</v>
      </c>
      <c r="G370" s="23">
        <v>1.5</v>
      </c>
      <c r="H370" s="115">
        <f t="shared" si="17"/>
        <v>2.06658</v>
      </c>
      <c r="I370" s="24">
        <f t="shared" si="15"/>
        <v>15499.35</v>
      </c>
      <c r="J370" s="77" t="s">
        <v>1652</v>
      </c>
      <c r="K370" s="78" t="s">
        <v>1657</v>
      </c>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row>
    <row r="371" spans="1:42" s="26" customFormat="1" ht="12.75">
      <c r="A371" s="14" t="s">
        <v>826</v>
      </c>
      <c r="B371" s="15" t="s">
        <v>827</v>
      </c>
      <c r="C371" s="119">
        <v>1.9868297272</v>
      </c>
      <c r="D371" s="114">
        <v>0.443091</v>
      </c>
      <c r="E371" s="17">
        <v>1</v>
      </c>
      <c r="F371" s="114">
        <f t="shared" si="16"/>
        <v>0.443091</v>
      </c>
      <c r="G371" s="17">
        <v>1.5</v>
      </c>
      <c r="H371" s="114">
        <f t="shared" si="17"/>
        <v>0.6646365000000001</v>
      </c>
      <c r="I371" s="18">
        <f t="shared" si="15"/>
        <v>4984.77</v>
      </c>
      <c r="J371" s="77" t="s">
        <v>1652</v>
      </c>
      <c r="K371" s="78" t="s">
        <v>1657</v>
      </c>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row>
    <row r="372" spans="1:42" s="26" customFormat="1" ht="12.75">
      <c r="A372" s="14" t="s">
        <v>828</v>
      </c>
      <c r="B372" s="15" t="s">
        <v>827</v>
      </c>
      <c r="C372" s="119">
        <v>2.6069675723</v>
      </c>
      <c r="D372" s="114">
        <v>0.543764</v>
      </c>
      <c r="E372" s="17">
        <v>1</v>
      </c>
      <c r="F372" s="114">
        <f t="shared" si="16"/>
        <v>0.543764</v>
      </c>
      <c r="G372" s="17">
        <v>1.5</v>
      </c>
      <c r="H372" s="114">
        <f t="shared" si="17"/>
        <v>0.8156460000000001</v>
      </c>
      <c r="I372" s="18">
        <f t="shared" si="15"/>
        <v>6117.35</v>
      </c>
      <c r="J372" s="77" t="s">
        <v>1652</v>
      </c>
      <c r="K372" s="78" t="s">
        <v>1657</v>
      </c>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row>
    <row r="373" spans="1:42" s="26" customFormat="1" ht="12.75">
      <c r="A373" s="14" t="s">
        <v>829</v>
      </c>
      <c r="B373" s="15" t="s">
        <v>827</v>
      </c>
      <c r="C373" s="119">
        <v>4.074795082</v>
      </c>
      <c r="D373" s="114">
        <v>0.770882</v>
      </c>
      <c r="E373" s="17">
        <v>1</v>
      </c>
      <c r="F373" s="114">
        <f t="shared" si="16"/>
        <v>0.770882</v>
      </c>
      <c r="G373" s="17">
        <v>1.5</v>
      </c>
      <c r="H373" s="114">
        <f t="shared" si="17"/>
        <v>1.156323</v>
      </c>
      <c r="I373" s="18">
        <f t="shared" si="15"/>
        <v>8672.42</v>
      </c>
      <c r="J373" s="77" t="s">
        <v>1652</v>
      </c>
      <c r="K373" s="78" t="s">
        <v>1657</v>
      </c>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row>
    <row r="374" spans="1:42" s="26" customFormat="1" ht="12.75">
      <c r="A374" s="20" t="s">
        <v>830</v>
      </c>
      <c r="B374" s="21" t="s">
        <v>827</v>
      </c>
      <c r="C374" s="120">
        <v>7.7446043165</v>
      </c>
      <c r="D374" s="115">
        <v>1.623379</v>
      </c>
      <c r="E374" s="23">
        <v>1</v>
      </c>
      <c r="F374" s="115">
        <f t="shared" si="16"/>
        <v>1.623379</v>
      </c>
      <c r="G374" s="23">
        <v>1.5</v>
      </c>
      <c r="H374" s="115">
        <f t="shared" si="17"/>
        <v>2.4350685</v>
      </c>
      <c r="I374" s="24">
        <f t="shared" si="15"/>
        <v>18263.01</v>
      </c>
      <c r="J374" s="77" t="s">
        <v>1652</v>
      </c>
      <c r="K374" s="78" t="s">
        <v>1657</v>
      </c>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row>
    <row r="375" spans="1:42" s="26" customFormat="1" ht="12.75">
      <c r="A375" s="14" t="s">
        <v>831</v>
      </c>
      <c r="B375" s="15" t="s">
        <v>832</v>
      </c>
      <c r="C375" s="119">
        <v>2.3765642776</v>
      </c>
      <c r="D375" s="114">
        <v>0.455604</v>
      </c>
      <c r="E375" s="17">
        <v>1</v>
      </c>
      <c r="F375" s="114">
        <f t="shared" si="16"/>
        <v>0.455604</v>
      </c>
      <c r="G375" s="17">
        <v>1.5</v>
      </c>
      <c r="H375" s="114">
        <f t="shared" si="17"/>
        <v>0.683406</v>
      </c>
      <c r="I375" s="18">
        <f t="shared" si="15"/>
        <v>5125.55</v>
      </c>
      <c r="J375" s="77" t="s">
        <v>1652</v>
      </c>
      <c r="K375" s="78" t="s">
        <v>1657</v>
      </c>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row>
    <row r="376" spans="1:42" s="26" customFormat="1" ht="12.75">
      <c r="A376" s="14" t="s">
        <v>833</v>
      </c>
      <c r="B376" s="15" t="s">
        <v>832</v>
      </c>
      <c r="C376" s="119">
        <v>3.1543848965</v>
      </c>
      <c r="D376" s="114">
        <v>0.569179</v>
      </c>
      <c r="E376" s="17">
        <v>1</v>
      </c>
      <c r="F376" s="114">
        <f t="shared" si="16"/>
        <v>0.569179</v>
      </c>
      <c r="G376" s="17">
        <v>1.5</v>
      </c>
      <c r="H376" s="114">
        <f t="shared" si="17"/>
        <v>0.8537684999999999</v>
      </c>
      <c r="I376" s="18">
        <f t="shared" si="15"/>
        <v>6403.26</v>
      </c>
      <c r="J376" s="77" t="s">
        <v>1652</v>
      </c>
      <c r="K376" s="78" t="s">
        <v>1657</v>
      </c>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row>
    <row r="377" spans="1:42" s="26" customFormat="1" ht="12.75">
      <c r="A377" s="14" t="s">
        <v>834</v>
      </c>
      <c r="B377" s="15" t="s">
        <v>832</v>
      </c>
      <c r="C377" s="119">
        <v>5.1708834509</v>
      </c>
      <c r="D377" s="114">
        <v>0.844458</v>
      </c>
      <c r="E377" s="17">
        <v>1</v>
      </c>
      <c r="F377" s="114">
        <f t="shared" si="16"/>
        <v>0.844458</v>
      </c>
      <c r="G377" s="17">
        <v>1.5</v>
      </c>
      <c r="H377" s="114">
        <f t="shared" si="17"/>
        <v>1.2666870000000001</v>
      </c>
      <c r="I377" s="18">
        <f t="shared" si="15"/>
        <v>9500.15</v>
      </c>
      <c r="J377" s="77" t="s">
        <v>1652</v>
      </c>
      <c r="K377" s="78" t="s">
        <v>1657</v>
      </c>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row>
    <row r="378" spans="1:42" s="26" customFormat="1" ht="12.75">
      <c r="A378" s="20" t="s">
        <v>835</v>
      </c>
      <c r="B378" s="21" t="s">
        <v>832</v>
      </c>
      <c r="C378" s="120">
        <v>10.0490196078</v>
      </c>
      <c r="D378" s="115">
        <v>1.635387</v>
      </c>
      <c r="E378" s="23">
        <v>1</v>
      </c>
      <c r="F378" s="115">
        <f t="shared" si="16"/>
        <v>1.635387</v>
      </c>
      <c r="G378" s="23">
        <v>1.5</v>
      </c>
      <c r="H378" s="115">
        <f t="shared" si="17"/>
        <v>2.4530805</v>
      </c>
      <c r="I378" s="24">
        <f t="shared" si="15"/>
        <v>18398.1</v>
      </c>
      <c r="J378" s="77" t="s">
        <v>1652</v>
      </c>
      <c r="K378" s="78" t="s">
        <v>1657</v>
      </c>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row>
    <row r="379" spans="1:42" s="26" customFormat="1" ht="12.75">
      <c r="A379" s="14" t="s">
        <v>836</v>
      </c>
      <c r="B379" s="15" t="s">
        <v>837</v>
      </c>
      <c r="C379" s="119">
        <v>1.9852398524</v>
      </c>
      <c r="D379" s="114">
        <v>0.427287</v>
      </c>
      <c r="E379" s="17">
        <v>1</v>
      </c>
      <c r="F379" s="114">
        <f t="shared" si="16"/>
        <v>0.427287</v>
      </c>
      <c r="G379" s="17">
        <v>1.5</v>
      </c>
      <c r="H379" s="114">
        <f t="shared" si="17"/>
        <v>0.6409305</v>
      </c>
      <c r="I379" s="18">
        <f t="shared" si="15"/>
        <v>4806.98</v>
      </c>
      <c r="J379" s="77" t="s">
        <v>1652</v>
      </c>
      <c r="K379" s="78" t="s">
        <v>1657</v>
      </c>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row>
    <row r="380" spans="1:42" s="26" customFormat="1" ht="12.75">
      <c r="A380" s="14" t="s">
        <v>838</v>
      </c>
      <c r="B380" s="15" t="s">
        <v>837</v>
      </c>
      <c r="C380" s="119">
        <v>2.8941488256</v>
      </c>
      <c r="D380" s="114">
        <v>0.562367</v>
      </c>
      <c r="E380" s="17">
        <v>1</v>
      </c>
      <c r="F380" s="114">
        <f t="shared" si="16"/>
        <v>0.562367</v>
      </c>
      <c r="G380" s="17">
        <v>1.5</v>
      </c>
      <c r="H380" s="114">
        <f t="shared" si="17"/>
        <v>0.8435504999999999</v>
      </c>
      <c r="I380" s="18">
        <f t="shared" si="15"/>
        <v>6326.63</v>
      </c>
      <c r="J380" s="77" t="s">
        <v>1652</v>
      </c>
      <c r="K380" s="78" t="s">
        <v>1657</v>
      </c>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row>
    <row r="381" spans="1:42" s="26" customFormat="1" ht="12.75">
      <c r="A381" s="14" t="s">
        <v>839</v>
      </c>
      <c r="B381" s="15" t="s">
        <v>837</v>
      </c>
      <c r="C381" s="119">
        <v>4.6600529101</v>
      </c>
      <c r="D381" s="114">
        <v>0.858936</v>
      </c>
      <c r="E381" s="17">
        <v>1</v>
      </c>
      <c r="F381" s="114">
        <f t="shared" si="16"/>
        <v>0.858936</v>
      </c>
      <c r="G381" s="17">
        <v>1.5</v>
      </c>
      <c r="H381" s="114">
        <f t="shared" si="17"/>
        <v>1.288404</v>
      </c>
      <c r="I381" s="18">
        <f t="shared" si="15"/>
        <v>9663.03</v>
      </c>
      <c r="J381" s="77" t="s">
        <v>1652</v>
      </c>
      <c r="K381" s="78" t="s">
        <v>1657</v>
      </c>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row>
    <row r="382" spans="1:42" s="26" customFormat="1" ht="12.75">
      <c r="A382" s="20" t="s">
        <v>840</v>
      </c>
      <c r="B382" s="21" t="s">
        <v>837</v>
      </c>
      <c r="C382" s="120">
        <v>8.6308545211</v>
      </c>
      <c r="D382" s="115">
        <v>1.745637</v>
      </c>
      <c r="E382" s="23">
        <v>1</v>
      </c>
      <c r="F382" s="115">
        <f t="shared" si="16"/>
        <v>1.745637</v>
      </c>
      <c r="G382" s="23">
        <v>1.5</v>
      </c>
      <c r="H382" s="115">
        <f t="shared" si="17"/>
        <v>2.6184555</v>
      </c>
      <c r="I382" s="24">
        <f t="shared" si="15"/>
        <v>19638.42</v>
      </c>
      <c r="J382" s="77" t="s">
        <v>1652</v>
      </c>
      <c r="K382" s="78" t="s">
        <v>1657</v>
      </c>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row>
    <row r="383" spans="1:42" s="26" customFormat="1" ht="12.75">
      <c r="A383" s="14" t="s">
        <v>841</v>
      </c>
      <c r="B383" s="15" t="s">
        <v>842</v>
      </c>
      <c r="C383" s="119">
        <v>1.478134691</v>
      </c>
      <c r="D383" s="114">
        <v>0.41791</v>
      </c>
      <c r="E383" s="17">
        <v>1</v>
      </c>
      <c r="F383" s="114">
        <f t="shared" si="16"/>
        <v>0.41791</v>
      </c>
      <c r="G383" s="17">
        <v>1.5</v>
      </c>
      <c r="H383" s="114">
        <f t="shared" si="17"/>
        <v>0.626865</v>
      </c>
      <c r="I383" s="18">
        <f t="shared" si="15"/>
        <v>4701.49</v>
      </c>
      <c r="J383" s="77" t="s">
        <v>1652</v>
      </c>
      <c r="K383" s="78" t="s">
        <v>1657</v>
      </c>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row>
    <row r="384" spans="1:42" s="26" customFormat="1" ht="12.75">
      <c r="A384" s="14" t="s">
        <v>843</v>
      </c>
      <c r="B384" s="15" t="s">
        <v>842</v>
      </c>
      <c r="C384" s="119">
        <v>1.9538838078</v>
      </c>
      <c r="D384" s="114">
        <v>0.512897</v>
      </c>
      <c r="E384" s="17">
        <v>1</v>
      </c>
      <c r="F384" s="114">
        <f t="shared" si="16"/>
        <v>0.512897</v>
      </c>
      <c r="G384" s="17">
        <v>1.5</v>
      </c>
      <c r="H384" s="114">
        <f t="shared" si="17"/>
        <v>0.7693455</v>
      </c>
      <c r="I384" s="18">
        <f t="shared" si="15"/>
        <v>5770.09</v>
      </c>
      <c r="J384" s="77" t="s">
        <v>1652</v>
      </c>
      <c r="K384" s="78" t="s">
        <v>1657</v>
      </c>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row>
    <row r="385" spans="1:42" s="26" customFormat="1" ht="12.75">
      <c r="A385" s="14" t="s">
        <v>844</v>
      </c>
      <c r="B385" s="15" t="s">
        <v>842</v>
      </c>
      <c r="C385" s="119">
        <v>3.0519947286</v>
      </c>
      <c r="D385" s="114">
        <v>0.684586</v>
      </c>
      <c r="E385" s="17">
        <v>1</v>
      </c>
      <c r="F385" s="114">
        <f t="shared" si="16"/>
        <v>0.684586</v>
      </c>
      <c r="G385" s="17">
        <v>1.5</v>
      </c>
      <c r="H385" s="114">
        <f t="shared" si="17"/>
        <v>1.026879</v>
      </c>
      <c r="I385" s="18">
        <f t="shared" si="15"/>
        <v>7701.59</v>
      </c>
      <c r="J385" s="77" t="s">
        <v>1652</v>
      </c>
      <c r="K385" s="78" t="s">
        <v>1657</v>
      </c>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row>
    <row r="386" spans="1:42" s="26" customFormat="1" ht="12.75">
      <c r="A386" s="20" t="s">
        <v>845</v>
      </c>
      <c r="B386" s="21" t="s">
        <v>842</v>
      </c>
      <c r="C386" s="120">
        <v>7.2538860104</v>
      </c>
      <c r="D386" s="115">
        <v>1.33341</v>
      </c>
      <c r="E386" s="23">
        <v>1</v>
      </c>
      <c r="F386" s="115">
        <f t="shared" si="16"/>
        <v>1.33341</v>
      </c>
      <c r="G386" s="23">
        <v>1.5</v>
      </c>
      <c r="H386" s="115">
        <f t="shared" si="17"/>
        <v>2.000115</v>
      </c>
      <c r="I386" s="24">
        <f t="shared" si="15"/>
        <v>15000.86</v>
      </c>
      <c r="J386" s="77" t="s">
        <v>1652</v>
      </c>
      <c r="K386" s="78" t="s">
        <v>1657</v>
      </c>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row>
    <row r="387" spans="1:42" s="26" customFormat="1" ht="12.75">
      <c r="A387" s="14" t="s">
        <v>846</v>
      </c>
      <c r="B387" s="15" t="s">
        <v>847</v>
      </c>
      <c r="C387" s="119">
        <v>2.0133049654</v>
      </c>
      <c r="D387" s="114">
        <v>0.487678</v>
      </c>
      <c r="E387" s="17">
        <v>1</v>
      </c>
      <c r="F387" s="114">
        <f t="shared" si="16"/>
        <v>0.487678</v>
      </c>
      <c r="G387" s="17">
        <v>1.5</v>
      </c>
      <c r="H387" s="114">
        <f t="shared" si="17"/>
        <v>0.731517</v>
      </c>
      <c r="I387" s="18">
        <f t="shared" si="15"/>
        <v>5486.38</v>
      </c>
      <c r="J387" s="77" t="s">
        <v>1652</v>
      </c>
      <c r="K387" s="78" t="s">
        <v>1657</v>
      </c>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row>
    <row r="388" spans="1:42" s="26" customFormat="1" ht="12.75">
      <c r="A388" s="14" t="s">
        <v>848</v>
      </c>
      <c r="B388" s="15" t="s">
        <v>847</v>
      </c>
      <c r="C388" s="119">
        <v>2.6390732749</v>
      </c>
      <c r="D388" s="114">
        <v>0.585622</v>
      </c>
      <c r="E388" s="17">
        <v>1</v>
      </c>
      <c r="F388" s="114">
        <f t="shared" si="16"/>
        <v>0.585622</v>
      </c>
      <c r="G388" s="17">
        <v>1.5</v>
      </c>
      <c r="H388" s="114">
        <f t="shared" si="17"/>
        <v>0.878433</v>
      </c>
      <c r="I388" s="18">
        <f t="shared" si="15"/>
        <v>6588.25</v>
      </c>
      <c r="J388" s="77" t="s">
        <v>1652</v>
      </c>
      <c r="K388" s="78" t="s">
        <v>1657</v>
      </c>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row>
    <row r="389" spans="1:42" s="26" customFormat="1" ht="12.75">
      <c r="A389" s="14" t="s">
        <v>849</v>
      </c>
      <c r="B389" s="15" t="s">
        <v>847</v>
      </c>
      <c r="C389" s="119">
        <v>3.8802694359</v>
      </c>
      <c r="D389" s="114">
        <v>0.758631</v>
      </c>
      <c r="E389" s="17">
        <v>1</v>
      </c>
      <c r="F389" s="114">
        <f t="shared" si="16"/>
        <v>0.758631</v>
      </c>
      <c r="G389" s="17">
        <v>1.5</v>
      </c>
      <c r="H389" s="114">
        <f t="shared" si="17"/>
        <v>1.1379465</v>
      </c>
      <c r="I389" s="18">
        <f t="shared" si="15"/>
        <v>8534.6</v>
      </c>
      <c r="J389" s="77" t="s">
        <v>1652</v>
      </c>
      <c r="K389" s="78" t="s">
        <v>1657</v>
      </c>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row>
    <row r="390" spans="1:42" s="26" customFormat="1" ht="12.75">
      <c r="A390" s="20" t="s">
        <v>850</v>
      </c>
      <c r="B390" s="21" t="s">
        <v>847</v>
      </c>
      <c r="C390" s="120">
        <v>8.5784499055</v>
      </c>
      <c r="D390" s="115">
        <v>1.556375</v>
      </c>
      <c r="E390" s="23">
        <v>1</v>
      </c>
      <c r="F390" s="115">
        <f t="shared" si="16"/>
        <v>1.556375</v>
      </c>
      <c r="G390" s="23">
        <v>1.5</v>
      </c>
      <c r="H390" s="115">
        <f t="shared" si="17"/>
        <v>2.3345625</v>
      </c>
      <c r="I390" s="24">
        <f t="shared" si="15"/>
        <v>17509.22</v>
      </c>
      <c r="J390" s="77" t="s">
        <v>1652</v>
      </c>
      <c r="K390" s="78" t="s">
        <v>1657</v>
      </c>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row>
    <row r="391" spans="1:42" s="26" customFormat="1" ht="12.75">
      <c r="A391" s="14" t="s">
        <v>851</v>
      </c>
      <c r="B391" s="15" t="s">
        <v>852</v>
      </c>
      <c r="C391" s="119">
        <v>2.375</v>
      </c>
      <c r="D391" s="114">
        <v>0.434891</v>
      </c>
      <c r="E391" s="17">
        <v>1</v>
      </c>
      <c r="F391" s="114">
        <f t="shared" si="16"/>
        <v>0.434891</v>
      </c>
      <c r="G391" s="17">
        <v>1.5</v>
      </c>
      <c r="H391" s="114">
        <f t="shared" si="17"/>
        <v>0.6523365000000001</v>
      </c>
      <c r="I391" s="18">
        <f t="shared" si="15"/>
        <v>4892.52</v>
      </c>
      <c r="J391" s="77" t="s">
        <v>1652</v>
      </c>
      <c r="K391" s="78" t="s">
        <v>1657</v>
      </c>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row>
    <row r="392" spans="1:42" s="26" customFormat="1" ht="12.75">
      <c r="A392" s="14" t="s">
        <v>853</v>
      </c>
      <c r="B392" s="15" t="s">
        <v>852</v>
      </c>
      <c r="C392" s="119">
        <v>3.0793374019</v>
      </c>
      <c r="D392" s="114">
        <v>0.571483</v>
      </c>
      <c r="E392" s="17">
        <v>1</v>
      </c>
      <c r="F392" s="114">
        <f t="shared" si="16"/>
        <v>0.571483</v>
      </c>
      <c r="G392" s="17">
        <v>1.5</v>
      </c>
      <c r="H392" s="114">
        <f t="shared" si="17"/>
        <v>0.8572245</v>
      </c>
      <c r="I392" s="18">
        <f t="shared" si="15"/>
        <v>6429.18</v>
      </c>
      <c r="J392" s="77" t="s">
        <v>1652</v>
      </c>
      <c r="K392" s="78" t="s">
        <v>1657</v>
      </c>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row>
    <row r="393" spans="1:42" s="26" customFormat="1" ht="12.75">
      <c r="A393" s="14" t="s">
        <v>854</v>
      </c>
      <c r="B393" s="15" t="s">
        <v>852</v>
      </c>
      <c r="C393" s="119">
        <v>4.9625187406</v>
      </c>
      <c r="D393" s="114">
        <v>0.834168</v>
      </c>
      <c r="E393" s="17">
        <v>1</v>
      </c>
      <c r="F393" s="114">
        <f t="shared" si="16"/>
        <v>0.834168</v>
      </c>
      <c r="G393" s="17">
        <v>1.5</v>
      </c>
      <c r="H393" s="114">
        <f t="shared" si="17"/>
        <v>1.251252</v>
      </c>
      <c r="I393" s="18">
        <f t="shared" si="15"/>
        <v>9384.39</v>
      </c>
      <c r="J393" s="77" t="s">
        <v>1652</v>
      </c>
      <c r="K393" s="78" t="s">
        <v>1657</v>
      </c>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row>
    <row r="394" spans="1:42" s="26" customFormat="1" ht="12.75">
      <c r="A394" s="20" t="s">
        <v>855</v>
      </c>
      <c r="B394" s="21" t="s">
        <v>852</v>
      </c>
      <c r="C394" s="120">
        <v>9.2624113475</v>
      </c>
      <c r="D394" s="115">
        <v>1.825876</v>
      </c>
      <c r="E394" s="23">
        <v>1</v>
      </c>
      <c r="F394" s="115">
        <f t="shared" si="16"/>
        <v>1.825876</v>
      </c>
      <c r="G394" s="23">
        <v>1.5</v>
      </c>
      <c r="H394" s="115">
        <f t="shared" si="17"/>
        <v>2.738814</v>
      </c>
      <c r="I394" s="24">
        <f t="shared" si="15"/>
        <v>20541.11</v>
      </c>
      <c r="J394" s="77" t="s">
        <v>1652</v>
      </c>
      <c r="K394" s="78" t="s">
        <v>1657</v>
      </c>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row>
    <row r="395" spans="1:42" s="26" customFormat="1" ht="12.75">
      <c r="A395" s="14" t="s">
        <v>856</v>
      </c>
      <c r="B395" s="15" t="s">
        <v>857</v>
      </c>
      <c r="C395" s="119">
        <v>2.2690302398</v>
      </c>
      <c r="D395" s="114">
        <v>0.445112</v>
      </c>
      <c r="E395" s="17">
        <v>1</v>
      </c>
      <c r="F395" s="114">
        <f t="shared" si="16"/>
        <v>0.445112</v>
      </c>
      <c r="G395" s="17">
        <v>1.5</v>
      </c>
      <c r="H395" s="114">
        <f t="shared" si="17"/>
        <v>0.667668</v>
      </c>
      <c r="I395" s="18">
        <f t="shared" si="15"/>
        <v>5007.51</v>
      </c>
      <c r="J395" s="77" t="s">
        <v>1652</v>
      </c>
      <c r="K395" s="78" t="s">
        <v>1657</v>
      </c>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row>
    <row r="396" spans="1:42" s="26" customFormat="1" ht="12.75">
      <c r="A396" s="14" t="s">
        <v>858</v>
      </c>
      <c r="B396" s="15" t="s">
        <v>857</v>
      </c>
      <c r="C396" s="119">
        <v>3.4492272136</v>
      </c>
      <c r="D396" s="114">
        <v>0.575348</v>
      </c>
      <c r="E396" s="17">
        <v>1</v>
      </c>
      <c r="F396" s="114">
        <f t="shared" si="16"/>
        <v>0.575348</v>
      </c>
      <c r="G396" s="17">
        <v>1.5</v>
      </c>
      <c r="H396" s="114">
        <f t="shared" si="17"/>
        <v>0.863022</v>
      </c>
      <c r="I396" s="18">
        <f t="shared" si="15"/>
        <v>6472.67</v>
      </c>
      <c r="J396" s="77" t="s">
        <v>1652</v>
      </c>
      <c r="K396" s="78" t="s">
        <v>1657</v>
      </c>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row>
    <row r="397" spans="1:42" s="26" customFormat="1" ht="12.75">
      <c r="A397" s="14" t="s">
        <v>859</v>
      </c>
      <c r="B397" s="15" t="s">
        <v>857</v>
      </c>
      <c r="C397" s="119">
        <v>5.7213391476</v>
      </c>
      <c r="D397" s="114">
        <v>0.943527</v>
      </c>
      <c r="E397" s="17">
        <v>1</v>
      </c>
      <c r="F397" s="114">
        <f t="shared" si="16"/>
        <v>0.943527</v>
      </c>
      <c r="G397" s="17">
        <v>1.5</v>
      </c>
      <c r="H397" s="114">
        <f t="shared" si="17"/>
        <v>1.4152905</v>
      </c>
      <c r="I397" s="18">
        <f t="shared" si="15"/>
        <v>10614.68</v>
      </c>
      <c r="J397" s="77" t="s">
        <v>1652</v>
      </c>
      <c r="K397" s="78" t="s">
        <v>1657</v>
      </c>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row>
    <row r="398" spans="1:42" s="26" customFormat="1" ht="12.75">
      <c r="A398" s="20" t="s">
        <v>860</v>
      </c>
      <c r="B398" s="21" t="s">
        <v>857</v>
      </c>
      <c r="C398" s="120">
        <v>11.1576488906</v>
      </c>
      <c r="D398" s="115">
        <v>2.032384</v>
      </c>
      <c r="E398" s="23">
        <v>1</v>
      </c>
      <c r="F398" s="115">
        <f t="shared" si="16"/>
        <v>2.032384</v>
      </c>
      <c r="G398" s="23">
        <v>1.5</v>
      </c>
      <c r="H398" s="115">
        <f t="shared" si="17"/>
        <v>3.0485759999999997</v>
      </c>
      <c r="I398" s="24">
        <f t="shared" si="15"/>
        <v>22864.32</v>
      </c>
      <c r="J398" s="77" t="s">
        <v>1652</v>
      </c>
      <c r="K398" s="78" t="s">
        <v>1657</v>
      </c>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row>
    <row r="399" spans="1:42" s="26" customFormat="1" ht="12.75">
      <c r="A399" s="14" t="s">
        <v>861</v>
      </c>
      <c r="B399" s="15" t="s">
        <v>862</v>
      </c>
      <c r="C399" s="119">
        <v>2.3948893572</v>
      </c>
      <c r="D399" s="114">
        <v>0.497107</v>
      </c>
      <c r="E399" s="17">
        <v>1</v>
      </c>
      <c r="F399" s="114">
        <f t="shared" si="16"/>
        <v>0.497107</v>
      </c>
      <c r="G399" s="17">
        <v>1.5</v>
      </c>
      <c r="H399" s="114">
        <f t="shared" si="17"/>
        <v>0.7456605000000001</v>
      </c>
      <c r="I399" s="18">
        <f aca="true" t="shared" si="18" ref="I399:I462">+ROUND(H399*7500,2)</f>
        <v>5592.45</v>
      </c>
      <c r="J399" s="77" t="s">
        <v>1652</v>
      </c>
      <c r="K399" s="78" t="s">
        <v>1657</v>
      </c>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row>
    <row r="400" spans="1:42" s="26" customFormat="1" ht="12.75">
      <c r="A400" s="14" t="s">
        <v>863</v>
      </c>
      <c r="B400" s="15" t="s">
        <v>862</v>
      </c>
      <c r="C400" s="119">
        <v>3.2748624944</v>
      </c>
      <c r="D400" s="114">
        <v>0.645442</v>
      </c>
      <c r="E400" s="17">
        <v>1</v>
      </c>
      <c r="F400" s="114">
        <f aca="true" t="shared" si="19" ref="F400:F463">+D400*E400</f>
        <v>0.645442</v>
      </c>
      <c r="G400" s="17">
        <v>1.5</v>
      </c>
      <c r="H400" s="114">
        <f aca="true" t="shared" si="20" ref="H400:H463">F400*G400</f>
        <v>0.9681629999999999</v>
      </c>
      <c r="I400" s="18">
        <f t="shared" si="18"/>
        <v>7261.22</v>
      </c>
      <c r="J400" s="77" t="s">
        <v>1652</v>
      </c>
      <c r="K400" s="78" t="s">
        <v>1657</v>
      </c>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row>
    <row r="401" spans="1:42" s="26" customFormat="1" ht="12.75">
      <c r="A401" s="14" t="s">
        <v>864</v>
      </c>
      <c r="B401" s="15" t="s">
        <v>862</v>
      </c>
      <c r="C401" s="119">
        <v>4.7925032143</v>
      </c>
      <c r="D401" s="114">
        <v>0.911758</v>
      </c>
      <c r="E401" s="17">
        <v>1</v>
      </c>
      <c r="F401" s="114">
        <f t="shared" si="19"/>
        <v>0.911758</v>
      </c>
      <c r="G401" s="17">
        <v>1.5</v>
      </c>
      <c r="H401" s="114">
        <f t="shared" si="20"/>
        <v>1.367637</v>
      </c>
      <c r="I401" s="18">
        <f t="shared" si="18"/>
        <v>10257.28</v>
      </c>
      <c r="J401" s="77" t="s">
        <v>1652</v>
      </c>
      <c r="K401" s="78" t="s">
        <v>1657</v>
      </c>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row>
    <row r="402" spans="1:42" s="26" customFormat="1" ht="12.75">
      <c r="A402" s="20" t="s">
        <v>865</v>
      </c>
      <c r="B402" s="21" t="s">
        <v>862</v>
      </c>
      <c r="C402" s="120">
        <v>8.5048923679</v>
      </c>
      <c r="D402" s="115">
        <v>1.733825</v>
      </c>
      <c r="E402" s="23">
        <v>1</v>
      </c>
      <c r="F402" s="115">
        <f t="shared" si="19"/>
        <v>1.733825</v>
      </c>
      <c r="G402" s="23">
        <v>1.5</v>
      </c>
      <c r="H402" s="115">
        <f t="shared" si="20"/>
        <v>2.6007375</v>
      </c>
      <c r="I402" s="24">
        <f t="shared" si="18"/>
        <v>19505.53</v>
      </c>
      <c r="J402" s="77" t="s">
        <v>1652</v>
      </c>
      <c r="K402" s="78" t="s">
        <v>1657</v>
      </c>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row>
    <row r="403" spans="1:42" s="26" customFormat="1" ht="12.75">
      <c r="A403" s="14" t="s">
        <v>866</v>
      </c>
      <c r="B403" s="15" t="s">
        <v>867</v>
      </c>
      <c r="C403" s="119">
        <v>3.6968705257</v>
      </c>
      <c r="D403" s="114">
        <v>1.317795</v>
      </c>
      <c r="E403" s="17">
        <v>1</v>
      </c>
      <c r="F403" s="114">
        <f t="shared" si="19"/>
        <v>1.317795</v>
      </c>
      <c r="G403" s="17">
        <v>1.5</v>
      </c>
      <c r="H403" s="114">
        <f t="shared" si="20"/>
        <v>1.9766925</v>
      </c>
      <c r="I403" s="18">
        <f t="shared" si="18"/>
        <v>14825.19</v>
      </c>
      <c r="J403" s="77" t="s">
        <v>1652</v>
      </c>
      <c r="K403" s="78" t="s">
        <v>1653</v>
      </c>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row>
    <row r="404" spans="1:42" s="26" customFormat="1" ht="12.75">
      <c r="A404" s="14" t="s">
        <v>868</v>
      </c>
      <c r="B404" s="15" t="s">
        <v>867</v>
      </c>
      <c r="C404" s="119">
        <v>7.2841130604</v>
      </c>
      <c r="D404" s="114">
        <v>1.93727</v>
      </c>
      <c r="E404" s="17">
        <v>1</v>
      </c>
      <c r="F404" s="114">
        <f t="shared" si="19"/>
        <v>1.93727</v>
      </c>
      <c r="G404" s="17">
        <v>1.5</v>
      </c>
      <c r="H404" s="114">
        <f t="shared" si="20"/>
        <v>2.905905</v>
      </c>
      <c r="I404" s="18">
        <f t="shared" si="18"/>
        <v>21794.29</v>
      </c>
      <c r="J404" s="77" t="s">
        <v>1652</v>
      </c>
      <c r="K404" s="78" t="s">
        <v>1653</v>
      </c>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row>
    <row r="405" spans="1:42" s="26" customFormat="1" ht="12.75">
      <c r="A405" s="14" t="s">
        <v>869</v>
      </c>
      <c r="B405" s="15" t="s">
        <v>867</v>
      </c>
      <c r="C405" s="119">
        <v>12.2153128644</v>
      </c>
      <c r="D405" s="114">
        <v>3.178247</v>
      </c>
      <c r="E405" s="17">
        <v>1</v>
      </c>
      <c r="F405" s="114">
        <f t="shared" si="19"/>
        <v>3.178247</v>
      </c>
      <c r="G405" s="17">
        <v>1.5</v>
      </c>
      <c r="H405" s="114">
        <f t="shared" si="20"/>
        <v>4.7673705</v>
      </c>
      <c r="I405" s="18">
        <f t="shared" si="18"/>
        <v>35755.28</v>
      </c>
      <c r="J405" s="77" t="s">
        <v>1652</v>
      </c>
      <c r="K405" s="78" t="s">
        <v>1653</v>
      </c>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row>
    <row r="406" spans="1:42" s="26" customFormat="1" ht="12.75">
      <c r="A406" s="20" t="s">
        <v>870</v>
      </c>
      <c r="B406" s="21" t="s">
        <v>867</v>
      </c>
      <c r="C406" s="120">
        <v>21.0464028076</v>
      </c>
      <c r="D406" s="115">
        <v>5.960651</v>
      </c>
      <c r="E406" s="23">
        <v>1</v>
      </c>
      <c r="F406" s="115">
        <f t="shared" si="19"/>
        <v>5.960651</v>
      </c>
      <c r="G406" s="23">
        <v>1.5</v>
      </c>
      <c r="H406" s="115">
        <f t="shared" si="20"/>
        <v>8.940976500000001</v>
      </c>
      <c r="I406" s="24">
        <f t="shared" si="18"/>
        <v>67057.32</v>
      </c>
      <c r="J406" s="77" t="s">
        <v>1652</v>
      </c>
      <c r="K406" s="78" t="s">
        <v>1653</v>
      </c>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row>
    <row r="407" spans="1:42" s="26" customFormat="1" ht="12.75">
      <c r="A407" s="14" t="s">
        <v>871</v>
      </c>
      <c r="B407" s="15" t="s">
        <v>872</v>
      </c>
      <c r="C407" s="119">
        <v>4.8609043218</v>
      </c>
      <c r="D407" s="114">
        <v>1.398513</v>
      </c>
      <c r="E407" s="17">
        <v>1</v>
      </c>
      <c r="F407" s="114">
        <f t="shared" si="19"/>
        <v>1.398513</v>
      </c>
      <c r="G407" s="17">
        <v>1.5</v>
      </c>
      <c r="H407" s="114">
        <f t="shared" si="20"/>
        <v>2.0977695</v>
      </c>
      <c r="I407" s="18">
        <f t="shared" si="18"/>
        <v>15733.27</v>
      </c>
      <c r="J407" s="77" t="s">
        <v>1652</v>
      </c>
      <c r="K407" s="78" t="s">
        <v>1653</v>
      </c>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row>
    <row r="408" spans="1:42" s="26" customFormat="1" ht="12.75">
      <c r="A408" s="14" t="s">
        <v>873</v>
      </c>
      <c r="B408" s="15" t="s">
        <v>872</v>
      </c>
      <c r="C408" s="119">
        <v>7.1134980886</v>
      </c>
      <c r="D408" s="114">
        <v>1.831691</v>
      </c>
      <c r="E408" s="17">
        <v>1</v>
      </c>
      <c r="F408" s="114">
        <f t="shared" si="19"/>
        <v>1.831691</v>
      </c>
      <c r="G408" s="17">
        <v>1.5</v>
      </c>
      <c r="H408" s="114">
        <f t="shared" si="20"/>
        <v>2.7475365</v>
      </c>
      <c r="I408" s="18">
        <f t="shared" si="18"/>
        <v>20606.52</v>
      </c>
      <c r="J408" s="77" t="s">
        <v>1652</v>
      </c>
      <c r="K408" s="78" t="s">
        <v>1653</v>
      </c>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row>
    <row r="409" spans="1:42" s="26" customFormat="1" ht="12.75">
      <c r="A409" s="14" t="s">
        <v>874</v>
      </c>
      <c r="B409" s="15" t="s">
        <v>872</v>
      </c>
      <c r="C409" s="119">
        <v>12.1584069049</v>
      </c>
      <c r="D409" s="114">
        <v>2.939089</v>
      </c>
      <c r="E409" s="17">
        <v>1</v>
      </c>
      <c r="F409" s="114">
        <f t="shared" si="19"/>
        <v>2.939089</v>
      </c>
      <c r="G409" s="17">
        <v>1.5</v>
      </c>
      <c r="H409" s="114">
        <f t="shared" si="20"/>
        <v>4.4086335000000005</v>
      </c>
      <c r="I409" s="18">
        <f t="shared" si="18"/>
        <v>33064.75</v>
      </c>
      <c r="J409" s="77" t="s">
        <v>1652</v>
      </c>
      <c r="K409" s="78" t="s">
        <v>1653</v>
      </c>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row>
    <row r="410" spans="1:42" s="26" customFormat="1" ht="12.75">
      <c r="A410" s="20" t="s">
        <v>875</v>
      </c>
      <c r="B410" s="21" t="s">
        <v>872</v>
      </c>
      <c r="C410" s="120">
        <v>20.0698948155</v>
      </c>
      <c r="D410" s="115">
        <v>5.53499</v>
      </c>
      <c r="E410" s="23">
        <v>1</v>
      </c>
      <c r="F410" s="115">
        <f t="shared" si="19"/>
        <v>5.53499</v>
      </c>
      <c r="G410" s="23">
        <v>1.5</v>
      </c>
      <c r="H410" s="115">
        <f t="shared" si="20"/>
        <v>8.302484999999999</v>
      </c>
      <c r="I410" s="24">
        <f t="shared" si="18"/>
        <v>62268.64</v>
      </c>
      <c r="J410" s="77" t="s">
        <v>1652</v>
      </c>
      <c r="K410" s="78" t="s">
        <v>1653</v>
      </c>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row>
    <row r="411" spans="1:42" s="26" customFormat="1" ht="12.75">
      <c r="A411" s="14" t="s">
        <v>876</v>
      </c>
      <c r="B411" s="15" t="s">
        <v>877</v>
      </c>
      <c r="C411" s="119">
        <v>2.2612977984</v>
      </c>
      <c r="D411" s="114">
        <v>0.812459</v>
      </c>
      <c r="E411" s="17">
        <v>1</v>
      </c>
      <c r="F411" s="114">
        <f t="shared" si="19"/>
        <v>0.812459</v>
      </c>
      <c r="G411" s="17">
        <v>1.5</v>
      </c>
      <c r="H411" s="114">
        <f t="shared" si="20"/>
        <v>1.2186885</v>
      </c>
      <c r="I411" s="18">
        <f t="shared" si="18"/>
        <v>9140.16</v>
      </c>
      <c r="J411" s="77" t="s">
        <v>1652</v>
      </c>
      <c r="K411" s="78" t="s">
        <v>1653</v>
      </c>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row>
    <row r="412" spans="1:42" s="26" customFormat="1" ht="12.75">
      <c r="A412" s="14" t="s">
        <v>878</v>
      </c>
      <c r="B412" s="15" t="s">
        <v>877</v>
      </c>
      <c r="C412" s="119">
        <v>3.6984898899</v>
      </c>
      <c r="D412" s="114">
        <v>1.206725</v>
      </c>
      <c r="E412" s="17">
        <v>1</v>
      </c>
      <c r="F412" s="114">
        <f t="shared" si="19"/>
        <v>1.206725</v>
      </c>
      <c r="G412" s="17">
        <v>1.5</v>
      </c>
      <c r="H412" s="114">
        <f t="shared" si="20"/>
        <v>1.8100875</v>
      </c>
      <c r="I412" s="18">
        <f t="shared" si="18"/>
        <v>13575.66</v>
      </c>
      <c r="J412" s="77" t="s">
        <v>1652</v>
      </c>
      <c r="K412" s="78" t="s">
        <v>1653</v>
      </c>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row>
    <row r="413" spans="1:42" s="26" customFormat="1" ht="12.75">
      <c r="A413" s="14" t="s">
        <v>879</v>
      </c>
      <c r="B413" s="15" t="s">
        <v>877</v>
      </c>
      <c r="C413" s="119">
        <v>8.3470394737</v>
      </c>
      <c r="D413" s="114">
        <v>1.961226</v>
      </c>
      <c r="E413" s="17">
        <v>1</v>
      </c>
      <c r="F413" s="114">
        <f t="shared" si="19"/>
        <v>1.961226</v>
      </c>
      <c r="G413" s="17">
        <v>1.5</v>
      </c>
      <c r="H413" s="114">
        <f t="shared" si="20"/>
        <v>2.941839</v>
      </c>
      <c r="I413" s="18">
        <f t="shared" si="18"/>
        <v>22063.79</v>
      </c>
      <c r="J413" s="77" t="s">
        <v>1652</v>
      </c>
      <c r="K413" s="78" t="s">
        <v>1653</v>
      </c>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row>
    <row r="414" spans="1:42" s="26" customFormat="1" ht="12.75">
      <c r="A414" s="20" t="s">
        <v>880</v>
      </c>
      <c r="B414" s="21" t="s">
        <v>877</v>
      </c>
      <c r="C414" s="120">
        <v>18.2061403509</v>
      </c>
      <c r="D414" s="115">
        <v>4.424776</v>
      </c>
      <c r="E414" s="23">
        <v>1</v>
      </c>
      <c r="F414" s="115">
        <f t="shared" si="19"/>
        <v>4.424776</v>
      </c>
      <c r="G414" s="23">
        <v>1.5</v>
      </c>
      <c r="H414" s="115">
        <f t="shared" si="20"/>
        <v>6.637163999999999</v>
      </c>
      <c r="I414" s="24">
        <f t="shared" si="18"/>
        <v>49778.73</v>
      </c>
      <c r="J414" s="77" t="s">
        <v>1652</v>
      </c>
      <c r="K414" s="78" t="s">
        <v>1653</v>
      </c>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row>
    <row r="415" spans="1:42" s="26" customFormat="1" ht="12.75">
      <c r="A415" s="14" t="s">
        <v>881</v>
      </c>
      <c r="B415" s="15" t="s">
        <v>882</v>
      </c>
      <c r="C415" s="119">
        <v>4.4161783072</v>
      </c>
      <c r="D415" s="114">
        <v>1.073989</v>
      </c>
      <c r="E415" s="17">
        <v>1</v>
      </c>
      <c r="F415" s="114">
        <f t="shared" si="19"/>
        <v>1.073989</v>
      </c>
      <c r="G415" s="17">
        <v>1.5</v>
      </c>
      <c r="H415" s="114">
        <f t="shared" si="20"/>
        <v>1.6109835000000001</v>
      </c>
      <c r="I415" s="18">
        <f t="shared" si="18"/>
        <v>12082.38</v>
      </c>
      <c r="J415" s="77" t="s">
        <v>1652</v>
      </c>
      <c r="K415" s="78" t="s">
        <v>1653</v>
      </c>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row>
    <row r="416" spans="1:42" s="26" customFormat="1" ht="12.75">
      <c r="A416" s="14" t="s">
        <v>883</v>
      </c>
      <c r="B416" s="15" t="s">
        <v>882</v>
      </c>
      <c r="C416" s="119">
        <v>6.4270766875</v>
      </c>
      <c r="D416" s="114">
        <v>1.446475</v>
      </c>
      <c r="E416" s="17">
        <v>1</v>
      </c>
      <c r="F416" s="114">
        <f t="shared" si="19"/>
        <v>1.446475</v>
      </c>
      <c r="G416" s="17">
        <v>1.5</v>
      </c>
      <c r="H416" s="114">
        <f t="shared" si="20"/>
        <v>2.1697125</v>
      </c>
      <c r="I416" s="18">
        <f t="shared" si="18"/>
        <v>16272.84</v>
      </c>
      <c r="J416" s="77" t="s">
        <v>1652</v>
      </c>
      <c r="K416" s="78" t="s">
        <v>1653</v>
      </c>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row>
    <row r="417" spans="1:42" s="26" customFormat="1" ht="12.75">
      <c r="A417" s="14" t="s">
        <v>884</v>
      </c>
      <c r="B417" s="15" t="s">
        <v>882</v>
      </c>
      <c r="C417" s="119">
        <v>10.9189944134</v>
      </c>
      <c r="D417" s="114">
        <v>2.366471</v>
      </c>
      <c r="E417" s="17">
        <v>1</v>
      </c>
      <c r="F417" s="114">
        <f t="shared" si="19"/>
        <v>2.366471</v>
      </c>
      <c r="G417" s="17">
        <v>1.5</v>
      </c>
      <c r="H417" s="114">
        <f t="shared" si="20"/>
        <v>3.5497065</v>
      </c>
      <c r="I417" s="18">
        <f t="shared" si="18"/>
        <v>26622.8</v>
      </c>
      <c r="J417" s="77" t="s">
        <v>1652</v>
      </c>
      <c r="K417" s="78" t="s">
        <v>1653</v>
      </c>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row>
    <row r="418" spans="1:42" s="26" customFormat="1" ht="12.75">
      <c r="A418" s="20" t="s">
        <v>885</v>
      </c>
      <c r="B418" s="21" t="s">
        <v>882</v>
      </c>
      <c r="C418" s="120">
        <v>19.6688417618</v>
      </c>
      <c r="D418" s="115">
        <v>4.910421</v>
      </c>
      <c r="E418" s="23">
        <v>1</v>
      </c>
      <c r="F418" s="115">
        <f t="shared" si="19"/>
        <v>4.910421</v>
      </c>
      <c r="G418" s="23">
        <v>1.5</v>
      </c>
      <c r="H418" s="115">
        <f t="shared" si="20"/>
        <v>7.365631500000001</v>
      </c>
      <c r="I418" s="24">
        <f t="shared" si="18"/>
        <v>55242.24</v>
      </c>
      <c r="J418" s="77" t="s">
        <v>1652</v>
      </c>
      <c r="K418" s="78" t="s">
        <v>1653</v>
      </c>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row>
    <row r="419" spans="1:42" s="26" customFormat="1" ht="12.75">
      <c r="A419" s="14" t="s">
        <v>886</v>
      </c>
      <c r="B419" s="15" t="s">
        <v>887</v>
      </c>
      <c r="C419" s="119">
        <v>5.4011450382</v>
      </c>
      <c r="D419" s="114">
        <v>1.221622</v>
      </c>
      <c r="E419" s="17">
        <v>1</v>
      </c>
      <c r="F419" s="114">
        <f t="shared" si="19"/>
        <v>1.221622</v>
      </c>
      <c r="G419" s="17">
        <v>1.5</v>
      </c>
      <c r="H419" s="114">
        <f t="shared" si="20"/>
        <v>1.832433</v>
      </c>
      <c r="I419" s="18">
        <f t="shared" si="18"/>
        <v>13743.25</v>
      </c>
      <c r="J419" s="77" t="s">
        <v>1652</v>
      </c>
      <c r="K419" s="78" t="s">
        <v>1653</v>
      </c>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row>
    <row r="420" spans="1:42" s="26" customFormat="1" ht="12.75">
      <c r="A420" s="14" t="s">
        <v>888</v>
      </c>
      <c r="B420" s="15" t="s">
        <v>887</v>
      </c>
      <c r="C420" s="119">
        <v>7.8769095698</v>
      </c>
      <c r="D420" s="114">
        <v>1.681085</v>
      </c>
      <c r="E420" s="17">
        <v>1</v>
      </c>
      <c r="F420" s="114">
        <f t="shared" si="19"/>
        <v>1.681085</v>
      </c>
      <c r="G420" s="17">
        <v>1.5</v>
      </c>
      <c r="H420" s="114">
        <f t="shared" si="20"/>
        <v>2.5216275</v>
      </c>
      <c r="I420" s="18">
        <f t="shared" si="18"/>
        <v>18912.21</v>
      </c>
      <c r="J420" s="77" t="s">
        <v>1652</v>
      </c>
      <c r="K420" s="78" t="s">
        <v>1653</v>
      </c>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row>
    <row r="421" spans="1:42" s="26" customFormat="1" ht="12.75">
      <c r="A421" s="14" t="s">
        <v>889</v>
      </c>
      <c r="B421" s="15" t="s">
        <v>887</v>
      </c>
      <c r="C421" s="119">
        <v>11.5</v>
      </c>
      <c r="D421" s="114">
        <v>2.515948</v>
      </c>
      <c r="E421" s="17">
        <v>1</v>
      </c>
      <c r="F421" s="114">
        <f t="shared" si="19"/>
        <v>2.515948</v>
      </c>
      <c r="G421" s="17">
        <v>1.5</v>
      </c>
      <c r="H421" s="114">
        <f t="shared" si="20"/>
        <v>3.7739219999999998</v>
      </c>
      <c r="I421" s="18">
        <f t="shared" si="18"/>
        <v>28304.42</v>
      </c>
      <c r="J421" s="77" t="s">
        <v>1652</v>
      </c>
      <c r="K421" s="78" t="s">
        <v>1653</v>
      </c>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row>
    <row r="422" spans="1:42" s="26" customFormat="1" ht="12.75">
      <c r="A422" s="20" t="s">
        <v>890</v>
      </c>
      <c r="B422" s="21" t="s">
        <v>887</v>
      </c>
      <c r="C422" s="120">
        <v>17.4540412044</v>
      </c>
      <c r="D422" s="115">
        <v>4.41161</v>
      </c>
      <c r="E422" s="23">
        <v>1</v>
      </c>
      <c r="F422" s="115">
        <f t="shared" si="19"/>
        <v>4.41161</v>
      </c>
      <c r="G422" s="23">
        <v>1.5</v>
      </c>
      <c r="H422" s="115">
        <f t="shared" si="20"/>
        <v>6.617414999999999</v>
      </c>
      <c r="I422" s="24">
        <f t="shared" si="18"/>
        <v>49630.61</v>
      </c>
      <c r="J422" s="77" t="s">
        <v>1652</v>
      </c>
      <c r="K422" s="78" t="s">
        <v>1653</v>
      </c>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row>
    <row r="423" spans="1:42" s="26" customFormat="1" ht="12.75">
      <c r="A423" s="14" t="s">
        <v>891</v>
      </c>
      <c r="B423" s="15" t="s">
        <v>892</v>
      </c>
      <c r="C423" s="119">
        <v>1.5668237394</v>
      </c>
      <c r="D423" s="114">
        <v>0.786934</v>
      </c>
      <c r="E423" s="17">
        <v>1</v>
      </c>
      <c r="F423" s="114">
        <f t="shared" si="19"/>
        <v>0.786934</v>
      </c>
      <c r="G423" s="17">
        <v>1.5</v>
      </c>
      <c r="H423" s="114">
        <f t="shared" si="20"/>
        <v>1.180401</v>
      </c>
      <c r="I423" s="18">
        <f t="shared" si="18"/>
        <v>8853.01</v>
      </c>
      <c r="J423" s="77" t="s">
        <v>1652</v>
      </c>
      <c r="K423" s="78" t="s">
        <v>1653</v>
      </c>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row>
    <row r="424" spans="1:42" s="26" customFormat="1" ht="12.75">
      <c r="A424" s="14" t="s">
        <v>893</v>
      </c>
      <c r="B424" s="15" t="s">
        <v>892</v>
      </c>
      <c r="C424" s="119">
        <v>3.7597524333</v>
      </c>
      <c r="D424" s="114">
        <v>1.110844</v>
      </c>
      <c r="E424" s="17">
        <v>1</v>
      </c>
      <c r="F424" s="114">
        <f t="shared" si="19"/>
        <v>1.110844</v>
      </c>
      <c r="G424" s="17">
        <v>1.5</v>
      </c>
      <c r="H424" s="114">
        <f t="shared" si="20"/>
        <v>1.6662659999999998</v>
      </c>
      <c r="I424" s="18">
        <f t="shared" si="18"/>
        <v>12497</v>
      </c>
      <c r="J424" s="77" t="s">
        <v>1652</v>
      </c>
      <c r="K424" s="78" t="s">
        <v>1653</v>
      </c>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row>
    <row r="425" spans="1:42" s="26" customFormat="1" ht="12.75">
      <c r="A425" s="14" t="s">
        <v>894</v>
      </c>
      <c r="B425" s="15" t="s">
        <v>892</v>
      </c>
      <c r="C425" s="119">
        <v>7.2628382109</v>
      </c>
      <c r="D425" s="114">
        <v>1.882178</v>
      </c>
      <c r="E425" s="17">
        <v>1</v>
      </c>
      <c r="F425" s="114">
        <f t="shared" si="19"/>
        <v>1.882178</v>
      </c>
      <c r="G425" s="17">
        <v>1.5</v>
      </c>
      <c r="H425" s="114">
        <f t="shared" si="20"/>
        <v>2.823267</v>
      </c>
      <c r="I425" s="18">
        <f t="shared" si="18"/>
        <v>21174.5</v>
      </c>
      <c r="J425" s="77" t="s">
        <v>1652</v>
      </c>
      <c r="K425" s="78" t="s">
        <v>1653</v>
      </c>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row>
    <row r="426" spans="1:42" s="26" customFormat="1" ht="12.75">
      <c r="A426" s="20" t="s">
        <v>895</v>
      </c>
      <c r="B426" s="21" t="s">
        <v>892</v>
      </c>
      <c r="C426" s="120">
        <v>13.5740740741</v>
      </c>
      <c r="D426" s="115">
        <v>3.650557</v>
      </c>
      <c r="E426" s="23">
        <v>1</v>
      </c>
      <c r="F426" s="115">
        <f t="shared" si="19"/>
        <v>3.650557</v>
      </c>
      <c r="G426" s="23">
        <v>1.5</v>
      </c>
      <c r="H426" s="115">
        <f t="shared" si="20"/>
        <v>5.4758355000000005</v>
      </c>
      <c r="I426" s="24">
        <f t="shared" si="18"/>
        <v>41068.77</v>
      </c>
      <c r="J426" s="77" t="s">
        <v>1652</v>
      </c>
      <c r="K426" s="78" t="s">
        <v>1653</v>
      </c>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row>
    <row r="427" spans="1:42" s="26" customFormat="1" ht="12.75">
      <c r="A427" s="14" t="s">
        <v>896</v>
      </c>
      <c r="B427" s="15" t="s">
        <v>897</v>
      </c>
      <c r="C427" s="119">
        <v>2.5550432925</v>
      </c>
      <c r="D427" s="114">
        <v>0.624977</v>
      </c>
      <c r="E427" s="17">
        <v>1</v>
      </c>
      <c r="F427" s="114">
        <f t="shared" si="19"/>
        <v>0.624977</v>
      </c>
      <c r="G427" s="17">
        <v>1.5</v>
      </c>
      <c r="H427" s="114">
        <f t="shared" si="20"/>
        <v>0.9374655000000001</v>
      </c>
      <c r="I427" s="18">
        <f t="shared" si="18"/>
        <v>7030.99</v>
      </c>
      <c r="J427" s="77" t="s">
        <v>1652</v>
      </c>
      <c r="K427" s="78" t="s">
        <v>1653</v>
      </c>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row>
    <row r="428" spans="1:42" s="26" customFormat="1" ht="12.75">
      <c r="A428" s="14" t="s">
        <v>898</v>
      </c>
      <c r="B428" s="15" t="s">
        <v>897</v>
      </c>
      <c r="C428" s="119">
        <v>4.1332807571</v>
      </c>
      <c r="D428" s="114">
        <v>0.856723</v>
      </c>
      <c r="E428" s="17">
        <v>1</v>
      </c>
      <c r="F428" s="114">
        <f t="shared" si="19"/>
        <v>0.856723</v>
      </c>
      <c r="G428" s="17">
        <v>1.5</v>
      </c>
      <c r="H428" s="114">
        <f t="shared" si="20"/>
        <v>1.2850845</v>
      </c>
      <c r="I428" s="18">
        <f t="shared" si="18"/>
        <v>9638.13</v>
      </c>
      <c r="J428" s="77" t="s">
        <v>1652</v>
      </c>
      <c r="K428" s="78" t="s">
        <v>1653</v>
      </c>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row>
    <row r="429" spans="1:42" s="26" customFormat="1" ht="12.75">
      <c r="A429" s="14" t="s">
        <v>899</v>
      </c>
      <c r="B429" s="15" t="s">
        <v>897</v>
      </c>
      <c r="C429" s="119">
        <v>7.3748792271</v>
      </c>
      <c r="D429" s="114">
        <v>1.398793</v>
      </c>
      <c r="E429" s="17">
        <v>1</v>
      </c>
      <c r="F429" s="114">
        <f t="shared" si="19"/>
        <v>1.398793</v>
      </c>
      <c r="G429" s="17">
        <v>1.5</v>
      </c>
      <c r="H429" s="114">
        <f t="shared" si="20"/>
        <v>2.0981895</v>
      </c>
      <c r="I429" s="18">
        <f t="shared" si="18"/>
        <v>15736.42</v>
      </c>
      <c r="J429" s="77" t="s">
        <v>1652</v>
      </c>
      <c r="K429" s="78" t="s">
        <v>1653</v>
      </c>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row>
    <row r="430" spans="1:42" s="26" customFormat="1" ht="12.75">
      <c r="A430" s="20" t="s">
        <v>900</v>
      </c>
      <c r="B430" s="21" t="s">
        <v>897</v>
      </c>
      <c r="C430" s="120">
        <v>13.0130718954</v>
      </c>
      <c r="D430" s="115">
        <v>2.80788</v>
      </c>
      <c r="E430" s="23">
        <v>1</v>
      </c>
      <c r="F430" s="115">
        <f t="shared" si="19"/>
        <v>2.80788</v>
      </c>
      <c r="G430" s="23">
        <v>1.5</v>
      </c>
      <c r="H430" s="115">
        <f t="shared" si="20"/>
        <v>4.2118199999999995</v>
      </c>
      <c r="I430" s="24">
        <f t="shared" si="18"/>
        <v>31588.65</v>
      </c>
      <c r="J430" s="77" t="s">
        <v>1652</v>
      </c>
      <c r="K430" s="78" t="s">
        <v>1653</v>
      </c>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row>
    <row r="431" spans="1:42" s="26" customFormat="1" ht="12.75">
      <c r="A431" s="14" t="s">
        <v>901</v>
      </c>
      <c r="B431" s="15" t="s">
        <v>902</v>
      </c>
      <c r="C431" s="119">
        <v>2.8997286844</v>
      </c>
      <c r="D431" s="114">
        <v>1.004399</v>
      </c>
      <c r="E431" s="17">
        <v>1</v>
      </c>
      <c r="F431" s="114">
        <f t="shared" si="19"/>
        <v>1.004399</v>
      </c>
      <c r="G431" s="17">
        <v>1.5</v>
      </c>
      <c r="H431" s="114">
        <f t="shared" si="20"/>
        <v>1.5065985</v>
      </c>
      <c r="I431" s="18">
        <f t="shared" si="18"/>
        <v>11299.49</v>
      </c>
      <c r="J431" s="77" t="s">
        <v>1652</v>
      </c>
      <c r="K431" s="78" t="s">
        <v>1653</v>
      </c>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row>
    <row r="432" spans="1:42" s="26" customFormat="1" ht="12.75">
      <c r="A432" s="14" t="s">
        <v>904</v>
      </c>
      <c r="B432" s="15" t="s">
        <v>902</v>
      </c>
      <c r="C432" s="119">
        <v>4.4344869094</v>
      </c>
      <c r="D432" s="114">
        <v>1.314978</v>
      </c>
      <c r="E432" s="17">
        <v>1</v>
      </c>
      <c r="F432" s="114">
        <f t="shared" si="19"/>
        <v>1.314978</v>
      </c>
      <c r="G432" s="17">
        <v>1.5</v>
      </c>
      <c r="H432" s="114">
        <f t="shared" si="20"/>
        <v>1.972467</v>
      </c>
      <c r="I432" s="18">
        <f t="shared" si="18"/>
        <v>14793.5</v>
      </c>
      <c r="J432" s="77" t="s">
        <v>1652</v>
      </c>
      <c r="K432" s="78" t="s">
        <v>1653</v>
      </c>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row>
    <row r="433" spans="1:42" s="26" customFormat="1" ht="12.75">
      <c r="A433" s="14" t="s">
        <v>905</v>
      </c>
      <c r="B433" s="15" t="s">
        <v>902</v>
      </c>
      <c r="C433" s="119">
        <v>8.1347643284</v>
      </c>
      <c r="D433" s="114">
        <v>2.159766</v>
      </c>
      <c r="E433" s="17">
        <v>1</v>
      </c>
      <c r="F433" s="114">
        <f t="shared" si="19"/>
        <v>2.159766</v>
      </c>
      <c r="G433" s="17">
        <v>1.5</v>
      </c>
      <c r="H433" s="114">
        <f t="shared" si="20"/>
        <v>3.239649</v>
      </c>
      <c r="I433" s="18">
        <f t="shared" si="18"/>
        <v>24297.37</v>
      </c>
      <c r="J433" s="77" t="s">
        <v>1652</v>
      </c>
      <c r="K433" s="78" t="s">
        <v>1653</v>
      </c>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row>
    <row r="434" spans="1:42" s="26" customFormat="1" ht="12.75">
      <c r="A434" s="20" t="s">
        <v>906</v>
      </c>
      <c r="B434" s="21" t="s">
        <v>902</v>
      </c>
      <c r="C434" s="120">
        <v>15.0284872299</v>
      </c>
      <c r="D434" s="115">
        <v>4.308543</v>
      </c>
      <c r="E434" s="23">
        <v>1</v>
      </c>
      <c r="F434" s="115">
        <f t="shared" si="19"/>
        <v>4.308543</v>
      </c>
      <c r="G434" s="23">
        <v>1.5</v>
      </c>
      <c r="H434" s="115">
        <f t="shared" si="20"/>
        <v>6.4628145</v>
      </c>
      <c r="I434" s="24">
        <f t="shared" si="18"/>
        <v>48471.11</v>
      </c>
      <c r="J434" s="77" t="s">
        <v>1652</v>
      </c>
      <c r="K434" s="78" t="s">
        <v>1653</v>
      </c>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row>
    <row r="435" spans="1:42" s="26" customFormat="1" ht="12.75">
      <c r="A435" s="14" t="s">
        <v>907</v>
      </c>
      <c r="B435" s="15" t="s">
        <v>908</v>
      </c>
      <c r="C435" s="119">
        <v>2.0034606511</v>
      </c>
      <c r="D435" s="114">
        <v>0.722079</v>
      </c>
      <c r="E435" s="17">
        <v>1</v>
      </c>
      <c r="F435" s="114">
        <f t="shared" si="19"/>
        <v>0.722079</v>
      </c>
      <c r="G435" s="17">
        <v>1.5</v>
      </c>
      <c r="H435" s="114">
        <f t="shared" si="20"/>
        <v>1.0831185</v>
      </c>
      <c r="I435" s="18">
        <f t="shared" si="18"/>
        <v>8123.39</v>
      </c>
      <c r="J435" s="77" t="s">
        <v>1652</v>
      </c>
      <c r="K435" s="78" t="s">
        <v>1653</v>
      </c>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row>
    <row r="436" spans="1:42" s="26" customFormat="1" ht="12.75">
      <c r="A436" s="14" t="s">
        <v>909</v>
      </c>
      <c r="B436" s="15" t="s">
        <v>908</v>
      </c>
      <c r="C436" s="119">
        <v>3.4422203532</v>
      </c>
      <c r="D436" s="114">
        <v>0.9757</v>
      </c>
      <c r="E436" s="17">
        <v>1</v>
      </c>
      <c r="F436" s="114">
        <f t="shared" si="19"/>
        <v>0.9757</v>
      </c>
      <c r="G436" s="17">
        <v>1.5</v>
      </c>
      <c r="H436" s="114">
        <f t="shared" si="20"/>
        <v>1.4635500000000001</v>
      </c>
      <c r="I436" s="18">
        <f t="shared" si="18"/>
        <v>10976.63</v>
      </c>
      <c r="J436" s="77" t="s">
        <v>1652</v>
      </c>
      <c r="K436" s="78" t="s">
        <v>1653</v>
      </c>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row>
    <row r="437" spans="1:42" s="26" customFormat="1" ht="12.75">
      <c r="A437" s="14" t="s">
        <v>910</v>
      </c>
      <c r="B437" s="15" t="s">
        <v>908</v>
      </c>
      <c r="C437" s="119">
        <v>6.2850310856</v>
      </c>
      <c r="D437" s="114">
        <v>1.521033</v>
      </c>
      <c r="E437" s="17">
        <v>1</v>
      </c>
      <c r="F437" s="114">
        <f t="shared" si="19"/>
        <v>1.521033</v>
      </c>
      <c r="G437" s="17">
        <v>1.5</v>
      </c>
      <c r="H437" s="114">
        <f t="shared" si="20"/>
        <v>2.2815495</v>
      </c>
      <c r="I437" s="18">
        <f t="shared" si="18"/>
        <v>17111.62</v>
      </c>
      <c r="J437" s="77" t="s">
        <v>1652</v>
      </c>
      <c r="K437" s="78" t="s">
        <v>1653</v>
      </c>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row>
    <row r="438" spans="1:42" s="26" customFormat="1" ht="12.75">
      <c r="A438" s="20" t="s">
        <v>911</v>
      </c>
      <c r="B438" s="21" t="s">
        <v>908</v>
      </c>
      <c r="C438" s="120">
        <v>13.2087912088</v>
      </c>
      <c r="D438" s="115">
        <v>3.240669</v>
      </c>
      <c r="E438" s="23">
        <v>1</v>
      </c>
      <c r="F438" s="115">
        <f t="shared" si="19"/>
        <v>3.240669</v>
      </c>
      <c r="G438" s="23">
        <v>1.5</v>
      </c>
      <c r="H438" s="115">
        <f t="shared" si="20"/>
        <v>4.8610035</v>
      </c>
      <c r="I438" s="24">
        <f t="shared" si="18"/>
        <v>36457.53</v>
      </c>
      <c r="J438" s="77" t="s">
        <v>1652</v>
      </c>
      <c r="K438" s="78" t="s">
        <v>1653</v>
      </c>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row>
    <row r="439" spans="1:42" s="26" customFormat="1" ht="12.75">
      <c r="A439" s="14" t="s">
        <v>912</v>
      </c>
      <c r="B439" s="15" t="s">
        <v>913</v>
      </c>
      <c r="C439" s="119">
        <v>3.8678210678</v>
      </c>
      <c r="D439" s="114">
        <v>1.084924</v>
      </c>
      <c r="E439" s="17">
        <v>1</v>
      </c>
      <c r="F439" s="114">
        <f t="shared" si="19"/>
        <v>1.084924</v>
      </c>
      <c r="G439" s="17">
        <v>1.5</v>
      </c>
      <c r="H439" s="114">
        <f t="shared" si="20"/>
        <v>1.627386</v>
      </c>
      <c r="I439" s="18">
        <f t="shared" si="18"/>
        <v>12205.4</v>
      </c>
      <c r="J439" s="77" t="s">
        <v>1652</v>
      </c>
      <c r="K439" s="78" t="s">
        <v>1653</v>
      </c>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row>
    <row r="440" spans="1:42" s="26" customFormat="1" ht="12.75">
      <c r="A440" s="14" t="s">
        <v>914</v>
      </c>
      <c r="B440" s="15" t="s">
        <v>913</v>
      </c>
      <c r="C440" s="119">
        <v>5.5169491525</v>
      </c>
      <c r="D440" s="114">
        <v>1.434548</v>
      </c>
      <c r="E440" s="17">
        <v>1</v>
      </c>
      <c r="F440" s="114">
        <f t="shared" si="19"/>
        <v>1.434548</v>
      </c>
      <c r="G440" s="17">
        <v>1.5</v>
      </c>
      <c r="H440" s="114">
        <f t="shared" si="20"/>
        <v>2.151822</v>
      </c>
      <c r="I440" s="18">
        <f t="shared" si="18"/>
        <v>16138.67</v>
      </c>
      <c r="J440" s="77" t="s">
        <v>1652</v>
      </c>
      <c r="K440" s="78" t="s">
        <v>1653</v>
      </c>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row>
    <row r="441" spans="1:42" s="26" customFormat="1" ht="12.75">
      <c r="A441" s="14" t="s">
        <v>915</v>
      </c>
      <c r="B441" s="15" t="s">
        <v>913</v>
      </c>
      <c r="C441" s="119">
        <v>9.7574857708</v>
      </c>
      <c r="D441" s="114">
        <v>2.284986</v>
      </c>
      <c r="E441" s="17">
        <v>1</v>
      </c>
      <c r="F441" s="114">
        <f t="shared" si="19"/>
        <v>2.284986</v>
      </c>
      <c r="G441" s="17">
        <v>1.5</v>
      </c>
      <c r="H441" s="114">
        <f t="shared" si="20"/>
        <v>3.427479</v>
      </c>
      <c r="I441" s="18">
        <f t="shared" si="18"/>
        <v>25706.09</v>
      </c>
      <c r="J441" s="77" t="s">
        <v>1652</v>
      </c>
      <c r="K441" s="78" t="s">
        <v>1653</v>
      </c>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row>
    <row r="442" spans="1:42" s="26" customFormat="1" ht="12.75">
      <c r="A442" s="20" t="s">
        <v>916</v>
      </c>
      <c r="B442" s="21" t="s">
        <v>913</v>
      </c>
      <c r="C442" s="120">
        <v>17.5971223022</v>
      </c>
      <c r="D442" s="115">
        <v>4.257149</v>
      </c>
      <c r="E442" s="23">
        <v>1</v>
      </c>
      <c r="F442" s="115">
        <f t="shared" si="19"/>
        <v>4.257149</v>
      </c>
      <c r="G442" s="23">
        <v>1.5</v>
      </c>
      <c r="H442" s="115">
        <f t="shared" si="20"/>
        <v>6.3857235</v>
      </c>
      <c r="I442" s="24">
        <f t="shared" si="18"/>
        <v>47892.93</v>
      </c>
      <c r="J442" s="77" t="s">
        <v>1652</v>
      </c>
      <c r="K442" s="78" t="s">
        <v>1653</v>
      </c>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row>
    <row r="443" spans="1:42" s="26" customFormat="1" ht="12.75">
      <c r="A443" s="14" t="s">
        <v>917</v>
      </c>
      <c r="B443" s="15" t="s">
        <v>918</v>
      </c>
      <c r="C443" s="119">
        <v>3.7055251973</v>
      </c>
      <c r="D443" s="114">
        <v>0.552589</v>
      </c>
      <c r="E443" s="17">
        <v>1</v>
      </c>
      <c r="F443" s="114">
        <f t="shared" si="19"/>
        <v>0.552589</v>
      </c>
      <c r="G443" s="17">
        <v>1.5</v>
      </c>
      <c r="H443" s="114">
        <f t="shared" si="20"/>
        <v>0.8288835</v>
      </c>
      <c r="I443" s="18">
        <f t="shared" si="18"/>
        <v>6216.63</v>
      </c>
      <c r="J443" s="77" t="s">
        <v>1652</v>
      </c>
      <c r="K443" s="78" t="s">
        <v>1653</v>
      </c>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row>
    <row r="444" spans="1:42" s="26" customFormat="1" ht="12.75">
      <c r="A444" s="14" t="s">
        <v>919</v>
      </c>
      <c r="B444" s="15" t="s">
        <v>918</v>
      </c>
      <c r="C444" s="119">
        <v>4.2870489691</v>
      </c>
      <c r="D444" s="114">
        <v>0.734335</v>
      </c>
      <c r="E444" s="17">
        <v>1</v>
      </c>
      <c r="F444" s="114">
        <f t="shared" si="19"/>
        <v>0.734335</v>
      </c>
      <c r="G444" s="17">
        <v>1.5</v>
      </c>
      <c r="H444" s="114">
        <f t="shared" si="20"/>
        <v>1.1015025</v>
      </c>
      <c r="I444" s="18">
        <f t="shared" si="18"/>
        <v>8261.27</v>
      </c>
      <c r="J444" s="77" t="s">
        <v>1652</v>
      </c>
      <c r="K444" s="78" t="s">
        <v>1653</v>
      </c>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row>
    <row r="445" spans="1:42" s="26" customFormat="1" ht="12.75">
      <c r="A445" s="14" t="s">
        <v>920</v>
      </c>
      <c r="B445" s="15" t="s">
        <v>918</v>
      </c>
      <c r="C445" s="119">
        <v>6.845475571</v>
      </c>
      <c r="D445" s="114">
        <v>1.111188</v>
      </c>
      <c r="E445" s="17">
        <v>1</v>
      </c>
      <c r="F445" s="114">
        <f t="shared" si="19"/>
        <v>1.111188</v>
      </c>
      <c r="G445" s="17">
        <v>1.5</v>
      </c>
      <c r="H445" s="114">
        <f t="shared" si="20"/>
        <v>1.666782</v>
      </c>
      <c r="I445" s="18">
        <f t="shared" si="18"/>
        <v>12500.87</v>
      </c>
      <c r="J445" s="77" t="s">
        <v>1652</v>
      </c>
      <c r="K445" s="78" t="s">
        <v>1653</v>
      </c>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row>
    <row r="446" spans="1:42" s="26" customFormat="1" ht="12.75">
      <c r="A446" s="20" t="s">
        <v>921</v>
      </c>
      <c r="B446" s="21" t="s">
        <v>918</v>
      </c>
      <c r="C446" s="120">
        <v>12.2535807292</v>
      </c>
      <c r="D446" s="115">
        <v>2.033747</v>
      </c>
      <c r="E446" s="23">
        <v>1</v>
      </c>
      <c r="F446" s="115">
        <f t="shared" si="19"/>
        <v>2.033747</v>
      </c>
      <c r="G446" s="23">
        <v>1.5</v>
      </c>
      <c r="H446" s="115">
        <f t="shared" si="20"/>
        <v>3.0506205</v>
      </c>
      <c r="I446" s="24">
        <f t="shared" si="18"/>
        <v>22879.65</v>
      </c>
      <c r="J446" s="77" t="s">
        <v>1652</v>
      </c>
      <c r="K446" s="78" t="s">
        <v>1653</v>
      </c>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row>
    <row r="447" spans="1:42" s="26" customFormat="1" ht="12.75">
      <c r="A447" s="14" t="s">
        <v>922</v>
      </c>
      <c r="B447" s="15" t="s">
        <v>923</v>
      </c>
      <c r="C447" s="119">
        <v>2.5194364957</v>
      </c>
      <c r="D447" s="114">
        <v>0.550604</v>
      </c>
      <c r="E447" s="17">
        <v>1</v>
      </c>
      <c r="F447" s="114">
        <f t="shared" si="19"/>
        <v>0.550604</v>
      </c>
      <c r="G447" s="17">
        <v>1.5</v>
      </c>
      <c r="H447" s="114">
        <f t="shared" si="20"/>
        <v>0.825906</v>
      </c>
      <c r="I447" s="18">
        <f t="shared" si="18"/>
        <v>6194.3</v>
      </c>
      <c r="J447" s="77" t="s">
        <v>1652</v>
      </c>
      <c r="K447" s="78" t="s">
        <v>1653</v>
      </c>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row>
    <row r="448" spans="1:42" s="26" customFormat="1" ht="12.75">
      <c r="A448" s="14" t="s">
        <v>924</v>
      </c>
      <c r="B448" s="15" t="s">
        <v>923</v>
      </c>
      <c r="C448" s="119">
        <v>3.2517728853</v>
      </c>
      <c r="D448" s="114">
        <v>0.718579</v>
      </c>
      <c r="E448" s="17">
        <v>1</v>
      </c>
      <c r="F448" s="114">
        <f t="shared" si="19"/>
        <v>0.718579</v>
      </c>
      <c r="G448" s="17">
        <v>1.5</v>
      </c>
      <c r="H448" s="114">
        <f t="shared" si="20"/>
        <v>1.0778685</v>
      </c>
      <c r="I448" s="18">
        <f t="shared" si="18"/>
        <v>8084.01</v>
      </c>
      <c r="J448" s="77" t="s">
        <v>1652</v>
      </c>
      <c r="K448" s="78" t="s">
        <v>1653</v>
      </c>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row>
    <row r="449" spans="1:42" s="26" customFormat="1" ht="12.75">
      <c r="A449" s="14" t="s">
        <v>925</v>
      </c>
      <c r="B449" s="15" t="s">
        <v>923</v>
      </c>
      <c r="C449" s="119">
        <v>4.8404418125</v>
      </c>
      <c r="D449" s="114">
        <v>1.058349</v>
      </c>
      <c r="E449" s="17">
        <v>1</v>
      </c>
      <c r="F449" s="114">
        <f t="shared" si="19"/>
        <v>1.058349</v>
      </c>
      <c r="G449" s="17">
        <v>1.5</v>
      </c>
      <c r="H449" s="114">
        <f t="shared" si="20"/>
        <v>1.5875235</v>
      </c>
      <c r="I449" s="18">
        <f t="shared" si="18"/>
        <v>11906.43</v>
      </c>
      <c r="J449" s="77" t="s">
        <v>1652</v>
      </c>
      <c r="K449" s="78" t="s">
        <v>1653</v>
      </c>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row>
    <row r="450" spans="1:42" s="26" customFormat="1" ht="12.75">
      <c r="A450" s="20" t="s">
        <v>926</v>
      </c>
      <c r="B450" s="21" t="s">
        <v>923</v>
      </c>
      <c r="C450" s="120">
        <v>10.1217217788</v>
      </c>
      <c r="D450" s="115">
        <v>2.33012</v>
      </c>
      <c r="E450" s="23">
        <v>1</v>
      </c>
      <c r="F450" s="115">
        <f t="shared" si="19"/>
        <v>2.33012</v>
      </c>
      <c r="G450" s="23">
        <v>1.5</v>
      </c>
      <c r="H450" s="115">
        <f t="shared" si="20"/>
        <v>3.49518</v>
      </c>
      <c r="I450" s="24">
        <f t="shared" si="18"/>
        <v>26213.85</v>
      </c>
      <c r="J450" s="77" t="s">
        <v>1652</v>
      </c>
      <c r="K450" s="78" t="s">
        <v>1653</v>
      </c>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row>
    <row r="451" spans="1:42" s="26" customFormat="1" ht="12.75">
      <c r="A451" s="14" t="s">
        <v>927</v>
      </c>
      <c r="B451" s="15" t="s">
        <v>928</v>
      </c>
      <c r="C451" s="119">
        <v>2.2999150382</v>
      </c>
      <c r="D451" s="114">
        <v>0.507946</v>
      </c>
      <c r="E451" s="17">
        <v>1</v>
      </c>
      <c r="F451" s="114">
        <f t="shared" si="19"/>
        <v>0.507946</v>
      </c>
      <c r="G451" s="17">
        <v>1.5</v>
      </c>
      <c r="H451" s="114">
        <f t="shared" si="20"/>
        <v>0.761919</v>
      </c>
      <c r="I451" s="18">
        <f t="shared" si="18"/>
        <v>5714.39</v>
      </c>
      <c r="J451" s="77" t="s">
        <v>1652</v>
      </c>
      <c r="K451" s="78" t="s">
        <v>1653</v>
      </c>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row>
    <row r="452" spans="1:42" s="26" customFormat="1" ht="12.75">
      <c r="A452" s="14" t="s">
        <v>929</v>
      </c>
      <c r="B452" s="15" t="s">
        <v>928</v>
      </c>
      <c r="C452" s="119">
        <v>3.1868246052</v>
      </c>
      <c r="D452" s="114">
        <v>0.6929</v>
      </c>
      <c r="E452" s="17">
        <v>1</v>
      </c>
      <c r="F452" s="114">
        <f t="shared" si="19"/>
        <v>0.6929</v>
      </c>
      <c r="G452" s="17">
        <v>1.5</v>
      </c>
      <c r="H452" s="114">
        <f t="shared" si="20"/>
        <v>1.03935</v>
      </c>
      <c r="I452" s="18">
        <f t="shared" si="18"/>
        <v>7795.13</v>
      </c>
      <c r="J452" s="77" t="s">
        <v>1652</v>
      </c>
      <c r="K452" s="78" t="s">
        <v>1653</v>
      </c>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row>
    <row r="453" spans="1:42" s="26" customFormat="1" ht="12.75">
      <c r="A453" s="14" t="s">
        <v>930</v>
      </c>
      <c r="B453" s="15" t="s">
        <v>928</v>
      </c>
      <c r="C453" s="119">
        <v>4.5930431477</v>
      </c>
      <c r="D453" s="114">
        <v>1.016992</v>
      </c>
      <c r="E453" s="17">
        <v>1</v>
      </c>
      <c r="F453" s="114">
        <f t="shared" si="19"/>
        <v>1.016992</v>
      </c>
      <c r="G453" s="17">
        <v>1.5</v>
      </c>
      <c r="H453" s="114">
        <f t="shared" si="20"/>
        <v>1.5254879999999997</v>
      </c>
      <c r="I453" s="18">
        <f t="shared" si="18"/>
        <v>11441.16</v>
      </c>
      <c r="J453" s="77" t="s">
        <v>1652</v>
      </c>
      <c r="K453" s="78" t="s">
        <v>1653</v>
      </c>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row>
    <row r="454" spans="1:42" s="26" customFormat="1" ht="12.75">
      <c r="A454" s="20" t="s">
        <v>931</v>
      </c>
      <c r="B454" s="21" t="s">
        <v>928</v>
      </c>
      <c r="C454" s="120">
        <v>10.1326530612</v>
      </c>
      <c r="D454" s="115">
        <v>2.235421</v>
      </c>
      <c r="E454" s="23">
        <v>1</v>
      </c>
      <c r="F454" s="115">
        <f t="shared" si="19"/>
        <v>2.235421</v>
      </c>
      <c r="G454" s="23">
        <v>1.5</v>
      </c>
      <c r="H454" s="115">
        <f t="shared" si="20"/>
        <v>3.3531315</v>
      </c>
      <c r="I454" s="24">
        <f t="shared" si="18"/>
        <v>25148.49</v>
      </c>
      <c r="J454" s="77" t="s">
        <v>1652</v>
      </c>
      <c r="K454" s="78" t="s">
        <v>1653</v>
      </c>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row>
    <row r="455" spans="1:42" s="26" customFormat="1" ht="12.75">
      <c r="A455" s="14" t="s">
        <v>932</v>
      </c>
      <c r="B455" s="15" t="s">
        <v>933</v>
      </c>
      <c r="C455" s="119">
        <v>1.8902523332</v>
      </c>
      <c r="D455" s="114">
        <v>0.449203</v>
      </c>
      <c r="E455" s="17">
        <v>1</v>
      </c>
      <c r="F455" s="114">
        <f t="shared" si="19"/>
        <v>0.449203</v>
      </c>
      <c r="G455" s="17">
        <v>1.5</v>
      </c>
      <c r="H455" s="114">
        <f t="shared" si="20"/>
        <v>0.6738045</v>
      </c>
      <c r="I455" s="18">
        <f t="shared" si="18"/>
        <v>5053.53</v>
      </c>
      <c r="J455" s="77" t="s">
        <v>1652</v>
      </c>
      <c r="K455" s="78" t="s">
        <v>1653</v>
      </c>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row>
    <row r="456" spans="1:42" s="26" customFormat="1" ht="12.75">
      <c r="A456" s="14" t="s">
        <v>934</v>
      </c>
      <c r="B456" s="15" t="s">
        <v>933</v>
      </c>
      <c r="C456" s="119">
        <v>2.8005070723</v>
      </c>
      <c r="D456" s="114">
        <v>0.606027</v>
      </c>
      <c r="E456" s="17">
        <v>1</v>
      </c>
      <c r="F456" s="114">
        <f t="shared" si="19"/>
        <v>0.606027</v>
      </c>
      <c r="G456" s="17">
        <v>1.5</v>
      </c>
      <c r="H456" s="114">
        <f t="shared" si="20"/>
        <v>0.9090404999999999</v>
      </c>
      <c r="I456" s="18">
        <f t="shared" si="18"/>
        <v>6817.8</v>
      </c>
      <c r="J456" s="77" t="s">
        <v>1652</v>
      </c>
      <c r="K456" s="78" t="s">
        <v>1653</v>
      </c>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row>
    <row r="457" spans="1:42" s="26" customFormat="1" ht="12.75">
      <c r="A457" s="14" t="s">
        <v>935</v>
      </c>
      <c r="B457" s="15" t="s">
        <v>933</v>
      </c>
      <c r="C457" s="119">
        <v>4.7852919438</v>
      </c>
      <c r="D457" s="114">
        <v>0.909373</v>
      </c>
      <c r="E457" s="17">
        <v>1</v>
      </c>
      <c r="F457" s="114">
        <f t="shared" si="19"/>
        <v>0.909373</v>
      </c>
      <c r="G457" s="17">
        <v>1.5</v>
      </c>
      <c r="H457" s="114">
        <f t="shared" si="20"/>
        <v>1.3640595</v>
      </c>
      <c r="I457" s="18">
        <f t="shared" si="18"/>
        <v>10230.45</v>
      </c>
      <c r="J457" s="77" t="s">
        <v>1652</v>
      </c>
      <c r="K457" s="78" t="s">
        <v>1653</v>
      </c>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row>
    <row r="458" spans="1:42" s="26" customFormat="1" ht="12.75">
      <c r="A458" s="20" t="s">
        <v>936</v>
      </c>
      <c r="B458" s="21" t="s">
        <v>933</v>
      </c>
      <c r="C458" s="120">
        <v>10.2818261633</v>
      </c>
      <c r="D458" s="115">
        <v>2.034052</v>
      </c>
      <c r="E458" s="23">
        <v>1</v>
      </c>
      <c r="F458" s="115">
        <f t="shared" si="19"/>
        <v>2.034052</v>
      </c>
      <c r="G458" s="23">
        <v>1.5</v>
      </c>
      <c r="H458" s="115">
        <f t="shared" si="20"/>
        <v>3.051078</v>
      </c>
      <c r="I458" s="24">
        <f t="shared" si="18"/>
        <v>22883.09</v>
      </c>
      <c r="J458" s="77" t="s">
        <v>1652</v>
      </c>
      <c r="K458" s="78" t="s">
        <v>1653</v>
      </c>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row>
    <row r="459" spans="1:42" s="26" customFormat="1" ht="12.75">
      <c r="A459" s="14" t="s">
        <v>937</v>
      </c>
      <c r="B459" s="15" t="s">
        <v>938</v>
      </c>
      <c r="C459" s="119">
        <v>2.9210215254</v>
      </c>
      <c r="D459" s="114">
        <v>0.52461</v>
      </c>
      <c r="E459" s="17">
        <v>1</v>
      </c>
      <c r="F459" s="114">
        <f t="shared" si="19"/>
        <v>0.52461</v>
      </c>
      <c r="G459" s="17">
        <v>1.5</v>
      </c>
      <c r="H459" s="114">
        <f t="shared" si="20"/>
        <v>0.786915</v>
      </c>
      <c r="I459" s="18">
        <f t="shared" si="18"/>
        <v>5901.86</v>
      </c>
      <c r="J459" s="77" t="s">
        <v>1652</v>
      </c>
      <c r="K459" s="78" t="s">
        <v>1653</v>
      </c>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row>
    <row r="460" spans="1:42" s="26" customFormat="1" ht="12.75">
      <c r="A460" s="14" t="s">
        <v>939</v>
      </c>
      <c r="B460" s="15" t="s">
        <v>938</v>
      </c>
      <c r="C460" s="119">
        <v>3.6057988022</v>
      </c>
      <c r="D460" s="114">
        <v>0.662384</v>
      </c>
      <c r="E460" s="17">
        <v>1</v>
      </c>
      <c r="F460" s="114">
        <f t="shared" si="19"/>
        <v>0.662384</v>
      </c>
      <c r="G460" s="17">
        <v>1.5</v>
      </c>
      <c r="H460" s="114">
        <f t="shared" si="20"/>
        <v>0.993576</v>
      </c>
      <c r="I460" s="18">
        <f t="shared" si="18"/>
        <v>7451.82</v>
      </c>
      <c r="J460" s="77" t="s">
        <v>1652</v>
      </c>
      <c r="K460" s="78" t="s">
        <v>1653</v>
      </c>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row>
    <row r="461" spans="1:42" s="26" customFormat="1" ht="12.75">
      <c r="A461" s="14" t="s">
        <v>940</v>
      </c>
      <c r="B461" s="15" t="s">
        <v>938</v>
      </c>
      <c r="C461" s="119">
        <v>5.4459278186</v>
      </c>
      <c r="D461" s="114">
        <v>1.005274</v>
      </c>
      <c r="E461" s="17">
        <v>1</v>
      </c>
      <c r="F461" s="114">
        <f t="shared" si="19"/>
        <v>1.005274</v>
      </c>
      <c r="G461" s="17">
        <v>1.5</v>
      </c>
      <c r="H461" s="114">
        <f t="shared" si="20"/>
        <v>1.507911</v>
      </c>
      <c r="I461" s="18">
        <f t="shared" si="18"/>
        <v>11309.33</v>
      </c>
      <c r="J461" s="77" t="s">
        <v>1652</v>
      </c>
      <c r="K461" s="78" t="s">
        <v>1653</v>
      </c>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row>
    <row r="462" spans="1:42" s="26" customFormat="1" ht="12.75">
      <c r="A462" s="20" t="s">
        <v>941</v>
      </c>
      <c r="B462" s="21" t="s">
        <v>938</v>
      </c>
      <c r="C462" s="120">
        <v>11.035180299</v>
      </c>
      <c r="D462" s="115">
        <v>2.169984</v>
      </c>
      <c r="E462" s="23">
        <v>1</v>
      </c>
      <c r="F462" s="115">
        <f t="shared" si="19"/>
        <v>2.169984</v>
      </c>
      <c r="G462" s="23">
        <v>1.5</v>
      </c>
      <c r="H462" s="115">
        <f t="shared" si="20"/>
        <v>3.254976</v>
      </c>
      <c r="I462" s="24">
        <f t="shared" si="18"/>
        <v>24412.32</v>
      </c>
      <c r="J462" s="77" t="s">
        <v>1652</v>
      </c>
      <c r="K462" s="78" t="s">
        <v>1653</v>
      </c>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row>
    <row r="463" spans="1:42" s="26" customFormat="1" ht="12.75">
      <c r="A463" s="14" t="s">
        <v>942</v>
      </c>
      <c r="B463" s="15" t="s">
        <v>943</v>
      </c>
      <c r="C463" s="119">
        <v>3.3856850275</v>
      </c>
      <c r="D463" s="114">
        <v>0.575359</v>
      </c>
      <c r="E463" s="17">
        <v>1</v>
      </c>
      <c r="F463" s="114">
        <f t="shared" si="19"/>
        <v>0.575359</v>
      </c>
      <c r="G463" s="17">
        <v>1.5</v>
      </c>
      <c r="H463" s="114">
        <f t="shared" si="20"/>
        <v>0.8630384999999999</v>
      </c>
      <c r="I463" s="18">
        <f aca="true" t="shared" si="21" ref="I463:I526">+ROUND(H463*7500,2)</f>
        <v>6472.79</v>
      </c>
      <c r="J463" s="77" t="s">
        <v>1652</v>
      </c>
      <c r="K463" s="78" t="s">
        <v>1653</v>
      </c>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row>
    <row r="464" spans="1:42" s="26" customFormat="1" ht="12.75">
      <c r="A464" s="14" t="s">
        <v>944</v>
      </c>
      <c r="B464" s="15" t="s">
        <v>943</v>
      </c>
      <c r="C464" s="119">
        <v>4.1290526558</v>
      </c>
      <c r="D464" s="114">
        <v>0.70276</v>
      </c>
      <c r="E464" s="17">
        <v>1</v>
      </c>
      <c r="F464" s="114">
        <f aca="true" t="shared" si="22" ref="F464:F527">+D464*E464</f>
        <v>0.70276</v>
      </c>
      <c r="G464" s="17">
        <v>1.5</v>
      </c>
      <c r="H464" s="114">
        <f aca="true" t="shared" si="23" ref="H464:H527">F464*G464</f>
        <v>1.05414</v>
      </c>
      <c r="I464" s="18">
        <f t="shared" si="21"/>
        <v>7906.05</v>
      </c>
      <c r="J464" s="77" t="s">
        <v>1652</v>
      </c>
      <c r="K464" s="78" t="s">
        <v>1653</v>
      </c>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row>
    <row r="465" spans="1:42" s="26" customFormat="1" ht="12.75">
      <c r="A465" s="14" t="s">
        <v>945</v>
      </c>
      <c r="B465" s="15" t="s">
        <v>943</v>
      </c>
      <c r="C465" s="119">
        <v>6.2617607527</v>
      </c>
      <c r="D465" s="114">
        <v>1.022591</v>
      </c>
      <c r="E465" s="17">
        <v>1</v>
      </c>
      <c r="F465" s="114">
        <f t="shared" si="22"/>
        <v>1.022591</v>
      </c>
      <c r="G465" s="17">
        <v>1.5</v>
      </c>
      <c r="H465" s="114">
        <f t="shared" si="23"/>
        <v>1.5338865</v>
      </c>
      <c r="I465" s="18">
        <f t="shared" si="21"/>
        <v>11504.15</v>
      </c>
      <c r="J465" s="77" t="s">
        <v>1652</v>
      </c>
      <c r="K465" s="78" t="s">
        <v>1653</v>
      </c>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row>
    <row r="466" spans="1:42" s="26" customFormat="1" ht="12.75">
      <c r="A466" s="20" t="s">
        <v>946</v>
      </c>
      <c r="B466" s="21" t="s">
        <v>943</v>
      </c>
      <c r="C466" s="120">
        <v>12.0623376623</v>
      </c>
      <c r="D466" s="115">
        <v>1.943907</v>
      </c>
      <c r="E466" s="23">
        <v>1</v>
      </c>
      <c r="F466" s="115">
        <f t="shared" si="22"/>
        <v>1.943907</v>
      </c>
      <c r="G466" s="23">
        <v>1.5</v>
      </c>
      <c r="H466" s="115">
        <f t="shared" si="23"/>
        <v>2.9158605</v>
      </c>
      <c r="I466" s="24">
        <f t="shared" si="21"/>
        <v>21868.95</v>
      </c>
      <c r="J466" s="77" t="s">
        <v>1652</v>
      </c>
      <c r="K466" s="78" t="s">
        <v>1653</v>
      </c>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row>
    <row r="467" spans="1:42" s="26" customFormat="1" ht="12.75">
      <c r="A467" s="14" t="s">
        <v>947</v>
      </c>
      <c r="B467" s="15" t="s">
        <v>948</v>
      </c>
      <c r="C467" s="119">
        <v>3.1538634322</v>
      </c>
      <c r="D467" s="114">
        <v>0.645055</v>
      </c>
      <c r="E467" s="17">
        <v>1</v>
      </c>
      <c r="F467" s="114">
        <f t="shared" si="22"/>
        <v>0.645055</v>
      </c>
      <c r="G467" s="17">
        <v>1.5</v>
      </c>
      <c r="H467" s="114">
        <f t="shared" si="23"/>
        <v>0.9675825</v>
      </c>
      <c r="I467" s="18">
        <f t="shared" si="21"/>
        <v>7256.87</v>
      </c>
      <c r="J467" s="77" t="s">
        <v>1652</v>
      </c>
      <c r="K467" s="78" t="s">
        <v>1653</v>
      </c>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row>
    <row r="468" spans="1:42" s="26" customFormat="1" ht="12.75">
      <c r="A468" s="14" t="s">
        <v>949</v>
      </c>
      <c r="B468" s="15" t="s">
        <v>948</v>
      </c>
      <c r="C468" s="119">
        <v>4.0428804237</v>
      </c>
      <c r="D468" s="114">
        <v>0.794247</v>
      </c>
      <c r="E468" s="17">
        <v>1</v>
      </c>
      <c r="F468" s="114">
        <f t="shared" si="22"/>
        <v>0.794247</v>
      </c>
      <c r="G468" s="17">
        <v>1.5</v>
      </c>
      <c r="H468" s="114">
        <f t="shared" si="23"/>
        <v>1.1913705</v>
      </c>
      <c r="I468" s="18">
        <f t="shared" si="21"/>
        <v>8935.28</v>
      </c>
      <c r="J468" s="77" t="s">
        <v>1652</v>
      </c>
      <c r="K468" s="78" t="s">
        <v>1653</v>
      </c>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row>
    <row r="469" spans="1:42" s="26" customFormat="1" ht="12.75">
      <c r="A469" s="14" t="s">
        <v>950</v>
      </c>
      <c r="B469" s="15" t="s">
        <v>948</v>
      </c>
      <c r="C469" s="119">
        <v>6.0198113208</v>
      </c>
      <c r="D469" s="114">
        <v>1.131891</v>
      </c>
      <c r="E469" s="17">
        <v>1</v>
      </c>
      <c r="F469" s="114">
        <f t="shared" si="22"/>
        <v>1.131891</v>
      </c>
      <c r="G469" s="17">
        <v>1.5</v>
      </c>
      <c r="H469" s="114">
        <f t="shared" si="23"/>
        <v>1.6978365</v>
      </c>
      <c r="I469" s="18">
        <f t="shared" si="21"/>
        <v>12733.77</v>
      </c>
      <c r="J469" s="77" t="s">
        <v>1652</v>
      </c>
      <c r="K469" s="78" t="s">
        <v>1653</v>
      </c>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row>
    <row r="470" spans="1:42" s="26" customFormat="1" ht="12.75">
      <c r="A470" s="20" t="s">
        <v>951</v>
      </c>
      <c r="B470" s="21" t="s">
        <v>948</v>
      </c>
      <c r="C470" s="120">
        <v>9.8248259861</v>
      </c>
      <c r="D470" s="115">
        <v>1.930907</v>
      </c>
      <c r="E470" s="23">
        <v>1</v>
      </c>
      <c r="F470" s="115">
        <f t="shared" si="22"/>
        <v>1.930907</v>
      </c>
      <c r="G470" s="23">
        <v>1.5</v>
      </c>
      <c r="H470" s="115">
        <f t="shared" si="23"/>
        <v>2.8963605</v>
      </c>
      <c r="I470" s="24">
        <f t="shared" si="21"/>
        <v>21722.7</v>
      </c>
      <c r="J470" s="77" t="s">
        <v>1652</v>
      </c>
      <c r="K470" s="78" t="s">
        <v>1653</v>
      </c>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row>
    <row r="471" spans="1:42" s="26" customFormat="1" ht="12.75">
      <c r="A471" s="14" t="s">
        <v>952</v>
      </c>
      <c r="B471" s="15" t="s">
        <v>953</v>
      </c>
      <c r="C471" s="119">
        <v>2.8807056927</v>
      </c>
      <c r="D471" s="114">
        <v>0.487351</v>
      </c>
      <c r="E471" s="17">
        <v>1</v>
      </c>
      <c r="F471" s="114">
        <f t="shared" si="22"/>
        <v>0.487351</v>
      </c>
      <c r="G471" s="17">
        <v>1.5</v>
      </c>
      <c r="H471" s="114">
        <f t="shared" si="23"/>
        <v>0.7310265</v>
      </c>
      <c r="I471" s="18">
        <f t="shared" si="21"/>
        <v>5482.7</v>
      </c>
      <c r="J471" s="77" t="s">
        <v>1652</v>
      </c>
      <c r="K471" s="78" t="s">
        <v>1653</v>
      </c>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row>
    <row r="472" spans="1:42" s="26" customFormat="1" ht="12.75">
      <c r="A472" s="14" t="s">
        <v>954</v>
      </c>
      <c r="B472" s="15" t="s">
        <v>953</v>
      </c>
      <c r="C472" s="119">
        <v>3.7834691265</v>
      </c>
      <c r="D472" s="114">
        <v>0.626698</v>
      </c>
      <c r="E472" s="17">
        <v>1</v>
      </c>
      <c r="F472" s="114">
        <f t="shared" si="22"/>
        <v>0.626698</v>
      </c>
      <c r="G472" s="17">
        <v>1.5</v>
      </c>
      <c r="H472" s="114">
        <f t="shared" si="23"/>
        <v>0.940047</v>
      </c>
      <c r="I472" s="18">
        <f t="shared" si="21"/>
        <v>7050.35</v>
      </c>
      <c r="J472" s="77" t="s">
        <v>1652</v>
      </c>
      <c r="K472" s="78" t="s">
        <v>1653</v>
      </c>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row>
    <row r="473" spans="1:42" s="26" customFormat="1" ht="12.75">
      <c r="A473" s="14" t="s">
        <v>955</v>
      </c>
      <c r="B473" s="15" t="s">
        <v>953</v>
      </c>
      <c r="C473" s="119">
        <v>5.9573185206</v>
      </c>
      <c r="D473" s="114">
        <v>0.952533</v>
      </c>
      <c r="E473" s="17">
        <v>1</v>
      </c>
      <c r="F473" s="114">
        <f t="shared" si="22"/>
        <v>0.952533</v>
      </c>
      <c r="G473" s="17">
        <v>1.5</v>
      </c>
      <c r="H473" s="114">
        <f t="shared" si="23"/>
        <v>1.4287995</v>
      </c>
      <c r="I473" s="18">
        <f t="shared" si="21"/>
        <v>10716</v>
      </c>
      <c r="J473" s="77" t="s">
        <v>1652</v>
      </c>
      <c r="K473" s="78" t="s">
        <v>1653</v>
      </c>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row>
    <row r="474" spans="1:42" s="26" customFormat="1" ht="12.75">
      <c r="A474" s="20" t="s">
        <v>956</v>
      </c>
      <c r="B474" s="21" t="s">
        <v>953</v>
      </c>
      <c r="C474" s="120">
        <v>11.0361799218</v>
      </c>
      <c r="D474" s="115">
        <v>1.93025</v>
      </c>
      <c r="E474" s="23">
        <v>1</v>
      </c>
      <c r="F474" s="115">
        <f t="shared" si="22"/>
        <v>1.93025</v>
      </c>
      <c r="G474" s="23">
        <v>1.5</v>
      </c>
      <c r="H474" s="115">
        <f t="shared" si="23"/>
        <v>2.895375</v>
      </c>
      <c r="I474" s="24">
        <f t="shared" si="21"/>
        <v>21715.31</v>
      </c>
      <c r="J474" s="77" t="s">
        <v>1652</v>
      </c>
      <c r="K474" s="78" t="s">
        <v>1653</v>
      </c>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row>
    <row r="475" spans="1:42" s="26" customFormat="1" ht="12.75">
      <c r="A475" s="14" t="s">
        <v>957</v>
      </c>
      <c r="B475" s="15" t="s">
        <v>958</v>
      </c>
      <c r="C475" s="119">
        <v>3.3371943372</v>
      </c>
      <c r="D475" s="114">
        <v>0.508444</v>
      </c>
      <c r="E475" s="17">
        <v>1</v>
      </c>
      <c r="F475" s="114">
        <f t="shared" si="22"/>
        <v>0.508444</v>
      </c>
      <c r="G475" s="17">
        <v>1.5</v>
      </c>
      <c r="H475" s="114">
        <f t="shared" si="23"/>
        <v>0.7626660000000001</v>
      </c>
      <c r="I475" s="18">
        <f t="shared" si="21"/>
        <v>5720</v>
      </c>
      <c r="J475" s="77" t="s">
        <v>1652</v>
      </c>
      <c r="K475" s="78" t="s">
        <v>1653</v>
      </c>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row>
    <row r="476" spans="1:42" s="26" customFormat="1" ht="12.75">
      <c r="A476" s="14" t="s">
        <v>959</v>
      </c>
      <c r="B476" s="15" t="s">
        <v>958</v>
      </c>
      <c r="C476" s="119">
        <v>4.7226501237</v>
      </c>
      <c r="D476" s="114">
        <v>0.721466</v>
      </c>
      <c r="E476" s="17">
        <v>1</v>
      </c>
      <c r="F476" s="114">
        <f t="shared" si="22"/>
        <v>0.721466</v>
      </c>
      <c r="G476" s="17">
        <v>1.5</v>
      </c>
      <c r="H476" s="114">
        <f t="shared" si="23"/>
        <v>1.0821990000000001</v>
      </c>
      <c r="I476" s="18">
        <f t="shared" si="21"/>
        <v>8116.49</v>
      </c>
      <c r="J476" s="77" t="s">
        <v>1652</v>
      </c>
      <c r="K476" s="78" t="s">
        <v>1653</v>
      </c>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row>
    <row r="477" spans="1:42" s="26" customFormat="1" ht="12.75">
      <c r="A477" s="14" t="s">
        <v>960</v>
      </c>
      <c r="B477" s="15" t="s">
        <v>958</v>
      </c>
      <c r="C477" s="119">
        <v>7.0974629086</v>
      </c>
      <c r="D477" s="114">
        <v>1.066657</v>
      </c>
      <c r="E477" s="17">
        <v>1</v>
      </c>
      <c r="F477" s="114">
        <f t="shared" si="22"/>
        <v>1.066657</v>
      </c>
      <c r="G477" s="17">
        <v>1.5</v>
      </c>
      <c r="H477" s="114">
        <f t="shared" si="23"/>
        <v>1.5999854999999998</v>
      </c>
      <c r="I477" s="18">
        <f t="shared" si="21"/>
        <v>11999.89</v>
      </c>
      <c r="J477" s="77" t="s">
        <v>1652</v>
      </c>
      <c r="K477" s="78" t="s">
        <v>1653</v>
      </c>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row>
    <row r="478" spans="1:42" s="26" customFormat="1" ht="12.75">
      <c r="A478" s="20" t="s">
        <v>961</v>
      </c>
      <c r="B478" s="21" t="s">
        <v>958</v>
      </c>
      <c r="C478" s="120">
        <v>12.3896496174</v>
      </c>
      <c r="D478" s="115">
        <v>2.04961</v>
      </c>
      <c r="E478" s="23">
        <v>1</v>
      </c>
      <c r="F478" s="115">
        <f t="shared" si="22"/>
        <v>2.04961</v>
      </c>
      <c r="G478" s="23">
        <v>1.5</v>
      </c>
      <c r="H478" s="115">
        <f t="shared" si="23"/>
        <v>3.074415</v>
      </c>
      <c r="I478" s="24">
        <f t="shared" si="21"/>
        <v>23058.11</v>
      </c>
      <c r="J478" s="77" t="s">
        <v>1652</v>
      </c>
      <c r="K478" s="78" t="s">
        <v>1653</v>
      </c>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row>
    <row r="479" spans="1:42" s="26" customFormat="1" ht="12.75">
      <c r="A479" s="14" t="s">
        <v>962</v>
      </c>
      <c r="B479" s="15" t="s">
        <v>963</v>
      </c>
      <c r="C479" s="119">
        <v>2.1860037213</v>
      </c>
      <c r="D479" s="114">
        <v>0.364766</v>
      </c>
      <c r="E479" s="17">
        <v>1</v>
      </c>
      <c r="F479" s="114">
        <f t="shared" si="22"/>
        <v>0.364766</v>
      </c>
      <c r="G479" s="17">
        <v>1.5</v>
      </c>
      <c r="H479" s="114">
        <f t="shared" si="23"/>
        <v>0.547149</v>
      </c>
      <c r="I479" s="18">
        <f t="shared" si="21"/>
        <v>4103.62</v>
      </c>
      <c r="J479" s="77" t="s">
        <v>1652</v>
      </c>
      <c r="K479" s="78" t="s">
        <v>1653</v>
      </c>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row>
    <row r="480" spans="1:42" s="26" customFormat="1" ht="12.75">
      <c r="A480" s="14" t="s">
        <v>964</v>
      </c>
      <c r="B480" s="15" t="s">
        <v>963</v>
      </c>
      <c r="C480" s="119">
        <v>2.8921638823</v>
      </c>
      <c r="D480" s="114">
        <v>0.505741</v>
      </c>
      <c r="E480" s="17">
        <v>1</v>
      </c>
      <c r="F480" s="114">
        <f t="shared" si="22"/>
        <v>0.505741</v>
      </c>
      <c r="G480" s="17">
        <v>1.5</v>
      </c>
      <c r="H480" s="114">
        <f t="shared" si="23"/>
        <v>0.7586115</v>
      </c>
      <c r="I480" s="18">
        <f t="shared" si="21"/>
        <v>5689.59</v>
      </c>
      <c r="J480" s="77" t="s">
        <v>1652</v>
      </c>
      <c r="K480" s="78" t="s">
        <v>1653</v>
      </c>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row>
    <row r="481" spans="1:42" s="26" customFormat="1" ht="12.75">
      <c r="A481" s="14" t="s">
        <v>965</v>
      </c>
      <c r="B481" s="15" t="s">
        <v>963</v>
      </c>
      <c r="C481" s="119">
        <v>4.3111844674</v>
      </c>
      <c r="D481" s="114">
        <v>0.720068</v>
      </c>
      <c r="E481" s="17">
        <v>1</v>
      </c>
      <c r="F481" s="114">
        <f t="shared" si="22"/>
        <v>0.720068</v>
      </c>
      <c r="G481" s="17">
        <v>1.5</v>
      </c>
      <c r="H481" s="114">
        <f t="shared" si="23"/>
        <v>1.0801020000000001</v>
      </c>
      <c r="I481" s="18">
        <f t="shared" si="21"/>
        <v>8100.77</v>
      </c>
      <c r="J481" s="77" t="s">
        <v>1652</v>
      </c>
      <c r="K481" s="78" t="s">
        <v>1653</v>
      </c>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row>
    <row r="482" spans="1:42" s="26" customFormat="1" ht="12.75">
      <c r="A482" s="20" t="s">
        <v>966</v>
      </c>
      <c r="B482" s="21" t="s">
        <v>963</v>
      </c>
      <c r="C482" s="120">
        <v>9.3832185348</v>
      </c>
      <c r="D482" s="115">
        <v>1.593447</v>
      </c>
      <c r="E482" s="23">
        <v>1</v>
      </c>
      <c r="F482" s="115">
        <f t="shared" si="22"/>
        <v>1.593447</v>
      </c>
      <c r="G482" s="23">
        <v>1.5</v>
      </c>
      <c r="H482" s="115">
        <f t="shared" si="23"/>
        <v>2.3901705</v>
      </c>
      <c r="I482" s="24">
        <f t="shared" si="21"/>
        <v>17926.28</v>
      </c>
      <c r="J482" s="77" t="s">
        <v>1652</v>
      </c>
      <c r="K482" s="78" t="s">
        <v>1653</v>
      </c>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row>
    <row r="483" spans="1:42" s="26" customFormat="1" ht="12.75">
      <c r="A483" s="14" t="s">
        <v>967</v>
      </c>
      <c r="B483" s="15" t="s">
        <v>968</v>
      </c>
      <c r="C483" s="119">
        <v>2.1653690052</v>
      </c>
      <c r="D483" s="114">
        <v>0.449172</v>
      </c>
      <c r="E483" s="17">
        <v>1</v>
      </c>
      <c r="F483" s="114">
        <f t="shared" si="22"/>
        <v>0.449172</v>
      </c>
      <c r="G483" s="17">
        <v>1.5</v>
      </c>
      <c r="H483" s="114">
        <f t="shared" si="23"/>
        <v>0.6737580000000001</v>
      </c>
      <c r="I483" s="18">
        <f t="shared" si="21"/>
        <v>5053.19</v>
      </c>
      <c r="J483" s="77" t="s">
        <v>1652</v>
      </c>
      <c r="K483" s="78" t="s">
        <v>1653</v>
      </c>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row>
    <row r="484" spans="1:42" s="26" customFormat="1" ht="12.75">
      <c r="A484" s="14" t="s">
        <v>969</v>
      </c>
      <c r="B484" s="15" t="s">
        <v>968</v>
      </c>
      <c r="C484" s="119">
        <v>2.8764335473</v>
      </c>
      <c r="D484" s="114">
        <v>0.578538</v>
      </c>
      <c r="E484" s="17">
        <v>1</v>
      </c>
      <c r="F484" s="114">
        <f t="shared" si="22"/>
        <v>0.578538</v>
      </c>
      <c r="G484" s="17">
        <v>1.5</v>
      </c>
      <c r="H484" s="114">
        <f t="shared" si="23"/>
        <v>0.867807</v>
      </c>
      <c r="I484" s="18">
        <f t="shared" si="21"/>
        <v>6508.55</v>
      </c>
      <c r="J484" s="77" t="s">
        <v>1652</v>
      </c>
      <c r="K484" s="78" t="s">
        <v>1653</v>
      </c>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row>
    <row r="485" spans="1:42" s="26" customFormat="1" ht="12.75">
      <c r="A485" s="14" t="s">
        <v>970</v>
      </c>
      <c r="B485" s="15" t="s">
        <v>968</v>
      </c>
      <c r="C485" s="119">
        <v>4.1838972431</v>
      </c>
      <c r="D485" s="114">
        <v>0.7857</v>
      </c>
      <c r="E485" s="17">
        <v>1</v>
      </c>
      <c r="F485" s="114">
        <f t="shared" si="22"/>
        <v>0.7857</v>
      </c>
      <c r="G485" s="17">
        <v>1.5</v>
      </c>
      <c r="H485" s="114">
        <f t="shared" si="23"/>
        <v>1.17855</v>
      </c>
      <c r="I485" s="18">
        <f t="shared" si="21"/>
        <v>8839.13</v>
      </c>
      <c r="J485" s="77" t="s">
        <v>1652</v>
      </c>
      <c r="K485" s="78" t="s">
        <v>1653</v>
      </c>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row>
    <row r="486" spans="1:42" s="26" customFormat="1" ht="12.75">
      <c r="A486" s="20" t="s">
        <v>971</v>
      </c>
      <c r="B486" s="21" t="s">
        <v>968</v>
      </c>
      <c r="C486" s="120">
        <v>8.1343612335</v>
      </c>
      <c r="D486" s="115">
        <v>1.414859</v>
      </c>
      <c r="E486" s="23">
        <v>1</v>
      </c>
      <c r="F486" s="115">
        <f t="shared" si="22"/>
        <v>1.414859</v>
      </c>
      <c r="G486" s="23">
        <v>1.5</v>
      </c>
      <c r="H486" s="115">
        <f t="shared" si="23"/>
        <v>2.1222885000000002</v>
      </c>
      <c r="I486" s="24">
        <f t="shared" si="21"/>
        <v>15917.16</v>
      </c>
      <c r="J486" s="77" t="s">
        <v>1652</v>
      </c>
      <c r="K486" s="78" t="s">
        <v>1653</v>
      </c>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row>
    <row r="487" spans="1:42" s="26" customFormat="1" ht="12.75">
      <c r="A487" s="14" t="s">
        <v>972</v>
      </c>
      <c r="B487" s="15" t="s">
        <v>973</v>
      </c>
      <c r="C487" s="119">
        <v>3.3090421643</v>
      </c>
      <c r="D487" s="114">
        <v>0.490353</v>
      </c>
      <c r="E487" s="17">
        <v>1</v>
      </c>
      <c r="F487" s="114">
        <f t="shared" si="22"/>
        <v>0.490353</v>
      </c>
      <c r="G487" s="17">
        <v>1.5</v>
      </c>
      <c r="H487" s="114">
        <f t="shared" si="23"/>
        <v>0.7355295</v>
      </c>
      <c r="I487" s="18">
        <f t="shared" si="21"/>
        <v>5516.47</v>
      </c>
      <c r="J487" s="77" t="s">
        <v>1652</v>
      </c>
      <c r="K487" s="78" t="s">
        <v>1653</v>
      </c>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row>
    <row r="488" spans="1:42" s="26" customFormat="1" ht="12.75">
      <c r="A488" s="14" t="s">
        <v>974</v>
      </c>
      <c r="B488" s="15" t="s">
        <v>973</v>
      </c>
      <c r="C488" s="119">
        <v>4.1196866144</v>
      </c>
      <c r="D488" s="114">
        <v>0.648988</v>
      </c>
      <c r="E488" s="17">
        <v>1</v>
      </c>
      <c r="F488" s="114">
        <f t="shared" si="22"/>
        <v>0.648988</v>
      </c>
      <c r="G488" s="17">
        <v>1.5</v>
      </c>
      <c r="H488" s="114">
        <f t="shared" si="23"/>
        <v>0.973482</v>
      </c>
      <c r="I488" s="18">
        <f t="shared" si="21"/>
        <v>7301.12</v>
      </c>
      <c r="J488" s="77" t="s">
        <v>1652</v>
      </c>
      <c r="K488" s="78" t="s">
        <v>1653</v>
      </c>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row>
    <row r="489" spans="1:42" s="26" customFormat="1" ht="12.75">
      <c r="A489" s="14" t="s">
        <v>975</v>
      </c>
      <c r="B489" s="15" t="s">
        <v>973</v>
      </c>
      <c r="C489" s="119">
        <v>6.3516338299</v>
      </c>
      <c r="D489" s="114">
        <v>0.983212</v>
      </c>
      <c r="E489" s="17">
        <v>1</v>
      </c>
      <c r="F489" s="114">
        <f t="shared" si="22"/>
        <v>0.983212</v>
      </c>
      <c r="G489" s="17">
        <v>1.5</v>
      </c>
      <c r="H489" s="114">
        <f t="shared" si="23"/>
        <v>1.474818</v>
      </c>
      <c r="I489" s="18">
        <f t="shared" si="21"/>
        <v>11061.14</v>
      </c>
      <c r="J489" s="77" t="s">
        <v>1652</v>
      </c>
      <c r="K489" s="78" t="s">
        <v>1653</v>
      </c>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row>
    <row r="490" spans="1:42" s="26" customFormat="1" ht="12.75">
      <c r="A490" s="20" t="s">
        <v>976</v>
      </c>
      <c r="B490" s="21" t="s">
        <v>973</v>
      </c>
      <c r="C490" s="120">
        <v>12.4789915966</v>
      </c>
      <c r="D490" s="115">
        <v>1.984049</v>
      </c>
      <c r="E490" s="23">
        <v>1</v>
      </c>
      <c r="F490" s="115">
        <f t="shared" si="22"/>
        <v>1.984049</v>
      </c>
      <c r="G490" s="23">
        <v>1.5</v>
      </c>
      <c r="H490" s="115">
        <f t="shared" si="23"/>
        <v>2.9760735</v>
      </c>
      <c r="I490" s="24">
        <f t="shared" si="21"/>
        <v>22320.55</v>
      </c>
      <c r="J490" s="77" t="s">
        <v>1652</v>
      </c>
      <c r="K490" s="78" t="s">
        <v>1653</v>
      </c>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row>
    <row r="491" spans="1:42" s="26" customFormat="1" ht="12.75">
      <c r="A491" s="14" t="s">
        <v>977</v>
      </c>
      <c r="B491" s="15" t="s">
        <v>978</v>
      </c>
      <c r="C491" s="119">
        <v>2.5127712978</v>
      </c>
      <c r="D491" s="114">
        <v>0.510752</v>
      </c>
      <c r="E491" s="17">
        <v>1</v>
      </c>
      <c r="F491" s="114">
        <f t="shared" si="22"/>
        <v>0.510752</v>
      </c>
      <c r="G491" s="17">
        <v>1.5</v>
      </c>
      <c r="H491" s="114">
        <f t="shared" si="23"/>
        <v>0.7661279999999999</v>
      </c>
      <c r="I491" s="18">
        <f t="shared" si="21"/>
        <v>5745.96</v>
      </c>
      <c r="J491" s="77" t="s">
        <v>1652</v>
      </c>
      <c r="K491" s="78" t="s">
        <v>1653</v>
      </c>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row>
    <row r="492" spans="1:42" s="26" customFormat="1" ht="12.75">
      <c r="A492" s="14" t="s">
        <v>979</v>
      </c>
      <c r="B492" s="15" t="s">
        <v>978</v>
      </c>
      <c r="C492" s="119">
        <v>3.3406710582</v>
      </c>
      <c r="D492" s="114">
        <v>0.677673</v>
      </c>
      <c r="E492" s="17">
        <v>1</v>
      </c>
      <c r="F492" s="114">
        <f t="shared" si="22"/>
        <v>0.677673</v>
      </c>
      <c r="G492" s="17">
        <v>1.5</v>
      </c>
      <c r="H492" s="114">
        <f t="shared" si="23"/>
        <v>1.0165095</v>
      </c>
      <c r="I492" s="18">
        <f t="shared" si="21"/>
        <v>7623.82</v>
      </c>
      <c r="J492" s="77" t="s">
        <v>1652</v>
      </c>
      <c r="K492" s="78" t="s">
        <v>1653</v>
      </c>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row>
    <row r="493" spans="1:42" s="26" customFormat="1" ht="12.75">
      <c r="A493" s="14" t="s">
        <v>980</v>
      </c>
      <c r="B493" s="15" t="s">
        <v>978</v>
      </c>
      <c r="C493" s="119">
        <v>5.0443538467</v>
      </c>
      <c r="D493" s="114">
        <v>1.001952</v>
      </c>
      <c r="E493" s="17">
        <v>1</v>
      </c>
      <c r="F493" s="114">
        <f t="shared" si="22"/>
        <v>1.001952</v>
      </c>
      <c r="G493" s="17">
        <v>1.5</v>
      </c>
      <c r="H493" s="114">
        <f t="shared" si="23"/>
        <v>1.5029279999999998</v>
      </c>
      <c r="I493" s="18">
        <f t="shared" si="21"/>
        <v>11271.96</v>
      </c>
      <c r="J493" s="77" t="s">
        <v>1652</v>
      </c>
      <c r="K493" s="78" t="s">
        <v>1653</v>
      </c>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row>
    <row r="494" spans="1:42" s="26" customFormat="1" ht="12.75">
      <c r="A494" s="20" t="s">
        <v>981</v>
      </c>
      <c r="B494" s="21" t="s">
        <v>978</v>
      </c>
      <c r="C494" s="120">
        <v>8.7771999168</v>
      </c>
      <c r="D494" s="115">
        <v>1.860062</v>
      </c>
      <c r="E494" s="23">
        <v>1</v>
      </c>
      <c r="F494" s="115">
        <f t="shared" si="22"/>
        <v>1.860062</v>
      </c>
      <c r="G494" s="23">
        <v>1.5</v>
      </c>
      <c r="H494" s="115">
        <f t="shared" si="23"/>
        <v>2.790093</v>
      </c>
      <c r="I494" s="24">
        <f t="shared" si="21"/>
        <v>20925.7</v>
      </c>
      <c r="J494" s="77" t="s">
        <v>1652</v>
      </c>
      <c r="K494" s="78" t="s">
        <v>1653</v>
      </c>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row>
    <row r="495" spans="1:42" s="26" customFormat="1" ht="12.75">
      <c r="A495" s="14" t="s">
        <v>982</v>
      </c>
      <c r="B495" s="15" t="s">
        <v>983</v>
      </c>
      <c r="C495" s="119">
        <v>2.5169557285</v>
      </c>
      <c r="D495" s="114">
        <v>0.451839</v>
      </c>
      <c r="E495" s="17">
        <v>1</v>
      </c>
      <c r="F495" s="114">
        <f t="shared" si="22"/>
        <v>0.451839</v>
      </c>
      <c r="G495" s="17">
        <v>1.5</v>
      </c>
      <c r="H495" s="114">
        <f t="shared" si="23"/>
        <v>0.6777584999999999</v>
      </c>
      <c r="I495" s="18">
        <f t="shared" si="21"/>
        <v>5083.19</v>
      </c>
      <c r="J495" s="77" t="s">
        <v>1652</v>
      </c>
      <c r="K495" s="78" t="s">
        <v>1653</v>
      </c>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row>
    <row r="496" spans="1:42" s="26" customFormat="1" ht="12.75">
      <c r="A496" s="14" t="s">
        <v>984</v>
      </c>
      <c r="B496" s="15" t="s">
        <v>983</v>
      </c>
      <c r="C496" s="119">
        <v>3.5327345833</v>
      </c>
      <c r="D496" s="114">
        <v>0.628135</v>
      </c>
      <c r="E496" s="17">
        <v>1</v>
      </c>
      <c r="F496" s="114">
        <f t="shared" si="22"/>
        <v>0.628135</v>
      </c>
      <c r="G496" s="17">
        <v>1.5</v>
      </c>
      <c r="H496" s="114">
        <f t="shared" si="23"/>
        <v>0.9422025</v>
      </c>
      <c r="I496" s="18">
        <f t="shared" si="21"/>
        <v>7066.52</v>
      </c>
      <c r="J496" s="77" t="s">
        <v>1652</v>
      </c>
      <c r="K496" s="78" t="s">
        <v>1653</v>
      </c>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row>
    <row r="497" spans="1:42" s="26" customFormat="1" ht="12.75">
      <c r="A497" s="14" t="s">
        <v>985</v>
      </c>
      <c r="B497" s="15" t="s">
        <v>983</v>
      </c>
      <c r="C497" s="119">
        <v>5.2989808652</v>
      </c>
      <c r="D497" s="114">
        <v>0.911603</v>
      </c>
      <c r="E497" s="17">
        <v>1</v>
      </c>
      <c r="F497" s="114">
        <f t="shared" si="22"/>
        <v>0.911603</v>
      </c>
      <c r="G497" s="17">
        <v>1.5</v>
      </c>
      <c r="H497" s="114">
        <f t="shared" si="23"/>
        <v>1.3674045000000001</v>
      </c>
      <c r="I497" s="18">
        <f t="shared" si="21"/>
        <v>10255.53</v>
      </c>
      <c r="J497" s="77" t="s">
        <v>1652</v>
      </c>
      <c r="K497" s="78" t="s">
        <v>1653</v>
      </c>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row>
    <row r="498" spans="1:42" s="26" customFormat="1" ht="12.75">
      <c r="A498" s="20" t="s">
        <v>986</v>
      </c>
      <c r="B498" s="21" t="s">
        <v>983</v>
      </c>
      <c r="C498" s="120">
        <v>10.6561514196</v>
      </c>
      <c r="D498" s="115">
        <v>1.805251</v>
      </c>
      <c r="E498" s="23">
        <v>1</v>
      </c>
      <c r="F498" s="115">
        <f t="shared" si="22"/>
        <v>1.805251</v>
      </c>
      <c r="G498" s="23">
        <v>1.5</v>
      </c>
      <c r="H498" s="115">
        <f t="shared" si="23"/>
        <v>2.7078765</v>
      </c>
      <c r="I498" s="24">
        <f t="shared" si="21"/>
        <v>20309.07</v>
      </c>
      <c r="J498" s="77" t="s">
        <v>1652</v>
      </c>
      <c r="K498" s="78" t="s">
        <v>1653</v>
      </c>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row>
    <row r="499" spans="1:42" s="26" customFormat="1" ht="12.75">
      <c r="A499" s="14" t="s">
        <v>987</v>
      </c>
      <c r="B499" s="15" t="s">
        <v>988</v>
      </c>
      <c r="C499" s="119">
        <v>4.686746988</v>
      </c>
      <c r="D499" s="114">
        <v>1.508461</v>
      </c>
      <c r="E499" s="17">
        <v>1</v>
      </c>
      <c r="F499" s="114">
        <f t="shared" si="22"/>
        <v>1.508461</v>
      </c>
      <c r="G499" s="17">
        <v>1.5</v>
      </c>
      <c r="H499" s="114">
        <f t="shared" si="23"/>
        <v>2.2626915</v>
      </c>
      <c r="I499" s="18">
        <f t="shared" si="21"/>
        <v>16970.19</v>
      </c>
      <c r="J499" s="77" t="s">
        <v>1652</v>
      </c>
      <c r="K499" s="78" t="s">
        <v>1653</v>
      </c>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row>
    <row r="500" spans="1:42" s="26" customFormat="1" ht="12.75">
      <c r="A500" s="14" t="s">
        <v>989</v>
      </c>
      <c r="B500" s="15" t="s">
        <v>988</v>
      </c>
      <c r="C500" s="119">
        <v>6.1111298767</v>
      </c>
      <c r="D500" s="114">
        <v>1.95954</v>
      </c>
      <c r="E500" s="17">
        <v>1</v>
      </c>
      <c r="F500" s="114">
        <f t="shared" si="22"/>
        <v>1.95954</v>
      </c>
      <c r="G500" s="17">
        <v>1.5</v>
      </c>
      <c r="H500" s="114">
        <f t="shared" si="23"/>
        <v>2.93931</v>
      </c>
      <c r="I500" s="18">
        <f t="shared" si="21"/>
        <v>22044.83</v>
      </c>
      <c r="J500" s="77" t="s">
        <v>1652</v>
      </c>
      <c r="K500" s="78" t="s">
        <v>1653</v>
      </c>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row>
    <row r="501" spans="1:42" s="26" customFormat="1" ht="12.75">
      <c r="A501" s="14" t="s">
        <v>990</v>
      </c>
      <c r="B501" s="15" t="s">
        <v>988</v>
      </c>
      <c r="C501" s="119">
        <v>10.8126097366</v>
      </c>
      <c r="D501" s="114">
        <v>3.102815</v>
      </c>
      <c r="E501" s="17">
        <v>1</v>
      </c>
      <c r="F501" s="114">
        <f t="shared" si="22"/>
        <v>3.102815</v>
      </c>
      <c r="G501" s="17">
        <v>1.5</v>
      </c>
      <c r="H501" s="114">
        <f t="shared" si="23"/>
        <v>4.6542225</v>
      </c>
      <c r="I501" s="18">
        <f t="shared" si="21"/>
        <v>34906.67</v>
      </c>
      <c r="J501" s="77" t="s">
        <v>1652</v>
      </c>
      <c r="K501" s="78" t="s">
        <v>1653</v>
      </c>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row>
    <row r="502" spans="1:42" s="26" customFormat="1" ht="12.75">
      <c r="A502" s="20" t="s">
        <v>991</v>
      </c>
      <c r="B502" s="21" t="s">
        <v>988</v>
      </c>
      <c r="C502" s="120">
        <v>21.8058330004</v>
      </c>
      <c r="D502" s="115">
        <v>6.382308</v>
      </c>
      <c r="E502" s="23">
        <v>1</v>
      </c>
      <c r="F502" s="115">
        <f t="shared" si="22"/>
        <v>6.382308</v>
      </c>
      <c r="G502" s="23">
        <v>1.5</v>
      </c>
      <c r="H502" s="115">
        <f t="shared" si="23"/>
        <v>9.573462</v>
      </c>
      <c r="I502" s="24">
        <f t="shared" si="21"/>
        <v>71800.97</v>
      </c>
      <c r="J502" s="77" t="s">
        <v>1652</v>
      </c>
      <c r="K502" s="78" t="s">
        <v>1653</v>
      </c>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row>
    <row r="503" spans="1:42" s="26" customFormat="1" ht="12.75">
      <c r="A503" s="14" t="s">
        <v>992</v>
      </c>
      <c r="B503" s="15" t="s">
        <v>993</v>
      </c>
      <c r="C503" s="119">
        <v>4.4973684211</v>
      </c>
      <c r="D503" s="114">
        <v>1.304891</v>
      </c>
      <c r="E503" s="17">
        <v>1</v>
      </c>
      <c r="F503" s="114">
        <f t="shared" si="22"/>
        <v>1.304891</v>
      </c>
      <c r="G503" s="17">
        <v>1.5</v>
      </c>
      <c r="H503" s="114">
        <f t="shared" si="23"/>
        <v>1.9573365</v>
      </c>
      <c r="I503" s="18">
        <f t="shared" si="21"/>
        <v>14680.02</v>
      </c>
      <c r="J503" s="77" t="s">
        <v>1652</v>
      </c>
      <c r="K503" s="78" t="s">
        <v>1653</v>
      </c>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row>
    <row r="504" spans="1:42" s="26" customFormat="1" ht="12.75">
      <c r="A504" s="14" t="s">
        <v>994</v>
      </c>
      <c r="B504" s="15" t="s">
        <v>993</v>
      </c>
      <c r="C504" s="119">
        <v>7.0643240024</v>
      </c>
      <c r="D504" s="114">
        <v>1.824945</v>
      </c>
      <c r="E504" s="17">
        <v>1</v>
      </c>
      <c r="F504" s="114">
        <f t="shared" si="22"/>
        <v>1.824945</v>
      </c>
      <c r="G504" s="17">
        <v>1.5</v>
      </c>
      <c r="H504" s="114">
        <f t="shared" si="23"/>
        <v>2.7374175000000003</v>
      </c>
      <c r="I504" s="18">
        <f t="shared" si="21"/>
        <v>20530.63</v>
      </c>
      <c r="J504" s="77" t="s">
        <v>1652</v>
      </c>
      <c r="K504" s="78" t="s">
        <v>1653</v>
      </c>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row>
    <row r="505" spans="1:42" s="26" customFormat="1" ht="12.75">
      <c r="A505" s="14" t="s">
        <v>995</v>
      </c>
      <c r="B505" s="15" t="s">
        <v>993</v>
      </c>
      <c r="C505" s="119">
        <v>11.1645796064</v>
      </c>
      <c r="D505" s="114">
        <v>2.571089</v>
      </c>
      <c r="E505" s="17">
        <v>1</v>
      </c>
      <c r="F505" s="114">
        <f t="shared" si="22"/>
        <v>2.571089</v>
      </c>
      <c r="G505" s="17">
        <v>1.5</v>
      </c>
      <c r="H505" s="114">
        <f t="shared" si="23"/>
        <v>3.8566335</v>
      </c>
      <c r="I505" s="18">
        <f t="shared" si="21"/>
        <v>28924.75</v>
      </c>
      <c r="J505" s="77" t="s">
        <v>1652</v>
      </c>
      <c r="K505" s="78" t="s">
        <v>1653</v>
      </c>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row>
    <row r="506" spans="1:42" s="26" customFormat="1" ht="12.75">
      <c r="A506" s="20" t="s">
        <v>996</v>
      </c>
      <c r="B506" s="21" t="s">
        <v>993</v>
      </c>
      <c r="C506" s="120">
        <v>19.9308035714</v>
      </c>
      <c r="D506" s="115">
        <v>5.024067</v>
      </c>
      <c r="E506" s="23">
        <v>1</v>
      </c>
      <c r="F506" s="115">
        <f t="shared" si="22"/>
        <v>5.024067</v>
      </c>
      <c r="G506" s="23">
        <v>1.5</v>
      </c>
      <c r="H506" s="115">
        <f t="shared" si="23"/>
        <v>7.5361005</v>
      </c>
      <c r="I506" s="24">
        <f t="shared" si="21"/>
        <v>56520.75</v>
      </c>
      <c r="J506" s="77" t="s">
        <v>1652</v>
      </c>
      <c r="K506" s="78" t="s">
        <v>1653</v>
      </c>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row>
    <row r="507" spans="1:42" s="26" customFormat="1" ht="12.75">
      <c r="A507" s="14" t="s">
        <v>997</v>
      </c>
      <c r="B507" s="15" t="s">
        <v>998</v>
      </c>
      <c r="C507" s="119">
        <v>4.0544232437</v>
      </c>
      <c r="D507" s="114">
        <v>1.185067</v>
      </c>
      <c r="E507" s="17">
        <v>1</v>
      </c>
      <c r="F507" s="114">
        <f t="shared" si="22"/>
        <v>1.185067</v>
      </c>
      <c r="G507" s="17">
        <v>1.5</v>
      </c>
      <c r="H507" s="114">
        <f t="shared" si="23"/>
        <v>1.7776005000000001</v>
      </c>
      <c r="I507" s="18">
        <f t="shared" si="21"/>
        <v>13332</v>
      </c>
      <c r="J507" s="77" t="s">
        <v>1652</v>
      </c>
      <c r="K507" s="78" t="s">
        <v>1653</v>
      </c>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row>
    <row r="508" spans="1:42" s="26" customFormat="1" ht="12.75">
      <c r="A508" s="14" t="s">
        <v>999</v>
      </c>
      <c r="B508" s="15" t="s">
        <v>998</v>
      </c>
      <c r="C508" s="119">
        <v>5.6707003479</v>
      </c>
      <c r="D508" s="114">
        <v>1.563645</v>
      </c>
      <c r="E508" s="17">
        <v>1</v>
      </c>
      <c r="F508" s="114">
        <f t="shared" si="22"/>
        <v>1.563645</v>
      </c>
      <c r="G508" s="17">
        <v>1.5</v>
      </c>
      <c r="H508" s="114">
        <f t="shared" si="23"/>
        <v>2.3454675</v>
      </c>
      <c r="I508" s="18">
        <f t="shared" si="21"/>
        <v>17591.01</v>
      </c>
      <c r="J508" s="77" t="s">
        <v>1652</v>
      </c>
      <c r="K508" s="78" t="s">
        <v>1653</v>
      </c>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row>
    <row r="509" spans="1:42" s="26" customFormat="1" ht="12.75">
      <c r="A509" s="14" t="s">
        <v>1000</v>
      </c>
      <c r="B509" s="15" t="s">
        <v>998</v>
      </c>
      <c r="C509" s="119">
        <v>8.9831863286</v>
      </c>
      <c r="D509" s="114">
        <v>2.360656</v>
      </c>
      <c r="E509" s="17">
        <v>1</v>
      </c>
      <c r="F509" s="114">
        <f t="shared" si="22"/>
        <v>2.360656</v>
      </c>
      <c r="G509" s="17">
        <v>1.5</v>
      </c>
      <c r="H509" s="114">
        <f t="shared" si="23"/>
        <v>3.540984</v>
      </c>
      <c r="I509" s="18">
        <f t="shared" si="21"/>
        <v>26557.38</v>
      </c>
      <c r="J509" s="77" t="s">
        <v>1652</v>
      </c>
      <c r="K509" s="78" t="s">
        <v>1653</v>
      </c>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row>
    <row r="510" spans="1:42" s="26" customFormat="1" ht="12.75">
      <c r="A510" s="20" t="s">
        <v>1001</v>
      </c>
      <c r="B510" s="21" t="s">
        <v>998</v>
      </c>
      <c r="C510" s="120">
        <v>17.5098222638</v>
      </c>
      <c r="D510" s="115">
        <v>4.636222</v>
      </c>
      <c r="E510" s="23">
        <v>1</v>
      </c>
      <c r="F510" s="115">
        <f t="shared" si="22"/>
        <v>4.636222</v>
      </c>
      <c r="G510" s="23">
        <v>1.5</v>
      </c>
      <c r="H510" s="115">
        <f t="shared" si="23"/>
        <v>6.954333</v>
      </c>
      <c r="I510" s="24">
        <f t="shared" si="21"/>
        <v>52157.5</v>
      </c>
      <c r="J510" s="77" t="s">
        <v>1652</v>
      </c>
      <c r="K510" s="78" t="s">
        <v>1653</v>
      </c>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row>
    <row r="511" spans="1:42" s="26" customFormat="1" ht="12.75">
      <c r="A511" s="14" t="s">
        <v>1002</v>
      </c>
      <c r="B511" s="15" t="s">
        <v>1003</v>
      </c>
      <c r="C511" s="119">
        <v>2.3645509663</v>
      </c>
      <c r="D511" s="114">
        <v>0.934447</v>
      </c>
      <c r="E511" s="17">
        <v>1</v>
      </c>
      <c r="F511" s="114">
        <f t="shared" si="22"/>
        <v>0.934447</v>
      </c>
      <c r="G511" s="17">
        <v>1.5</v>
      </c>
      <c r="H511" s="114">
        <f t="shared" si="23"/>
        <v>1.4016705</v>
      </c>
      <c r="I511" s="18">
        <f t="shared" si="21"/>
        <v>10512.53</v>
      </c>
      <c r="J511" s="77" t="s">
        <v>1652</v>
      </c>
      <c r="K511" s="78" t="s">
        <v>1653</v>
      </c>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row>
    <row r="512" spans="1:42" s="26" customFormat="1" ht="12.75">
      <c r="A512" s="14" t="s">
        <v>1004</v>
      </c>
      <c r="B512" s="15" t="s">
        <v>1003</v>
      </c>
      <c r="C512" s="119">
        <v>3.6420491605</v>
      </c>
      <c r="D512" s="114">
        <v>1.23093</v>
      </c>
      <c r="E512" s="17">
        <v>1</v>
      </c>
      <c r="F512" s="114">
        <f t="shared" si="22"/>
        <v>1.23093</v>
      </c>
      <c r="G512" s="17">
        <v>1.5</v>
      </c>
      <c r="H512" s="114">
        <f t="shared" si="23"/>
        <v>1.8463950000000002</v>
      </c>
      <c r="I512" s="18">
        <f t="shared" si="21"/>
        <v>13847.96</v>
      </c>
      <c r="J512" s="77" t="s">
        <v>1652</v>
      </c>
      <c r="K512" s="78" t="s">
        <v>1653</v>
      </c>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row>
    <row r="513" spans="1:42" s="26" customFormat="1" ht="12.75">
      <c r="A513" s="14" t="s">
        <v>1005</v>
      </c>
      <c r="B513" s="15" t="s">
        <v>1003</v>
      </c>
      <c r="C513" s="119">
        <v>6.3513890179</v>
      </c>
      <c r="D513" s="114">
        <v>1.767577</v>
      </c>
      <c r="E513" s="17">
        <v>1</v>
      </c>
      <c r="F513" s="114">
        <f t="shared" si="22"/>
        <v>1.767577</v>
      </c>
      <c r="G513" s="17">
        <v>1.5</v>
      </c>
      <c r="H513" s="114">
        <f t="shared" si="23"/>
        <v>2.6513655</v>
      </c>
      <c r="I513" s="18">
        <f t="shared" si="21"/>
        <v>19885.24</v>
      </c>
      <c r="J513" s="77" t="s">
        <v>1652</v>
      </c>
      <c r="K513" s="78" t="s">
        <v>1653</v>
      </c>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row>
    <row r="514" spans="1:42" s="26" customFormat="1" ht="12.75">
      <c r="A514" s="20" t="s">
        <v>1006</v>
      </c>
      <c r="B514" s="21" t="s">
        <v>1003</v>
      </c>
      <c r="C514" s="120">
        <v>13.836753306</v>
      </c>
      <c r="D514" s="115">
        <v>3.672599</v>
      </c>
      <c r="E514" s="23">
        <v>1</v>
      </c>
      <c r="F514" s="115">
        <f t="shared" si="22"/>
        <v>3.672599</v>
      </c>
      <c r="G514" s="23">
        <v>1.5</v>
      </c>
      <c r="H514" s="115">
        <f t="shared" si="23"/>
        <v>5.5088985</v>
      </c>
      <c r="I514" s="24">
        <f t="shared" si="21"/>
        <v>41316.74</v>
      </c>
      <c r="J514" s="77" t="s">
        <v>1652</v>
      </c>
      <c r="K514" s="78" t="s">
        <v>1653</v>
      </c>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row>
    <row r="515" spans="1:42" s="26" customFormat="1" ht="12.75">
      <c r="A515" s="14" t="s">
        <v>1007</v>
      </c>
      <c r="B515" s="15" t="s">
        <v>1008</v>
      </c>
      <c r="C515" s="119">
        <v>4.5329842932</v>
      </c>
      <c r="D515" s="114">
        <v>1.252548</v>
      </c>
      <c r="E515" s="17">
        <v>1</v>
      </c>
      <c r="F515" s="114">
        <f t="shared" si="22"/>
        <v>1.252548</v>
      </c>
      <c r="G515" s="17">
        <v>1.5</v>
      </c>
      <c r="H515" s="114">
        <f t="shared" si="23"/>
        <v>1.878822</v>
      </c>
      <c r="I515" s="18">
        <f t="shared" si="21"/>
        <v>14091.17</v>
      </c>
      <c r="J515" s="77" t="s">
        <v>1652</v>
      </c>
      <c r="K515" s="78" t="s">
        <v>1653</v>
      </c>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row>
    <row r="516" spans="1:42" s="26" customFormat="1" ht="12.75">
      <c r="A516" s="14" t="s">
        <v>1009</v>
      </c>
      <c r="B516" s="15" t="s">
        <v>1008</v>
      </c>
      <c r="C516" s="119">
        <v>5.4349881797</v>
      </c>
      <c r="D516" s="114">
        <v>1.373112</v>
      </c>
      <c r="E516" s="17">
        <v>1</v>
      </c>
      <c r="F516" s="114">
        <f t="shared" si="22"/>
        <v>1.373112</v>
      </c>
      <c r="G516" s="17">
        <v>1.5</v>
      </c>
      <c r="H516" s="114">
        <f t="shared" si="23"/>
        <v>2.0596680000000003</v>
      </c>
      <c r="I516" s="18">
        <f t="shared" si="21"/>
        <v>15447.51</v>
      </c>
      <c r="J516" s="77" t="s">
        <v>1652</v>
      </c>
      <c r="K516" s="78" t="s">
        <v>1653</v>
      </c>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row>
    <row r="517" spans="1:42" s="26" customFormat="1" ht="12.75">
      <c r="A517" s="14" t="s">
        <v>1010</v>
      </c>
      <c r="B517" s="15" t="s">
        <v>1008</v>
      </c>
      <c r="C517" s="119">
        <v>10.671336836</v>
      </c>
      <c r="D517" s="114">
        <v>2.315834</v>
      </c>
      <c r="E517" s="17">
        <v>1</v>
      </c>
      <c r="F517" s="114">
        <f t="shared" si="22"/>
        <v>2.315834</v>
      </c>
      <c r="G517" s="17">
        <v>1.5</v>
      </c>
      <c r="H517" s="114">
        <f t="shared" si="23"/>
        <v>3.473751</v>
      </c>
      <c r="I517" s="18">
        <f t="shared" si="21"/>
        <v>26053.13</v>
      </c>
      <c r="J517" s="77" t="s">
        <v>1652</v>
      </c>
      <c r="K517" s="78" t="s">
        <v>1653</v>
      </c>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row>
    <row r="518" spans="1:42" s="26" customFormat="1" ht="12.75">
      <c r="A518" s="20" t="s">
        <v>1011</v>
      </c>
      <c r="B518" s="21" t="s">
        <v>1008</v>
      </c>
      <c r="C518" s="120">
        <v>21.4783653846</v>
      </c>
      <c r="D518" s="115">
        <v>5.190031</v>
      </c>
      <c r="E518" s="23">
        <v>1</v>
      </c>
      <c r="F518" s="115">
        <f t="shared" si="22"/>
        <v>5.190031</v>
      </c>
      <c r="G518" s="23">
        <v>1.5</v>
      </c>
      <c r="H518" s="115">
        <f t="shared" si="23"/>
        <v>7.7850465</v>
      </c>
      <c r="I518" s="24">
        <f t="shared" si="21"/>
        <v>58387.85</v>
      </c>
      <c r="J518" s="77" t="s">
        <v>1652</v>
      </c>
      <c r="K518" s="78" t="s">
        <v>1653</v>
      </c>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row>
    <row r="519" spans="1:42" s="26" customFormat="1" ht="12.75">
      <c r="A519" s="14" t="s">
        <v>1012</v>
      </c>
      <c r="B519" s="15" t="s">
        <v>1013</v>
      </c>
      <c r="C519" s="119">
        <v>2.7979351032</v>
      </c>
      <c r="D519" s="114">
        <v>0.471121</v>
      </c>
      <c r="E519" s="17">
        <v>1</v>
      </c>
      <c r="F519" s="114">
        <f t="shared" si="22"/>
        <v>0.471121</v>
      </c>
      <c r="G519" s="17">
        <v>1.5</v>
      </c>
      <c r="H519" s="114">
        <f t="shared" si="23"/>
        <v>0.7066815</v>
      </c>
      <c r="I519" s="18">
        <f t="shared" si="21"/>
        <v>5300.11</v>
      </c>
      <c r="J519" s="77" t="s">
        <v>1652</v>
      </c>
      <c r="K519" s="78" t="s">
        <v>1653</v>
      </c>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row>
    <row r="520" spans="1:42" s="26" customFormat="1" ht="12.75">
      <c r="A520" s="14" t="s">
        <v>1014</v>
      </c>
      <c r="B520" s="15" t="s">
        <v>1013</v>
      </c>
      <c r="C520" s="119">
        <v>3.6065466448</v>
      </c>
      <c r="D520" s="114">
        <v>0.594461</v>
      </c>
      <c r="E520" s="17">
        <v>1</v>
      </c>
      <c r="F520" s="114">
        <f t="shared" si="22"/>
        <v>0.594461</v>
      </c>
      <c r="G520" s="17">
        <v>1.5</v>
      </c>
      <c r="H520" s="114">
        <f t="shared" si="23"/>
        <v>0.8916915000000001</v>
      </c>
      <c r="I520" s="18">
        <f t="shared" si="21"/>
        <v>6687.69</v>
      </c>
      <c r="J520" s="77" t="s">
        <v>1652</v>
      </c>
      <c r="K520" s="78" t="s">
        <v>1653</v>
      </c>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row>
    <row r="521" spans="1:42" s="26" customFormat="1" ht="12.75">
      <c r="A521" s="14" t="s">
        <v>1015</v>
      </c>
      <c r="B521" s="15" t="s">
        <v>1013</v>
      </c>
      <c r="C521" s="119">
        <v>5.8038041958</v>
      </c>
      <c r="D521" s="114">
        <v>0.959311</v>
      </c>
      <c r="E521" s="17">
        <v>1</v>
      </c>
      <c r="F521" s="114">
        <f t="shared" si="22"/>
        <v>0.959311</v>
      </c>
      <c r="G521" s="17">
        <v>1.5</v>
      </c>
      <c r="H521" s="114">
        <f t="shared" si="23"/>
        <v>1.4389665</v>
      </c>
      <c r="I521" s="18">
        <f t="shared" si="21"/>
        <v>10792.25</v>
      </c>
      <c r="J521" s="77" t="s">
        <v>1652</v>
      </c>
      <c r="K521" s="78" t="s">
        <v>1653</v>
      </c>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row>
    <row r="522" spans="1:42" s="26" customFormat="1" ht="12.75">
      <c r="A522" s="20" t="s">
        <v>1016</v>
      </c>
      <c r="B522" s="21" t="s">
        <v>1013</v>
      </c>
      <c r="C522" s="120">
        <v>11.5701822412</v>
      </c>
      <c r="D522" s="115">
        <v>2.326883</v>
      </c>
      <c r="E522" s="23">
        <v>1</v>
      </c>
      <c r="F522" s="115">
        <f t="shared" si="22"/>
        <v>2.326883</v>
      </c>
      <c r="G522" s="23">
        <v>1.5</v>
      </c>
      <c r="H522" s="115">
        <f t="shared" si="23"/>
        <v>3.4903245</v>
      </c>
      <c r="I522" s="24">
        <f t="shared" si="21"/>
        <v>26177.43</v>
      </c>
      <c r="J522" s="77" t="s">
        <v>1652</v>
      </c>
      <c r="K522" s="78" t="s">
        <v>1653</v>
      </c>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row>
    <row r="523" spans="1:42" s="26" customFormat="1" ht="12.75">
      <c r="A523" s="14" t="s">
        <v>1017</v>
      </c>
      <c r="B523" s="15" t="s">
        <v>1018</v>
      </c>
      <c r="C523" s="119">
        <v>2.9834024896</v>
      </c>
      <c r="D523" s="114">
        <v>0.473336</v>
      </c>
      <c r="E523" s="17">
        <v>1</v>
      </c>
      <c r="F523" s="114">
        <f t="shared" si="22"/>
        <v>0.473336</v>
      </c>
      <c r="G523" s="17">
        <v>1.5</v>
      </c>
      <c r="H523" s="114">
        <f t="shared" si="23"/>
        <v>0.710004</v>
      </c>
      <c r="I523" s="18">
        <f t="shared" si="21"/>
        <v>5325.03</v>
      </c>
      <c r="J523" s="77" t="s">
        <v>1652</v>
      </c>
      <c r="K523" s="78" t="s">
        <v>1653</v>
      </c>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row>
    <row r="524" spans="1:42" s="26" customFormat="1" ht="12.75">
      <c r="A524" s="14" t="s">
        <v>1019</v>
      </c>
      <c r="B524" s="15" t="s">
        <v>1018</v>
      </c>
      <c r="C524" s="119">
        <v>3.4362722704</v>
      </c>
      <c r="D524" s="114">
        <v>0.614098</v>
      </c>
      <c r="E524" s="17">
        <v>1</v>
      </c>
      <c r="F524" s="114">
        <f t="shared" si="22"/>
        <v>0.614098</v>
      </c>
      <c r="G524" s="17">
        <v>1.5</v>
      </c>
      <c r="H524" s="114">
        <f t="shared" si="23"/>
        <v>0.921147</v>
      </c>
      <c r="I524" s="18">
        <f t="shared" si="21"/>
        <v>6908.6</v>
      </c>
      <c r="J524" s="77" t="s">
        <v>1652</v>
      </c>
      <c r="K524" s="78" t="s">
        <v>1653</v>
      </c>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row>
    <row r="525" spans="1:42" s="26" customFormat="1" ht="12.75">
      <c r="A525" s="14" t="s">
        <v>1020</v>
      </c>
      <c r="B525" s="15" t="s">
        <v>1018</v>
      </c>
      <c r="C525" s="119">
        <v>5.3219182709</v>
      </c>
      <c r="D525" s="114">
        <v>0.971747</v>
      </c>
      <c r="E525" s="17">
        <v>1</v>
      </c>
      <c r="F525" s="114">
        <f t="shared" si="22"/>
        <v>0.971747</v>
      </c>
      <c r="G525" s="17">
        <v>1.5</v>
      </c>
      <c r="H525" s="114">
        <f t="shared" si="23"/>
        <v>1.4576205</v>
      </c>
      <c r="I525" s="18">
        <f t="shared" si="21"/>
        <v>10932.15</v>
      </c>
      <c r="J525" s="77" t="s">
        <v>1652</v>
      </c>
      <c r="K525" s="78" t="s">
        <v>1653</v>
      </c>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row>
    <row r="526" spans="1:42" s="26" customFormat="1" ht="12.75">
      <c r="A526" s="20" t="s">
        <v>1021</v>
      </c>
      <c r="B526" s="21" t="s">
        <v>1018</v>
      </c>
      <c r="C526" s="120">
        <v>10.4656153051</v>
      </c>
      <c r="D526" s="115">
        <v>2.142128</v>
      </c>
      <c r="E526" s="23">
        <v>1</v>
      </c>
      <c r="F526" s="115">
        <f t="shared" si="22"/>
        <v>2.142128</v>
      </c>
      <c r="G526" s="23">
        <v>1.5</v>
      </c>
      <c r="H526" s="115">
        <f t="shared" si="23"/>
        <v>3.2131920000000003</v>
      </c>
      <c r="I526" s="24">
        <f t="shared" si="21"/>
        <v>24098.94</v>
      </c>
      <c r="J526" s="77" t="s">
        <v>1652</v>
      </c>
      <c r="K526" s="78" t="s">
        <v>1653</v>
      </c>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row>
    <row r="527" spans="1:42" s="26" customFormat="1" ht="12.75">
      <c r="A527" s="14" t="s">
        <v>1022</v>
      </c>
      <c r="B527" s="15" t="s">
        <v>1023</v>
      </c>
      <c r="C527" s="119">
        <v>3.5684678016</v>
      </c>
      <c r="D527" s="114">
        <v>0.507895</v>
      </c>
      <c r="E527" s="17">
        <v>1</v>
      </c>
      <c r="F527" s="114">
        <f t="shared" si="22"/>
        <v>0.507895</v>
      </c>
      <c r="G527" s="17">
        <v>1.5</v>
      </c>
      <c r="H527" s="114">
        <f t="shared" si="23"/>
        <v>0.7618425</v>
      </c>
      <c r="I527" s="18">
        <f aca="true" t="shared" si="24" ref="I527:I590">+ROUND(H527*7500,2)</f>
        <v>5713.82</v>
      </c>
      <c r="J527" s="77" t="s">
        <v>1652</v>
      </c>
      <c r="K527" s="78" t="s">
        <v>1653</v>
      </c>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row>
    <row r="528" spans="1:42" s="26" customFormat="1" ht="12.75">
      <c r="A528" s="14" t="s">
        <v>1024</v>
      </c>
      <c r="B528" s="15" t="s">
        <v>1023</v>
      </c>
      <c r="C528" s="119">
        <v>4.213667426</v>
      </c>
      <c r="D528" s="114">
        <v>0.7553</v>
      </c>
      <c r="E528" s="17">
        <v>1</v>
      </c>
      <c r="F528" s="114">
        <f aca="true" t="shared" si="25" ref="F528:F591">+D528*E528</f>
        <v>0.7553</v>
      </c>
      <c r="G528" s="17">
        <v>1.5</v>
      </c>
      <c r="H528" s="114">
        <f aca="true" t="shared" si="26" ref="H528:H591">F528*G528</f>
        <v>1.13295</v>
      </c>
      <c r="I528" s="18">
        <f t="shared" si="24"/>
        <v>8497.13</v>
      </c>
      <c r="J528" s="77" t="s">
        <v>1652</v>
      </c>
      <c r="K528" s="78" t="s">
        <v>1653</v>
      </c>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row>
    <row r="529" spans="1:42" s="26" customFormat="1" ht="12.75">
      <c r="A529" s="14" t="s">
        <v>1025</v>
      </c>
      <c r="B529" s="15" t="s">
        <v>1023</v>
      </c>
      <c r="C529" s="119">
        <v>6.0957051776</v>
      </c>
      <c r="D529" s="114">
        <v>1.072926</v>
      </c>
      <c r="E529" s="17">
        <v>1</v>
      </c>
      <c r="F529" s="114">
        <f t="shared" si="25"/>
        <v>1.072926</v>
      </c>
      <c r="G529" s="17">
        <v>1.5</v>
      </c>
      <c r="H529" s="114">
        <f t="shared" si="26"/>
        <v>1.6093890000000002</v>
      </c>
      <c r="I529" s="18">
        <f t="shared" si="24"/>
        <v>12070.42</v>
      </c>
      <c r="J529" s="77" t="s">
        <v>1652</v>
      </c>
      <c r="K529" s="78" t="s">
        <v>1653</v>
      </c>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row>
    <row r="530" spans="1:42" s="26" customFormat="1" ht="12.75">
      <c r="A530" s="20" t="s">
        <v>1026</v>
      </c>
      <c r="B530" s="21" t="s">
        <v>1023</v>
      </c>
      <c r="C530" s="120">
        <v>9.7378701953</v>
      </c>
      <c r="D530" s="115">
        <v>1.751828</v>
      </c>
      <c r="E530" s="23">
        <v>1</v>
      </c>
      <c r="F530" s="115">
        <f t="shared" si="25"/>
        <v>1.751828</v>
      </c>
      <c r="G530" s="23">
        <v>1.5</v>
      </c>
      <c r="H530" s="115">
        <f t="shared" si="26"/>
        <v>2.627742</v>
      </c>
      <c r="I530" s="24">
        <f t="shared" si="24"/>
        <v>19708.07</v>
      </c>
      <c r="J530" s="77" t="s">
        <v>1652</v>
      </c>
      <c r="K530" s="78" t="s">
        <v>1653</v>
      </c>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row>
    <row r="531" spans="1:42" s="26" customFormat="1" ht="12.75">
      <c r="A531" s="14" t="s">
        <v>1027</v>
      </c>
      <c r="B531" s="15" t="s">
        <v>1028</v>
      </c>
      <c r="C531" s="119">
        <v>3.1778556251</v>
      </c>
      <c r="D531" s="114">
        <v>0.550681</v>
      </c>
      <c r="E531" s="17">
        <v>1</v>
      </c>
      <c r="F531" s="114">
        <f t="shared" si="25"/>
        <v>0.550681</v>
      </c>
      <c r="G531" s="17">
        <v>1.5</v>
      </c>
      <c r="H531" s="114">
        <f t="shared" si="26"/>
        <v>0.8260215</v>
      </c>
      <c r="I531" s="18">
        <f t="shared" si="24"/>
        <v>6195.16</v>
      </c>
      <c r="J531" s="77" t="s">
        <v>1652</v>
      </c>
      <c r="K531" s="78" t="s">
        <v>1653</v>
      </c>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row>
    <row r="532" spans="1:42" s="26" customFormat="1" ht="12.75">
      <c r="A532" s="14" t="s">
        <v>1029</v>
      </c>
      <c r="B532" s="15" t="s">
        <v>1028</v>
      </c>
      <c r="C532" s="119">
        <v>4.0274905373</v>
      </c>
      <c r="D532" s="114">
        <v>0.706643</v>
      </c>
      <c r="E532" s="17">
        <v>1</v>
      </c>
      <c r="F532" s="114">
        <f t="shared" si="25"/>
        <v>0.706643</v>
      </c>
      <c r="G532" s="17">
        <v>1.5</v>
      </c>
      <c r="H532" s="114">
        <f t="shared" si="26"/>
        <v>1.0599645</v>
      </c>
      <c r="I532" s="18">
        <f t="shared" si="24"/>
        <v>7949.73</v>
      </c>
      <c r="J532" s="77" t="s">
        <v>1652</v>
      </c>
      <c r="K532" s="78" t="s">
        <v>1653</v>
      </c>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row>
    <row r="533" spans="1:42" s="26" customFormat="1" ht="12.75">
      <c r="A533" s="14" t="s">
        <v>1030</v>
      </c>
      <c r="B533" s="15" t="s">
        <v>1028</v>
      </c>
      <c r="C533" s="119">
        <v>6.48876181</v>
      </c>
      <c r="D533" s="114">
        <v>1.121267</v>
      </c>
      <c r="E533" s="17">
        <v>1</v>
      </c>
      <c r="F533" s="114">
        <f t="shared" si="25"/>
        <v>1.121267</v>
      </c>
      <c r="G533" s="17">
        <v>1.5</v>
      </c>
      <c r="H533" s="114">
        <f t="shared" si="26"/>
        <v>1.6819005</v>
      </c>
      <c r="I533" s="18">
        <f t="shared" si="24"/>
        <v>12614.25</v>
      </c>
      <c r="J533" s="77" t="s">
        <v>1652</v>
      </c>
      <c r="K533" s="78" t="s">
        <v>1653</v>
      </c>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row>
    <row r="534" spans="1:42" s="26" customFormat="1" ht="12.75">
      <c r="A534" s="20" t="s">
        <v>1031</v>
      </c>
      <c r="B534" s="21" t="s">
        <v>1028</v>
      </c>
      <c r="C534" s="120">
        <v>13.8093879668</v>
      </c>
      <c r="D534" s="115">
        <v>2.786203</v>
      </c>
      <c r="E534" s="23">
        <v>1</v>
      </c>
      <c r="F534" s="115">
        <f t="shared" si="25"/>
        <v>2.786203</v>
      </c>
      <c r="G534" s="23">
        <v>1.5</v>
      </c>
      <c r="H534" s="115">
        <f t="shared" si="26"/>
        <v>4.1793045</v>
      </c>
      <c r="I534" s="24">
        <f t="shared" si="24"/>
        <v>31344.78</v>
      </c>
      <c r="J534" s="77" t="s">
        <v>1652</v>
      </c>
      <c r="K534" s="78" t="s">
        <v>1653</v>
      </c>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row>
    <row r="535" spans="1:42" s="26" customFormat="1" ht="12.75">
      <c r="A535" s="14" t="s">
        <v>1032</v>
      </c>
      <c r="B535" s="15" t="s">
        <v>1033</v>
      </c>
      <c r="C535" s="119">
        <v>2.8586717029</v>
      </c>
      <c r="D535" s="114">
        <v>0.491207</v>
      </c>
      <c r="E535" s="17">
        <v>1</v>
      </c>
      <c r="F535" s="114">
        <f t="shared" si="25"/>
        <v>0.491207</v>
      </c>
      <c r="G535" s="17">
        <v>1.5</v>
      </c>
      <c r="H535" s="114">
        <f t="shared" si="26"/>
        <v>0.7368105</v>
      </c>
      <c r="I535" s="18">
        <f t="shared" si="24"/>
        <v>5526.08</v>
      </c>
      <c r="J535" s="77" t="s">
        <v>1652</v>
      </c>
      <c r="K535" s="78" t="s">
        <v>1653</v>
      </c>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row>
    <row r="536" spans="1:42" s="26" customFormat="1" ht="12.75">
      <c r="A536" s="14" t="s">
        <v>1034</v>
      </c>
      <c r="B536" s="15" t="s">
        <v>1033</v>
      </c>
      <c r="C536" s="119">
        <v>3.3822465448</v>
      </c>
      <c r="D536" s="114">
        <v>0.629991</v>
      </c>
      <c r="E536" s="17">
        <v>1</v>
      </c>
      <c r="F536" s="114">
        <f t="shared" si="25"/>
        <v>0.629991</v>
      </c>
      <c r="G536" s="17">
        <v>1.5</v>
      </c>
      <c r="H536" s="114">
        <f t="shared" si="26"/>
        <v>0.9449865</v>
      </c>
      <c r="I536" s="18">
        <f t="shared" si="24"/>
        <v>7087.4</v>
      </c>
      <c r="J536" s="77" t="s">
        <v>1652</v>
      </c>
      <c r="K536" s="78" t="s">
        <v>1653</v>
      </c>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row>
    <row r="537" spans="1:42" s="26" customFormat="1" ht="12.75">
      <c r="A537" s="14" t="s">
        <v>1035</v>
      </c>
      <c r="B537" s="15" t="s">
        <v>1033</v>
      </c>
      <c r="C537" s="119">
        <v>5.0458791623</v>
      </c>
      <c r="D537" s="114">
        <v>0.924502</v>
      </c>
      <c r="E537" s="17">
        <v>1</v>
      </c>
      <c r="F537" s="114">
        <f t="shared" si="25"/>
        <v>0.924502</v>
      </c>
      <c r="G537" s="17">
        <v>1.5</v>
      </c>
      <c r="H537" s="114">
        <f t="shared" si="26"/>
        <v>1.3867530000000001</v>
      </c>
      <c r="I537" s="18">
        <f t="shared" si="24"/>
        <v>10400.65</v>
      </c>
      <c r="J537" s="77" t="s">
        <v>1652</v>
      </c>
      <c r="K537" s="78" t="s">
        <v>1653</v>
      </c>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row>
    <row r="538" spans="1:42" s="26" customFormat="1" ht="12.75">
      <c r="A538" s="20" t="s">
        <v>1036</v>
      </c>
      <c r="B538" s="21" t="s">
        <v>1033</v>
      </c>
      <c r="C538" s="120">
        <v>9.4742306266</v>
      </c>
      <c r="D538" s="115">
        <v>1.849675</v>
      </c>
      <c r="E538" s="23">
        <v>1</v>
      </c>
      <c r="F538" s="115">
        <f t="shared" si="25"/>
        <v>1.849675</v>
      </c>
      <c r="G538" s="23">
        <v>1.5</v>
      </c>
      <c r="H538" s="115">
        <f t="shared" si="26"/>
        <v>2.7745125</v>
      </c>
      <c r="I538" s="24">
        <f t="shared" si="24"/>
        <v>20808.84</v>
      </c>
      <c r="J538" s="77" t="s">
        <v>1652</v>
      </c>
      <c r="K538" s="78" t="s">
        <v>1653</v>
      </c>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row>
    <row r="539" spans="1:42" s="26" customFormat="1" ht="12.75">
      <c r="A539" s="14" t="s">
        <v>1037</v>
      </c>
      <c r="B539" s="15" t="s">
        <v>1038</v>
      </c>
      <c r="C539" s="119">
        <v>2.447926411</v>
      </c>
      <c r="D539" s="114">
        <v>0.540225</v>
      </c>
      <c r="E539" s="17">
        <v>1</v>
      </c>
      <c r="F539" s="114">
        <f t="shared" si="25"/>
        <v>0.540225</v>
      </c>
      <c r="G539" s="17">
        <v>1.5</v>
      </c>
      <c r="H539" s="114">
        <f t="shared" si="26"/>
        <v>0.8103374999999999</v>
      </c>
      <c r="I539" s="18">
        <f t="shared" si="24"/>
        <v>6077.53</v>
      </c>
      <c r="J539" s="77" t="s">
        <v>1652</v>
      </c>
      <c r="K539" s="78" t="s">
        <v>1653</v>
      </c>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row>
    <row r="540" spans="1:42" s="26" customFormat="1" ht="12.75">
      <c r="A540" s="14" t="s">
        <v>1039</v>
      </c>
      <c r="B540" s="15" t="s">
        <v>1038</v>
      </c>
      <c r="C540" s="119">
        <v>3.4433983017</v>
      </c>
      <c r="D540" s="114">
        <v>0.744621</v>
      </c>
      <c r="E540" s="17">
        <v>1</v>
      </c>
      <c r="F540" s="114">
        <f t="shared" si="25"/>
        <v>0.744621</v>
      </c>
      <c r="G540" s="17">
        <v>1.5</v>
      </c>
      <c r="H540" s="114">
        <f t="shared" si="26"/>
        <v>1.1169315</v>
      </c>
      <c r="I540" s="18">
        <f t="shared" si="24"/>
        <v>8376.99</v>
      </c>
      <c r="J540" s="77" t="s">
        <v>1652</v>
      </c>
      <c r="K540" s="78" t="s">
        <v>1653</v>
      </c>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row>
    <row r="541" spans="1:42" s="26" customFormat="1" ht="12.75">
      <c r="A541" s="14" t="s">
        <v>1040</v>
      </c>
      <c r="B541" s="15" t="s">
        <v>1038</v>
      </c>
      <c r="C541" s="119">
        <v>5.3580991736</v>
      </c>
      <c r="D541" s="114">
        <v>1.080323</v>
      </c>
      <c r="E541" s="17">
        <v>1</v>
      </c>
      <c r="F541" s="114">
        <f t="shared" si="25"/>
        <v>1.080323</v>
      </c>
      <c r="G541" s="17">
        <v>1.5</v>
      </c>
      <c r="H541" s="114">
        <f t="shared" si="26"/>
        <v>1.6204844999999999</v>
      </c>
      <c r="I541" s="18">
        <f t="shared" si="24"/>
        <v>12153.63</v>
      </c>
      <c r="J541" s="77" t="s">
        <v>1652</v>
      </c>
      <c r="K541" s="78" t="s">
        <v>1653</v>
      </c>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row>
    <row r="542" spans="1:42" s="26" customFormat="1" ht="12.75">
      <c r="A542" s="20" t="s">
        <v>1041</v>
      </c>
      <c r="B542" s="21" t="s">
        <v>1038</v>
      </c>
      <c r="C542" s="120">
        <v>10.5937680323</v>
      </c>
      <c r="D542" s="115">
        <v>2.125591</v>
      </c>
      <c r="E542" s="23">
        <v>1</v>
      </c>
      <c r="F542" s="115">
        <f t="shared" si="25"/>
        <v>2.125591</v>
      </c>
      <c r="G542" s="23">
        <v>1.5</v>
      </c>
      <c r="H542" s="115">
        <f t="shared" si="26"/>
        <v>3.1883865</v>
      </c>
      <c r="I542" s="24">
        <f t="shared" si="24"/>
        <v>23912.9</v>
      </c>
      <c r="J542" s="77" t="s">
        <v>1652</v>
      </c>
      <c r="K542" s="78" t="s">
        <v>1653</v>
      </c>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row>
    <row r="543" spans="1:42" s="26" customFormat="1" ht="12.75">
      <c r="A543" s="14" t="s">
        <v>1042</v>
      </c>
      <c r="B543" s="15" t="s">
        <v>1043</v>
      </c>
      <c r="C543" s="119">
        <v>3.652933016</v>
      </c>
      <c r="D543" s="114">
        <v>1.813919</v>
      </c>
      <c r="E543" s="17">
        <v>1</v>
      </c>
      <c r="F543" s="114">
        <f t="shared" si="25"/>
        <v>1.813919</v>
      </c>
      <c r="G543" s="17">
        <v>1.5</v>
      </c>
      <c r="H543" s="114">
        <f t="shared" si="26"/>
        <v>2.7208785</v>
      </c>
      <c r="I543" s="18">
        <f t="shared" si="24"/>
        <v>20406.59</v>
      </c>
      <c r="J543" s="77" t="s">
        <v>1652</v>
      </c>
      <c r="K543" s="78" t="s">
        <v>1654</v>
      </c>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row>
    <row r="544" spans="1:42" s="26" customFormat="1" ht="12.75">
      <c r="A544" s="14" t="s">
        <v>1044</v>
      </c>
      <c r="B544" s="15" t="s">
        <v>1043</v>
      </c>
      <c r="C544" s="119">
        <v>3.9636986491</v>
      </c>
      <c r="D544" s="114">
        <v>1.968909</v>
      </c>
      <c r="E544" s="17">
        <v>1</v>
      </c>
      <c r="F544" s="114">
        <f t="shared" si="25"/>
        <v>1.968909</v>
      </c>
      <c r="G544" s="17">
        <v>1.5</v>
      </c>
      <c r="H544" s="114">
        <f t="shared" si="26"/>
        <v>2.9533635</v>
      </c>
      <c r="I544" s="18">
        <f t="shared" si="24"/>
        <v>22150.23</v>
      </c>
      <c r="J544" s="77" t="s">
        <v>1652</v>
      </c>
      <c r="K544" s="78" t="s">
        <v>1654</v>
      </c>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row>
    <row r="545" spans="1:42" s="26" customFormat="1" ht="12.75">
      <c r="A545" s="14" t="s">
        <v>1045</v>
      </c>
      <c r="B545" s="15" t="s">
        <v>1043</v>
      </c>
      <c r="C545" s="119">
        <v>5.3532894339</v>
      </c>
      <c r="D545" s="114">
        <v>2.502574</v>
      </c>
      <c r="E545" s="17">
        <v>1</v>
      </c>
      <c r="F545" s="114">
        <f t="shared" si="25"/>
        <v>2.502574</v>
      </c>
      <c r="G545" s="17">
        <v>1.5</v>
      </c>
      <c r="H545" s="114">
        <f t="shared" si="26"/>
        <v>3.753861</v>
      </c>
      <c r="I545" s="18">
        <f t="shared" si="24"/>
        <v>28153.96</v>
      </c>
      <c r="J545" s="77" t="s">
        <v>1652</v>
      </c>
      <c r="K545" s="78" t="s">
        <v>1654</v>
      </c>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row>
    <row r="546" spans="1:42" s="26" customFormat="1" ht="12.75">
      <c r="A546" s="20" t="s">
        <v>1046</v>
      </c>
      <c r="B546" s="21" t="s">
        <v>1043</v>
      </c>
      <c r="C546" s="120">
        <v>12.8015742867</v>
      </c>
      <c r="D546" s="115">
        <v>3.999022</v>
      </c>
      <c r="E546" s="23">
        <v>1</v>
      </c>
      <c r="F546" s="115">
        <f t="shared" si="25"/>
        <v>3.999022</v>
      </c>
      <c r="G546" s="23">
        <v>1.5</v>
      </c>
      <c r="H546" s="115">
        <f t="shared" si="26"/>
        <v>5.998533</v>
      </c>
      <c r="I546" s="24">
        <f t="shared" si="24"/>
        <v>44989</v>
      </c>
      <c r="J546" s="77" t="s">
        <v>1652</v>
      </c>
      <c r="K546" s="78" t="s">
        <v>1654</v>
      </c>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row>
    <row r="547" spans="1:42" s="26" customFormat="1" ht="12.75">
      <c r="A547" s="14" t="s">
        <v>1047</v>
      </c>
      <c r="B547" s="15" t="s">
        <v>1048</v>
      </c>
      <c r="C547" s="119">
        <v>2.9581741282</v>
      </c>
      <c r="D547" s="114">
        <v>1.742794</v>
      </c>
      <c r="E547" s="17">
        <v>1</v>
      </c>
      <c r="F547" s="114">
        <f t="shared" si="25"/>
        <v>1.742794</v>
      </c>
      <c r="G547" s="17">
        <v>1.5</v>
      </c>
      <c r="H547" s="114">
        <f t="shared" si="26"/>
        <v>2.614191</v>
      </c>
      <c r="I547" s="18">
        <f t="shared" si="24"/>
        <v>19606.43</v>
      </c>
      <c r="J547" s="77" t="s">
        <v>1652</v>
      </c>
      <c r="K547" s="78" t="s">
        <v>1654</v>
      </c>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row>
    <row r="548" spans="1:42" s="26" customFormat="1" ht="12.75">
      <c r="A548" s="14" t="s">
        <v>1049</v>
      </c>
      <c r="B548" s="15" t="s">
        <v>1048</v>
      </c>
      <c r="C548" s="119">
        <v>3.3809726231</v>
      </c>
      <c r="D548" s="114">
        <v>1.913128</v>
      </c>
      <c r="E548" s="17">
        <v>1</v>
      </c>
      <c r="F548" s="114">
        <f t="shared" si="25"/>
        <v>1.913128</v>
      </c>
      <c r="G548" s="17">
        <v>1.5</v>
      </c>
      <c r="H548" s="114">
        <f t="shared" si="26"/>
        <v>2.8696919999999997</v>
      </c>
      <c r="I548" s="18">
        <f t="shared" si="24"/>
        <v>21522.69</v>
      </c>
      <c r="J548" s="77" t="s">
        <v>1652</v>
      </c>
      <c r="K548" s="78" t="s">
        <v>1654</v>
      </c>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row>
    <row r="549" spans="1:42" s="26" customFormat="1" ht="12.75">
      <c r="A549" s="14" t="s">
        <v>1050</v>
      </c>
      <c r="B549" s="15" t="s">
        <v>1048</v>
      </c>
      <c r="C549" s="119">
        <v>5.1935372744</v>
      </c>
      <c r="D549" s="114">
        <v>2.379784</v>
      </c>
      <c r="E549" s="17">
        <v>1</v>
      </c>
      <c r="F549" s="114">
        <f t="shared" si="25"/>
        <v>2.379784</v>
      </c>
      <c r="G549" s="17">
        <v>1.5</v>
      </c>
      <c r="H549" s="114">
        <f t="shared" si="26"/>
        <v>3.569676</v>
      </c>
      <c r="I549" s="18">
        <f t="shared" si="24"/>
        <v>26772.57</v>
      </c>
      <c r="J549" s="77" t="s">
        <v>1652</v>
      </c>
      <c r="K549" s="78" t="s">
        <v>1654</v>
      </c>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row>
    <row r="550" spans="1:42" s="26" customFormat="1" ht="12.75">
      <c r="A550" s="20" t="s">
        <v>1051</v>
      </c>
      <c r="B550" s="21" t="s">
        <v>1048</v>
      </c>
      <c r="C550" s="120">
        <v>12.4804010939</v>
      </c>
      <c r="D550" s="115">
        <v>4.346799</v>
      </c>
      <c r="E550" s="23">
        <v>1</v>
      </c>
      <c r="F550" s="115">
        <f t="shared" si="25"/>
        <v>4.346799</v>
      </c>
      <c r="G550" s="23">
        <v>1.5</v>
      </c>
      <c r="H550" s="115">
        <f t="shared" si="26"/>
        <v>6.520198499999999</v>
      </c>
      <c r="I550" s="24">
        <f t="shared" si="24"/>
        <v>48901.49</v>
      </c>
      <c r="J550" s="77" t="s">
        <v>1652</v>
      </c>
      <c r="K550" s="78" t="s">
        <v>1654</v>
      </c>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row>
    <row r="551" spans="1:42" s="26" customFormat="1" ht="12.75">
      <c r="A551" s="14" t="s">
        <v>1052</v>
      </c>
      <c r="B551" s="15" t="s">
        <v>1053</v>
      </c>
      <c r="C551" s="119">
        <v>4.5003136763</v>
      </c>
      <c r="D551" s="114">
        <v>4.703889</v>
      </c>
      <c r="E551" s="17">
        <v>1</v>
      </c>
      <c r="F551" s="114">
        <f t="shared" si="25"/>
        <v>4.703889</v>
      </c>
      <c r="G551" s="17">
        <v>1.5</v>
      </c>
      <c r="H551" s="114">
        <f t="shared" si="26"/>
        <v>7.0558335</v>
      </c>
      <c r="I551" s="18">
        <f t="shared" si="24"/>
        <v>52918.75</v>
      </c>
      <c r="J551" s="77" t="s">
        <v>1652</v>
      </c>
      <c r="K551" s="78" t="s">
        <v>1654</v>
      </c>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row>
    <row r="552" spans="1:42" s="26" customFormat="1" ht="12.75">
      <c r="A552" s="14" t="s">
        <v>1054</v>
      </c>
      <c r="B552" s="15" t="s">
        <v>1053</v>
      </c>
      <c r="C552" s="119">
        <v>5.7012127894</v>
      </c>
      <c r="D552" s="114">
        <v>5.54219</v>
      </c>
      <c r="E552" s="17">
        <v>1</v>
      </c>
      <c r="F552" s="114">
        <f t="shared" si="25"/>
        <v>5.54219</v>
      </c>
      <c r="G552" s="17">
        <v>1.5</v>
      </c>
      <c r="H552" s="114">
        <f t="shared" si="26"/>
        <v>8.313285</v>
      </c>
      <c r="I552" s="18">
        <f t="shared" si="24"/>
        <v>62349.64</v>
      </c>
      <c r="J552" s="77" t="s">
        <v>1652</v>
      </c>
      <c r="K552" s="78" t="s">
        <v>1654</v>
      </c>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row>
    <row r="553" spans="1:42" s="26" customFormat="1" ht="12.75">
      <c r="A553" s="14" t="s">
        <v>1055</v>
      </c>
      <c r="B553" s="15" t="s">
        <v>1053</v>
      </c>
      <c r="C553" s="119">
        <v>8.5659140568</v>
      </c>
      <c r="D553" s="114">
        <v>7.75486</v>
      </c>
      <c r="E553" s="17">
        <v>1</v>
      </c>
      <c r="F553" s="114">
        <f t="shared" si="25"/>
        <v>7.75486</v>
      </c>
      <c r="G553" s="17">
        <v>1.5</v>
      </c>
      <c r="H553" s="114">
        <f t="shared" si="26"/>
        <v>11.63229</v>
      </c>
      <c r="I553" s="18">
        <f t="shared" si="24"/>
        <v>87242.18</v>
      </c>
      <c r="J553" s="77" t="s">
        <v>1652</v>
      </c>
      <c r="K553" s="78" t="s">
        <v>1654</v>
      </c>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row>
    <row r="554" spans="1:42" s="26" customFormat="1" ht="12.75">
      <c r="A554" s="20" t="s">
        <v>1056</v>
      </c>
      <c r="B554" s="21" t="s">
        <v>1053</v>
      </c>
      <c r="C554" s="120">
        <v>16.067961165</v>
      </c>
      <c r="D554" s="115">
        <v>10.574334</v>
      </c>
      <c r="E554" s="23">
        <v>1</v>
      </c>
      <c r="F554" s="115">
        <f t="shared" si="25"/>
        <v>10.574334</v>
      </c>
      <c r="G554" s="23">
        <v>1.5</v>
      </c>
      <c r="H554" s="115">
        <f t="shared" si="26"/>
        <v>15.861501</v>
      </c>
      <c r="I554" s="24">
        <f t="shared" si="24"/>
        <v>118961.26</v>
      </c>
      <c r="J554" s="77" t="s">
        <v>1652</v>
      </c>
      <c r="K554" s="78" t="s">
        <v>1654</v>
      </c>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row>
    <row r="555" spans="1:42" s="26" customFormat="1" ht="12.75">
      <c r="A555" s="14" t="s">
        <v>1057</v>
      </c>
      <c r="B555" s="15" t="s">
        <v>1058</v>
      </c>
      <c r="C555" s="119">
        <v>2.9972018901</v>
      </c>
      <c r="D555" s="114">
        <v>2.971924</v>
      </c>
      <c r="E555" s="17">
        <v>1</v>
      </c>
      <c r="F555" s="114">
        <f t="shared" si="25"/>
        <v>2.971924</v>
      </c>
      <c r="G555" s="17">
        <v>1.5</v>
      </c>
      <c r="H555" s="114">
        <f t="shared" si="26"/>
        <v>4.457886</v>
      </c>
      <c r="I555" s="18">
        <f t="shared" si="24"/>
        <v>33434.15</v>
      </c>
      <c r="J555" s="77" t="s">
        <v>1652</v>
      </c>
      <c r="K555" s="78" t="s">
        <v>1654</v>
      </c>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row>
    <row r="556" spans="1:42" s="26" customFormat="1" ht="12.75">
      <c r="A556" s="14" t="s">
        <v>1059</v>
      </c>
      <c r="B556" s="15" t="s">
        <v>1058</v>
      </c>
      <c r="C556" s="119">
        <v>4.0469976552</v>
      </c>
      <c r="D556" s="114">
        <v>3.529759</v>
      </c>
      <c r="E556" s="17">
        <v>1</v>
      </c>
      <c r="F556" s="114">
        <f t="shared" si="25"/>
        <v>3.529759</v>
      </c>
      <c r="G556" s="17">
        <v>1.5</v>
      </c>
      <c r="H556" s="114">
        <f t="shared" si="26"/>
        <v>5.2946385</v>
      </c>
      <c r="I556" s="18">
        <f t="shared" si="24"/>
        <v>39709.79</v>
      </c>
      <c r="J556" s="77" t="s">
        <v>1652</v>
      </c>
      <c r="K556" s="78" t="s">
        <v>1654</v>
      </c>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row>
    <row r="557" spans="1:42" s="26" customFormat="1" ht="12.75">
      <c r="A557" s="14" t="s">
        <v>1060</v>
      </c>
      <c r="B557" s="15" t="s">
        <v>1058</v>
      </c>
      <c r="C557" s="119">
        <v>7.3536543716</v>
      </c>
      <c r="D557" s="114">
        <v>4.964386</v>
      </c>
      <c r="E557" s="17">
        <v>1</v>
      </c>
      <c r="F557" s="114">
        <f t="shared" si="25"/>
        <v>4.964386</v>
      </c>
      <c r="G557" s="17">
        <v>1.5</v>
      </c>
      <c r="H557" s="114">
        <f t="shared" si="26"/>
        <v>7.446579</v>
      </c>
      <c r="I557" s="18">
        <f t="shared" si="24"/>
        <v>55849.34</v>
      </c>
      <c r="J557" s="77" t="s">
        <v>1652</v>
      </c>
      <c r="K557" s="78" t="s">
        <v>1654</v>
      </c>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row>
    <row r="558" spans="1:42" s="26" customFormat="1" ht="12.75">
      <c r="A558" s="20" t="s">
        <v>1061</v>
      </c>
      <c r="B558" s="21" t="s">
        <v>1058</v>
      </c>
      <c r="C558" s="120">
        <v>17.7556154537</v>
      </c>
      <c r="D558" s="115">
        <v>8.166249</v>
      </c>
      <c r="E558" s="23">
        <v>1</v>
      </c>
      <c r="F558" s="115">
        <f t="shared" si="25"/>
        <v>8.166249</v>
      </c>
      <c r="G558" s="23">
        <v>1.5</v>
      </c>
      <c r="H558" s="115">
        <f t="shared" si="26"/>
        <v>12.2493735</v>
      </c>
      <c r="I558" s="24">
        <f t="shared" si="24"/>
        <v>91870.3</v>
      </c>
      <c r="J558" s="77" t="s">
        <v>1652</v>
      </c>
      <c r="K558" s="78" t="s">
        <v>1654</v>
      </c>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row>
    <row r="559" spans="1:42" s="26" customFormat="1" ht="12.75">
      <c r="A559" s="14" t="s">
        <v>1062</v>
      </c>
      <c r="B559" s="15" t="s">
        <v>1063</v>
      </c>
      <c r="C559" s="119">
        <v>5.403938265</v>
      </c>
      <c r="D559" s="114">
        <v>1.065314</v>
      </c>
      <c r="E559" s="17">
        <v>1</v>
      </c>
      <c r="F559" s="114">
        <f t="shared" si="25"/>
        <v>1.065314</v>
      </c>
      <c r="G559" s="17">
        <v>1.5</v>
      </c>
      <c r="H559" s="114">
        <f t="shared" si="26"/>
        <v>1.5979710000000003</v>
      </c>
      <c r="I559" s="18">
        <f t="shared" si="24"/>
        <v>11984.78</v>
      </c>
      <c r="J559" s="77" t="s">
        <v>1652</v>
      </c>
      <c r="K559" s="78" t="s">
        <v>1654</v>
      </c>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row>
    <row r="560" spans="1:42" s="26" customFormat="1" ht="12.75">
      <c r="A560" s="14" t="s">
        <v>1064</v>
      </c>
      <c r="B560" s="15" t="s">
        <v>1063</v>
      </c>
      <c r="C560" s="119">
        <v>7.3740376958</v>
      </c>
      <c r="D560" s="114">
        <v>1.404203</v>
      </c>
      <c r="E560" s="17">
        <v>1</v>
      </c>
      <c r="F560" s="114">
        <f t="shared" si="25"/>
        <v>1.404203</v>
      </c>
      <c r="G560" s="17">
        <v>1.5</v>
      </c>
      <c r="H560" s="114">
        <f t="shared" si="26"/>
        <v>2.1063045000000002</v>
      </c>
      <c r="I560" s="18">
        <f t="shared" si="24"/>
        <v>15797.28</v>
      </c>
      <c r="J560" s="77" t="s">
        <v>1652</v>
      </c>
      <c r="K560" s="78" t="s">
        <v>1654</v>
      </c>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row>
    <row r="561" spans="1:42" s="26" customFormat="1" ht="12.75">
      <c r="A561" s="14" t="s">
        <v>1065</v>
      </c>
      <c r="B561" s="15" t="s">
        <v>1063</v>
      </c>
      <c r="C561" s="119">
        <v>11.3724979273</v>
      </c>
      <c r="D561" s="114">
        <v>2.184244</v>
      </c>
      <c r="E561" s="17">
        <v>1</v>
      </c>
      <c r="F561" s="114">
        <f t="shared" si="25"/>
        <v>2.184244</v>
      </c>
      <c r="G561" s="17">
        <v>1.5</v>
      </c>
      <c r="H561" s="114">
        <f t="shared" si="26"/>
        <v>3.2763660000000003</v>
      </c>
      <c r="I561" s="18">
        <f t="shared" si="24"/>
        <v>24572.75</v>
      </c>
      <c r="J561" s="77" t="s">
        <v>1652</v>
      </c>
      <c r="K561" s="78" t="s">
        <v>1654</v>
      </c>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row>
    <row r="562" spans="1:42" s="26" customFormat="1" ht="12.75">
      <c r="A562" s="20" t="s">
        <v>1066</v>
      </c>
      <c r="B562" s="21" t="s">
        <v>1063</v>
      </c>
      <c r="C562" s="120">
        <v>19.8741315897</v>
      </c>
      <c r="D562" s="115">
        <v>4.215506</v>
      </c>
      <c r="E562" s="23">
        <v>1</v>
      </c>
      <c r="F562" s="115">
        <f t="shared" si="25"/>
        <v>4.215506</v>
      </c>
      <c r="G562" s="23">
        <v>1.5</v>
      </c>
      <c r="H562" s="115">
        <f t="shared" si="26"/>
        <v>6.323259</v>
      </c>
      <c r="I562" s="24">
        <f t="shared" si="24"/>
        <v>47424.44</v>
      </c>
      <c r="J562" s="77" t="s">
        <v>1652</v>
      </c>
      <c r="K562" s="78" t="s">
        <v>1654</v>
      </c>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row>
    <row r="563" spans="1:42" s="26" customFormat="1" ht="12.75">
      <c r="A563" s="14" t="s">
        <v>1067</v>
      </c>
      <c r="B563" s="15" t="s">
        <v>1068</v>
      </c>
      <c r="C563" s="119">
        <v>4.1851114221</v>
      </c>
      <c r="D563" s="114">
        <v>1.310043</v>
      </c>
      <c r="E563" s="17">
        <v>1</v>
      </c>
      <c r="F563" s="114">
        <f t="shared" si="25"/>
        <v>1.310043</v>
      </c>
      <c r="G563" s="17">
        <v>1.5</v>
      </c>
      <c r="H563" s="114">
        <f t="shared" si="26"/>
        <v>1.9650645</v>
      </c>
      <c r="I563" s="18">
        <f t="shared" si="24"/>
        <v>14737.98</v>
      </c>
      <c r="J563" s="77" t="s">
        <v>1652</v>
      </c>
      <c r="K563" s="78" t="s">
        <v>1654</v>
      </c>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row>
    <row r="564" spans="1:42" s="26" customFormat="1" ht="12.75">
      <c r="A564" s="14" t="s">
        <v>1069</v>
      </c>
      <c r="B564" s="15" t="s">
        <v>1068</v>
      </c>
      <c r="C564" s="119">
        <v>4.9561697123</v>
      </c>
      <c r="D564" s="114">
        <v>1.585373</v>
      </c>
      <c r="E564" s="17">
        <v>1</v>
      </c>
      <c r="F564" s="114">
        <f t="shared" si="25"/>
        <v>1.585373</v>
      </c>
      <c r="G564" s="17">
        <v>1.5</v>
      </c>
      <c r="H564" s="114">
        <f t="shared" si="26"/>
        <v>2.3780595</v>
      </c>
      <c r="I564" s="18">
        <f t="shared" si="24"/>
        <v>17835.45</v>
      </c>
      <c r="J564" s="77" t="s">
        <v>1652</v>
      </c>
      <c r="K564" s="78" t="s">
        <v>1654</v>
      </c>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row>
    <row r="565" spans="1:42" s="26" customFormat="1" ht="12.75">
      <c r="A565" s="14" t="s">
        <v>1070</v>
      </c>
      <c r="B565" s="15" t="s">
        <v>1068</v>
      </c>
      <c r="C565" s="119">
        <v>6.971896753</v>
      </c>
      <c r="D565" s="114">
        <v>2.151746</v>
      </c>
      <c r="E565" s="17">
        <v>1</v>
      </c>
      <c r="F565" s="114">
        <f t="shared" si="25"/>
        <v>2.151746</v>
      </c>
      <c r="G565" s="17">
        <v>1.5</v>
      </c>
      <c r="H565" s="114">
        <f t="shared" si="26"/>
        <v>3.2276190000000002</v>
      </c>
      <c r="I565" s="18">
        <f t="shared" si="24"/>
        <v>24207.14</v>
      </c>
      <c r="J565" s="77" t="s">
        <v>1652</v>
      </c>
      <c r="K565" s="78" t="s">
        <v>1654</v>
      </c>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row>
    <row r="566" spans="1:42" s="26" customFormat="1" ht="12.75">
      <c r="A566" s="20" t="s">
        <v>1071</v>
      </c>
      <c r="B566" s="21" t="s">
        <v>1068</v>
      </c>
      <c r="C566" s="120">
        <v>12.6446998124</v>
      </c>
      <c r="D566" s="115">
        <v>3.650557</v>
      </c>
      <c r="E566" s="23">
        <v>1</v>
      </c>
      <c r="F566" s="115">
        <f t="shared" si="25"/>
        <v>3.650557</v>
      </c>
      <c r="G566" s="23">
        <v>1.5</v>
      </c>
      <c r="H566" s="115">
        <f t="shared" si="26"/>
        <v>5.4758355000000005</v>
      </c>
      <c r="I566" s="24">
        <f t="shared" si="24"/>
        <v>41068.77</v>
      </c>
      <c r="J566" s="77" t="s">
        <v>1652</v>
      </c>
      <c r="K566" s="78" t="s">
        <v>1654</v>
      </c>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row>
    <row r="567" spans="1:42" s="26" customFormat="1" ht="12.75">
      <c r="A567" s="14" t="s">
        <v>1072</v>
      </c>
      <c r="B567" s="15" t="s">
        <v>1073</v>
      </c>
      <c r="C567" s="119">
        <v>2.7765448632</v>
      </c>
      <c r="D567" s="114">
        <v>1.148102</v>
      </c>
      <c r="E567" s="17">
        <v>1</v>
      </c>
      <c r="F567" s="114">
        <f t="shared" si="25"/>
        <v>1.148102</v>
      </c>
      <c r="G567" s="17">
        <v>1.5</v>
      </c>
      <c r="H567" s="114">
        <f t="shared" si="26"/>
        <v>1.722153</v>
      </c>
      <c r="I567" s="18">
        <f t="shared" si="24"/>
        <v>12916.15</v>
      </c>
      <c r="J567" s="77" t="s">
        <v>1652</v>
      </c>
      <c r="K567" s="78" t="s">
        <v>1654</v>
      </c>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row>
    <row r="568" spans="1:42" s="26" customFormat="1" ht="12.75">
      <c r="A568" s="14" t="s">
        <v>1074</v>
      </c>
      <c r="B568" s="15" t="s">
        <v>1073</v>
      </c>
      <c r="C568" s="119">
        <v>4.9044420071</v>
      </c>
      <c r="D568" s="114">
        <v>1.62307</v>
      </c>
      <c r="E568" s="17">
        <v>1</v>
      </c>
      <c r="F568" s="114">
        <f t="shared" si="25"/>
        <v>1.62307</v>
      </c>
      <c r="G568" s="17">
        <v>1.5</v>
      </c>
      <c r="H568" s="114">
        <f t="shared" si="26"/>
        <v>2.434605</v>
      </c>
      <c r="I568" s="18">
        <f t="shared" si="24"/>
        <v>18259.54</v>
      </c>
      <c r="J568" s="77" t="s">
        <v>1652</v>
      </c>
      <c r="K568" s="78" t="s">
        <v>1654</v>
      </c>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row>
    <row r="569" spans="1:42" s="26" customFormat="1" ht="12.75">
      <c r="A569" s="14" t="s">
        <v>1075</v>
      </c>
      <c r="B569" s="15" t="s">
        <v>1073</v>
      </c>
      <c r="C569" s="119">
        <v>8.654816825</v>
      </c>
      <c r="D569" s="114">
        <v>2.328722</v>
      </c>
      <c r="E569" s="17">
        <v>1</v>
      </c>
      <c r="F569" s="114">
        <f t="shared" si="25"/>
        <v>2.328722</v>
      </c>
      <c r="G569" s="17">
        <v>1.5</v>
      </c>
      <c r="H569" s="114">
        <f t="shared" si="26"/>
        <v>3.493083</v>
      </c>
      <c r="I569" s="18">
        <f t="shared" si="24"/>
        <v>26198.12</v>
      </c>
      <c r="J569" s="77" t="s">
        <v>1652</v>
      </c>
      <c r="K569" s="78" t="s">
        <v>1654</v>
      </c>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row>
    <row r="570" spans="1:42" s="26" customFormat="1" ht="12.75">
      <c r="A570" s="20" t="s">
        <v>1076</v>
      </c>
      <c r="B570" s="21" t="s">
        <v>1073</v>
      </c>
      <c r="C570" s="120">
        <v>18.8685714286</v>
      </c>
      <c r="D570" s="115">
        <v>4.240791</v>
      </c>
      <c r="E570" s="23">
        <v>1</v>
      </c>
      <c r="F570" s="115">
        <f t="shared" si="25"/>
        <v>4.240791</v>
      </c>
      <c r="G570" s="23">
        <v>1.5</v>
      </c>
      <c r="H570" s="115">
        <f t="shared" si="26"/>
        <v>6.3611865</v>
      </c>
      <c r="I570" s="24">
        <f t="shared" si="24"/>
        <v>47708.9</v>
      </c>
      <c r="J570" s="77" t="s">
        <v>1652</v>
      </c>
      <c r="K570" s="78" t="s">
        <v>1654</v>
      </c>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row>
    <row r="571" spans="1:42" s="26" customFormat="1" ht="12.75">
      <c r="A571" s="14" t="s">
        <v>1077</v>
      </c>
      <c r="B571" s="15" t="s">
        <v>1078</v>
      </c>
      <c r="C571" s="119">
        <v>1.8079069669</v>
      </c>
      <c r="D571" s="114">
        <v>0.892508</v>
      </c>
      <c r="E571" s="17">
        <v>1</v>
      </c>
      <c r="F571" s="114">
        <f t="shared" si="25"/>
        <v>0.892508</v>
      </c>
      <c r="G571" s="17">
        <v>1.5</v>
      </c>
      <c r="H571" s="114">
        <f t="shared" si="26"/>
        <v>1.338762</v>
      </c>
      <c r="I571" s="18">
        <f t="shared" si="24"/>
        <v>10040.72</v>
      </c>
      <c r="J571" s="77" t="s">
        <v>1652</v>
      </c>
      <c r="K571" s="78" t="s">
        <v>1654</v>
      </c>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row>
    <row r="572" spans="1:42" s="26" customFormat="1" ht="12.75">
      <c r="A572" s="14" t="s">
        <v>1079</v>
      </c>
      <c r="B572" s="15" t="s">
        <v>1078</v>
      </c>
      <c r="C572" s="119">
        <v>3.0226800766</v>
      </c>
      <c r="D572" s="114">
        <v>1.188723</v>
      </c>
      <c r="E572" s="17">
        <v>1</v>
      </c>
      <c r="F572" s="114">
        <f t="shared" si="25"/>
        <v>1.188723</v>
      </c>
      <c r="G572" s="17">
        <v>1.5</v>
      </c>
      <c r="H572" s="114">
        <f t="shared" si="26"/>
        <v>1.7830845</v>
      </c>
      <c r="I572" s="18">
        <f t="shared" si="24"/>
        <v>13373.13</v>
      </c>
      <c r="J572" s="77" t="s">
        <v>1652</v>
      </c>
      <c r="K572" s="78" t="s">
        <v>1654</v>
      </c>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row>
    <row r="573" spans="1:42" s="26" customFormat="1" ht="12.75">
      <c r="A573" s="14" t="s">
        <v>1080</v>
      </c>
      <c r="B573" s="15" t="s">
        <v>1078</v>
      </c>
      <c r="C573" s="119">
        <v>6.241623365</v>
      </c>
      <c r="D573" s="114">
        <v>1.791046</v>
      </c>
      <c r="E573" s="17">
        <v>1</v>
      </c>
      <c r="F573" s="114">
        <f t="shared" si="25"/>
        <v>1.791046</v>
      </c>
      <c r="G573" s="17">
        <v>1.5</v>
      </c>
      <c r="H573" s="114">
        <f t="shared" si="26"/>
        <v>2.686569</v>
      </c>
      <c r="I573" s="18">
        <f t="shared" si="24"/>
        <v>20149.27</v>
      </c>
      <c r="J573" s="77" t="s">
        <v>1652</v>
      </c>
      <c r="K573" s="78" t="s">
        <v>1654</v>
      </c>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row>
    <row r="574" spans="1:42" s="26" customFormat="1" ht="12.75">
      <c r="A574" s="20" t="s">
        <v>1081</v>
      </c>
      <c r="B574" s="21" t="s">
        <v>1078</v>
      </c>
      <c r="C574" s="120">
        <v>16.2202166065</v>
      </c>
      <c r="D574" s="115">
        <v>4.166056</v>
      </c>
      <c r="E574" s="23">
        <v>1</v>
      </c>
      <c r="F574" s="115">
        <f t="shared" si="25"/>
        <v>4.166056</v>
      </c>
      <c r="G574" s="23">
        <v>1.5</v>
      </c>
      <c r="H574" s="115">
        <f t="shared" si="26"/>
        <v>6.249084</v>
      </c>
      <c r="I574" s="24">
        <f t="shared" si="24"/>
        <v>46868.13</v>
      </c>
      <c r="J574" s="77" t="s">
        <v>1652</v>
      </c>
      <c r="K574" s="78" t="s">
        <v>1654</v>
      </c>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row>
    <row r="575" spans="1:42" s="26" customFormat="1" ht="12.75">
      <c r="A575" s="14" t="s">
        <v>1082</v>
      </c>
      <c r="B575" s="15" t="s">
        <v>1083</v>
      </c>
      <c r="C575" s="119">
        <v>5.3837563452</v>
      </c>
      <c r="D575" s="114">
        <v>1.255419</v>
      </c>
      <c r="E575" s="17">
        <v>1</v>
      </c>
      <c r="F575" s="114">
        <f t="shared" si="25"/>
        <v>1.255419</v>
      </c>
      <c r="G575" s="17">
        <v>1.5</v>
      </c>
      <c r="H575" s="114">
        <f t="shared" si="26"/>
        <v>1.8831285000000002</v>
      </c>
      <c r="I575" s="18">
        <f t="shared" si="24"/>
        <v>14123.46</v>
      </c>
      <c r="J575" s="77" t="s">
        <v>1652</v>
      </c>
      <c r="K575" s="78" t="s">
        <v>1654</v>
      </c>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row>
    <row r="576" spans="1:42" s="26" customFormat="1" ht="12.75">
      <c r="A576" s="14" t="s">
        <v>1084</v>
      </c>
      <c r="B576" s="15" t="s">
        <v>1083</v>
      </c>
      <c r="C576" s="119">
        <v>9.3994953743</v>
      </c>
      <c r="D576" s="114">
        <v>1.844613</v>
      </c>
      <c r="E576" s="17">
        <v>1</v>
      </c>
      <c r="F576" s="114">
        <f t="shared" si="25"/>
        <v>1.844613</v>
      </c>
      <c r="G576" s="17">
        <v>1.5</v>
      </c>
      <c r="H576" s="114">
        <f t="shared" si="26"/>
        <v>2.7669195</v>
      </c>
      <c r="I576" s="18">
        <f t="shared" si="24"/>
        <v>20751.9</v>
      </c>
      <c r="J576" s="77" t="s">
        <v>1652</v>
      </c>
      <c r="K576" s="78" t="s">
        <v>1654</v>
      </c>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row>
    <row r="577" spans="1:42" s="26" customFormat="1" ht="12.75">
      <c r="A577" s="14" t="s">
        <v>1085</v>
      </c>
      <c r="B577" s="15" t="s">
        <v>1083</v>
      </c>
      <c r="C577" s="119">
        <v>18.4633251834</v>
      </c>
      <c r="D577" s="114">
        <v>3.135503</v>
      </c>
      <c r="E577" s="17">
        <v>1</v>
      </c>
      <c r="F577" s="114">
        <f t="shared" si="25"/>
        <v>3.135503</v>
      </c>
      <c r="G577" s="17">
        <v>1.5</v>
      </c>
      <c r="H577" s="114">
        <f t="shared" si="26"/>
        <v>4.7032545</v>
      </c>
      <c r="I577" s="18">
        <f t="shared" si="24"/>
        <v>35274.41</v>
      </c>
      <c r="J577" s="77" t="s">
        <v>1652</v>
      </c>
      <c r="K577" s="78" t="s">
        <v>1654</v>
      </c>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row>
    <row r="578" spans="1:42" s="26" customFormat="1" ht="12.75">
      <c r="A578" s="20" t="s">
        <v>1086</v>
      </c>
      <c r="B578" s="21" t="s">
        <v>1083</v>
      </c>
      <c r="C578" s="120">
        <v>32.8433179724</v>
      </c>
      <c r="D578" s="115">
        <v>7.114747</v>
      </c>
      <c r="E578" s="23">
        <v>1</v>
      </c>
      <c r="F578" s="115">
        <f t="shared" si="25"/>
        <v>7.114747</v>
      </c>
      <c r="G578" s="23">
        <v>1.5</v>
      </c>
      <c r="H578" s="115">
        <f t="shared" si="26"/>
        <v>10.6721205</v>
      </c>
      <c r="I578" s="24">
        <f t="shared" si="24"/>
        <v>80040.9</v>
      </c>
      <c r="J578" s="77" t="s">
        <v>1652</v>
      </c>
      <c r="K578" s="78" t="s">
        <v>1654</v>
      </c>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row>
    <row r="579" spans="1:42" s="26" customFormat="1" ht="12.75">
      <c r="A579" s="14" t="s">
        <v>1087</v>
      </c>
      <c r="B579" s="15" t="s">
        <v>1088</v>
      </c>
      <c r="C579" s="119">
        <v>2.6951216494</v>
      </c>
      <c r="D579" s="114">
        <v>1.085195</v>
      </c>
      <c r="E579" s="17">
        <v>1</v>
      </c>
      <c r="F579" s="114">
        <f t="shared" si="25"/>
        <v>1.085195</v>
      </c>
      <c r="G579" s="17">
        <v>1.5</v>
      </c>
      <c r="H579" s="114">
        <f t="shared" si="26"/>
        <v>1.6277925</v>
      </c>
      <c r="I579" s="18">
        <f t="shared" si="24"/>
        <v>12208.44</v>
      </c>
      <c r="J579" s="77" t="s">
        <v>1652</v>
      </c>
      <c r="K579" s="78" t="s">
        <v>1654</v>
      </c>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row>
    <row r="580" spans="1:42" s="26" customFormat="1" ht="12.75">
      <c r="A580" s="14" t="s">
        <v>1089</v>
      </c>
      <c r="B580" s="15" t="s">
        <v>1088</v>
      </c>
      <c r="C580" s="119">
        <v>4.4392711387</v>
      </c>
      <c r="D580" s="114">
        <v>1.521155</v>
      </c>
      <c r="E580" s="17">
        <v>1</v>
      </c>
      <c r="F580" s="114">
        <f t="shared" si="25"/>
        <v>1.521155</v>
      </c>
      <c r="G580" s="17">
        <v>1.5</v>
      </c>
      <c r="H580" s="114">
        <f t="shared" si="26"/>
        <v>2.2817325</v>
      </c>
      <c r="I580" s="18">
        <f t="shared" si="24"/>
        <v>17112.99</v>
      </c>
      <c r="J580" s="77" t="s">
        <v>1652</v>
      </c>
      <c r="K580" s="78" t="s">
        <v>1654</v>
      </c>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row>
    <row r="581" spans="1:42" s="26" customFormat="1" ht="12.75">
      <c r="A581" s="14" t="s">
        <v>1090</v>
      </c>
      <c r="B581" s="15" t="s">
        <v>1088</v>
      </c>
      <c r="C581" s="119">
        <v>7.8531704032</v>
      </c>
      <c r="D581" s="114">
        <v>2.274226</v>
      </c>
      <c r="E581" s="17">
        <v>1</v>
      </c>
      <c r="F581" s="114">
        <f t="shared" si="25"/>
        <v>2.274226</v>
      </c>
      <c r="G581" s="17">
        <v>1.5</v>
      </c>
      <c r="H581" s="114">
        <f t="shared" si="26"/>
        <v>3.411339</v>
      </c>
      <c r="I581" s="18">
        <f t="shared" si="24"/>
        <v>25585.04</v>
      </c>
      <c r="J581" s="77" t="s">
        <v>1652</v>
      </c>
      <c r="K581" s="78" t="s">
        <v>1654</v>
      </c>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row>
    <row r="582" spans="1:42" s="26" customFormat="1" ht="12.75">
      <c r="A582" s="20" t="s">
        <v>1091</v>
      </c>
      <c r="B582" s="21" t="s">
        <v>1088</v>
      </c>
      <c r="C582" s="120">
        <v>16.5919282511</v>
      </c>
      <c r="D582" s="115">
        <v>4.334862</v>
      </c>
      <c r="E582" s="23">
        <v>1</v>
      </c>
      <c r="F582" s="115">
        <f t="shared" si="25"/>
        <v>4.334862</v>
      </c>
      <c r="G582" s="23">
        <v>1.5</v>
      </c>
      <c r="H582" s="115">
        <f t="shared" si="26"/>
        <v>6.502293</v>
      </c>
      <c r="I582" s="24">
        <f t="shared" si="24"/>
        <v>48767.2</v>
      </c>
      <c r="J582" s="77" t="s">
        <v>1652</v>
      </c>
      <c r="K582" s="78" t="s">
        <v>1654</v>
      </c>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row>
    <row r="583" spans="1:42" s="26" customFormat="1" ht="12.75">
      <c r="A583" s="14" t="s">
        <v>1092</v>
      </c>
      <c r="B583" s="15" t="s">
        <v>1093</v>
      </c>
      <c r="C583" s="119">
        <v>2.5734138973</v>
      </c>
      <c r="D583" s="114">
        <v>0.92908</v>
      </c>
      <c r="E583" s="17">
        <v>1</v>
      </c>
      <c r="F583" s="114">
        <f t="shared" si="25"/>
        <v>0.92908</v>
      </c>
      <c r="G583" s="17">
        <v>1.5</v>
      </c>
      <c r="H583" s="114">
        <f t="shared" si="26"/>
        <v>1.39362</v>
      </c>
      <c r="I583" s="18">
        <f t="shared" si="24"/>
        <v>10452.15</v>
      </c>
      <c r="J583" s="77" t="s">
        <v>1652</v>
      </c>
      <c r="K583" s="78" t="s">
        <v>1654</v>
      </c>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row>
    <row r="584" spans="1:42" s="26" customFormat="1" ht="12.75">
      <c r="A584" s="14" t="s">
        <v>1094</v>
      </c>
      <c r="B584" s="15" t="s">
        <v>1093</v>
      </c>
      <c r="C584" s="119">
        <v>5.0741414141</v>
      </c>
      <c r="D584" s="114">
        <v>1.131948</v>
      </c>
      <c r="E584" s="17">
        <v>1</v>
      </c>
      <c r="F584" s="114">
        <f t="shared" si="25"/>
        <v>1.131948</v>
      </c>
      <c r="G584" s="17">
        <v>1.5</v>
      </c>
      <c r="H584" s="114">
        <f t="shared" si="26"/>
        <v>1.697922</v>
      </c>
      <c r="I584" s="18">
        <f t="shared" si="24"/>
        <v>12734.42</v>
      </c>
      <c r="J584" s="77" t="s">
        <v>1652</v>
      </c>
      <c r="K584" s="78" t="s">
        <v>1654</v>
      </c>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row>
    <row r="585" spans="1:42" s="26" customFormat="1" ht="12.75">
      <c r="A585" s="14" t="s">
        <v>1095</v>
      </c>
      <c r="B585" s="15" t="s">
        <v>1093</v>
      </c>
      <c r="C585" s="119">
        <v>8.0966767372</v>
      </c>
      <c r="D585" s="114">
        <v>1.600586</v>
      </c>
      <c r="E585" s="17">
        <v>1</v>
      </c>
      <c r="F585" s="114">
        <f t="shared" si="25"/>
        <v>1.600586</v>
      </c>
      <c r="G585" s="17">
        <v>1.5</v>
      </c>
      <c r="H585" s="114">
        <f t="shared" si="26"/>
        <v>2.400879</v>
      </c>
      <c r="I585" s="18">
        <f t="shared" si="24"/>
        <v>18006.59</v>
      </c>
      <c r="J585" s="77" t="s">
        <v>1652</v>
      </c>
      <c r="K585" s="78" t="s">
        <v>1654</v>
      </c>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row>
    <row r="586" spans="1:42" s="26" customFormat="1" ht="12.75">
      <c r="A586" s="20" t="s">
        <v>1096</v>
      </c>
      <c r="B586" s="21" t="s">
        <v>1093</v>
      </c>
      <c r="C586" s="120">
        <v>15.786545925</v>
      </c>
      <c r="D586" s="115">
        <v>3.288494</v>
      </c>
      <c r="E586" s="23">
        <v>1</v>
      </c>
      <c r="F586" s="115">
        <f t="shared" si="25"/>
        <v>3.288494</v>
      </c>
      <c r="G586" s="23">
        <v>1.5</v>
      </c>
      <c r="H586" s="115">
        <f t="shared" si="26"/>
        <v>4.932741</v>
      </c>
      <c r="I586" s="24">
        <f t="shared" si="24"/>
        <v>36995.56</v>
      </c>
      <c r="J586" s="77" t="s">
        <v>1652</v>
      </c>
      <c r="K586" s="78" t="s">
        <v>1654</v>
      </c>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row>
    <row r="587" spans="1:42" s="26" customFormat="1" ht="12.75">
      <c r="A587" s="14" t="s">
        <v>1097</v>
      </c>
      <c r="B587" s="15" t="s">
        <v>1098</v>
      </c>
      <c r="C587" s="119">
        <v>1.8497289888</v>
      </c>
      <c r="D587" s="114">
        <v>0.838693</v>
      </c>
      <c r="E587" s="17">
        <v>1</v>
      </c>
      <c r="F587" s="114">
        <f t="shared" si="25"/>
        <v>0.838693</v>
      </c>
      <c r="G587" s="17">
        <v>1.5</v>
      </c>
      <c r="H587" s="114">
        <f t="shared" si="26"/>
        <v>1.2580395</v>
      </c>
      <c r="I587" s="18">
        <f t="shared" si="24"/>
        <v>9435.3</v>
      </c>
      <c r="J587" s="77" t="s">
        <v>1652</v>
      </c>
      <c r="K587" s="78" t="s">
        <v>1654</v>
      </c>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row>
    <row r="588" spans="1:42" s="26" customFormat="1" ht="12.75">
      <c r="A588" s="14" t="s">
        <v>1099</v>
      </c>
      <c r="B588" s="15" t="s">
        <v>1098</v>
      </c>
      <c r="C588" s="119">
        <v>2.673486786</v>
      </c>
      <c r="D588" s="114">
        <v>1.591122</v>
      </c>
      <c r="E588" s="17">
        <v>1</v>
      </c>
      <c r="F588" s="114">
        <f t="shared" si="25"/>
        <v>1.591122</v>
      </c>
      <c r="G588" s="17">
        <v>1.5</v>
      </c>
      <c r="H588" s="114">
        <f t="shared" si="26"/>
        <v>2.3866829999999997</v>
      </c>
      <c r="I588" s="18">
        <f t="shared" si="24"/>
        <v>17900.12</v>
      </c>
      <c r="J588" s="77" t="s">
        <v>1652</v>
      </c>
      <c r="K588" s="78" t="s">
        <v>1654</v>
      </c>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row>
    <row r="589" spans="1:42" s="26" customFormat="1" ht="12.75">
      <c r="A589" s="14" t="s">
        <v>1100</v>
      </c>
      <c r="B589" s="15" t="s">
        <v>1098</v>
      </c>
      <c r="C589" s="119">
        <v>6.4925975774</v>
      </c>
      <c r="D589" s="114">
        <v>2.254165</v>
      </c>
      <c r="E589" s="17">
        <v>1</v>
      </c>
      <c r="F589" s="114">
        <f t="shared" si="25"/>
        <v>2.254165</v>
      </c>
      <c r="G589" s="17">
        <v>1.5</v>
      </c>
      <c r="H589" s="114">
        <f t="shared" si="26"/>
        <v>3.3812474999999997</v>
      </c>
      <c r="I589" s="18">
        <f t="shared" si="24"/>
        <v>25359.36</v>
      </c>
      <c r="J589" s="77" t="s">
        <v>1652</v>
      </c>
      <c r="K589" s="78" t="s">
        <v>1654</v>
      </c>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row>
    <row r="590" spans="1:42" s="26" customFormat="1" ht="12.75">
      <c r="A590" s="20" t="s">
        <v>1101</v>
      </c>
      <c r="B590" s="21" t="s">
        <v>1098</v>
      </c>
      <c r="C590" s="120">
        <v>14.727393617</v>
      </c>
      <c r="D590" s="115">
        <v>4.454165</v>
      </c>
      <c r="E590" s="23">
        <v>1</v>
      </c>
      <c r="F590" s="115">
        <f t="shared" si="25"/>
        <v>4.454165</v>
      </c>
      <c r="G590" s="23">
        <v>1.5</v>
      </c>
      <c r="H590" s="115">
        <f t="shared" si="26"/>
        <v>6.6812475</v>
      </c>
      <c r="I590" s="24">
        <f t="shared" si="24"/>
        <v>50109.36</v>
      </c>
      <c r="J590" s="77" t="s">
        <v>1652</v>
      </c>
      <c r="K590" s="78" t="s">
        <v>1654</v>
      </c>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row>
    <row r="591" spans="1:42" s="26" customFormat="1" ht="12.75">
      <c r="A591" s="14" t="s">
        <v>1102</v>
      </c>
      <c r="B591" s="15" t="s">
        <v>1103</v>
      </c>
      <c r="C591" s="119">
        <v>2.2860385925</v>
      </c>
      <c r="D591" s="114">
        <v>0.719485</v>
      </c>
      <c r="E591" s="17">
        <v>1</v>
      </c>
      <c r="F591" s="114">
        <f t="shared" si="25"/>
        <v>0.719485</v>
      </c>
      <c r="G591" s="17">
        <v>1.5</v>
      </c>
      <c r="H591" s="114">
        <f t="shared" si="26"/>
        <v>1.0792275</v>
      </c>
      <c r="I591" s="18">
        <f aca="true" t="shared" si="27" ref="I591:I654">+ROUND(H591*7500,2)</f>
        <v>8094.21</v>
      </c>
      <c r="J591" s="77" t="s">
        <v>1652</v>
      </c>
      <c r="K591" s="78" t="s">
        <v>1654</v>
      </c>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row>
    <row r="592" spans="1:42" s="26" customFormat="1" ht="12.75">
      <c r="A592" s="14" t="s">
        <v>1104</v>
      </c>
      <c r="B592" s="15" t="s">
        <v>1103</v>
      </c>
      <c r="C592" s="119">
        <v>3.9550561798</v>
      </c>
      <c r="D592" s="114">
        <v>1.056318</v>
      </c>
      <c r="E592" s="17">
        <v>1</v>
      </c>
      <c r="F592" s="114">
        <f aca="true" t="shared" si="28" ref="F592:F655">+D592*E592</f>
        <v>1.056318</v>
      </c>
      <c r="G592" s="17">
        <v>1.5</v>
      </c>
      <c r="H592" s="114">
        <f aca="true" t="shared" si="29" ref="H592:H655">F592*G592</f>
        <v>1.5844770000000001</v>
      </c>
      <c r="I592" s="18">
        <f t="shared" si="27"/>
        <v>11883.58</v>
      </c>
      <c r="J592" s="77" t="s">
        <v>1652</v>
      </c>
      <c r="K592" s="78" t="s">
        <v>1654</v>
      </c>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row>
    <row r="593" spans="1:42" s="26" customFormat="1" ht="12.75">
      <c r="A593" s="14" t="s">
        <v>1105</v>
      </c>
      <c r="B593" s="15" t="s">
        <v>1103</v>
      </c>
      <c r="C593" s="119">
        <v>7.2727272727</v>
      </c>
      <c r="D593" s="114">
        <v>1.714257</v>
      </c>
      <c r="E593" s="17">
        <v>1</v>
      </c>
      <c r="F593" s="114">
        <f t="shared" si="28"/>
        <v>1.714257</v>
      </c>
      <c r="G593" s="17">
        <v>1.5</v>
      </c>
      <c r="H593" s="114">
        <f t="shared" si="29"/>
        <v>2.5713855</v>
      </c>
      <c r="I593" s="18">
        <f t="shared" si="27"/>
        <v>19285.39</v>
      </c>
      <c r="J593" s="77" t="s">
        <v>1652</v>
      </c>
      <c r="K593" s="78" t="s">
        <v>1654</v>
      </c>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row>
    <row r="594" spans="1:42" s="26" customFormat="1" ht="12.75">
      <c r="A594" s="20" t="s">
        <v>1106</v>
      </c>
      <c r="B594" s="21" t="s">
        <v>1103</v>
      </c>
      <c r="C594" s="120">
        <v>14.2967032967</v>
      </c>
      <c r="D594" s="115">
        <v>3.456718</v>
      </c>
      <c r="E594" s="23">
        <v>1</v>
      </c>
      <c r="F594" s="115">
        <f t="shared" si="28"/>
        <v>3.456718</v>
      </c>
      <c r="G594" s="23">
        <v>1.5</v>
      </c>
      <c r="H594" s="115">
        <f t="shared" si="29"/>
        <v>5.185077</v>
      </c>
      <c r="I594" s="24">
        <f t="shared" si="27"/>
        <v>38888.08</v>
      </c>
      <c r="J594" s="77" t="s">
        <v>1652</v>
      </c>
      <c r="K594" s="78" t="s">
        <v>1654</v>
      </c>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row>
    <row r="595" spans="1:42" s="26" customFormat="1" ht="12.75">
      <c r="A595" s="14" t="s">
        <v>1107</v>
      </c>
      <c r="B595" s="15" t="s">
        <v>1108</v>
      </c>
      <c r="C595" s="119">
        <v>2.9966275022</v>
      </c>
      <c r="D595" s="114">
        <v>0.820361</v>
      </c>
      <c r="E595" s="17">
        <v>1</v>
      </c>
      <c r="F595" s="114">
        <f t="shared" si="28"/>
        <v>0.820361</v>
      </c>
      <c r="G595" s="17">
        <v>1.5</v>
      </c>
      <c r="H595" s="114">
        <f t="shared" si="29"/>
        <v>1.2305415</v>
      </c>
      <c r="I595" s="18">
        <f t="shared" si="27"/>
        <v>9229.06</v>
      </c>
      <c r="J595" s="77" t="s">
        <v>1652</v>
      </c>
      <c r="K595" s="78" t="s">
        <v>1654</v>
      </c>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row>
    <row r="596" spans="1:42" s="26" customFormat="1" ht="12.75">
      <c r="A596" s="14" t="s">
        <v>1109</v>
      </c>
      <c r="B596" s="15" t="s">
        <v>1108</v>
      </c>
      <c r="C596" s="119">
        <v>5.4409974766</v>
      </c>
      <c r="D596" s="114">
        <v>1.176307</v>
      </c>
      <c r="E596" s="17">
        <v>1</v>
      </c>
      <c r="F596" s="114">
        <f t="shared" si="28"/>
        <v>1.176307</v>
      </c>
      <c r="G596" s="17">
        <v>1.5</v>
      </c>
      <c r="H596" s="114">
        <f t="shared" si="29"/>
        <v>1.7644605</v>
      </c>
      <c r="I596" s="18">
        <f t="shared" si="27"/>
        <v>13233.45</v>
      </c>
      <c r="J596" s="77" t="s">
        <v>1652</v>
      </c>
      <c r="K596" s="78" t="s">
        <v>1654</v>
      </c>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row>
    <row r="597" spans="1:42" s="26" customFormat="1" ht="12.75">
      <c r="A597" s="14" t="s">
        <v>1110</v>
      </c>
      <c r="B597" s="15" t="s">
        <v>1108</v>
      </c>
      <c r="C597" s="119">
        <v>10.3006244425</v>
      </c>
      <c r="D597" s="114">
        <v>1.973759</v>
      </c>
      <c r="E597" s="17">
        <v>1</v>
      </c>
      <c r="F597" s="114">
        <f t="shared" si="28"/>
        <v>1.973759</v>
      </c>
      <c r="G597" s="17">
        <v>1.5</v>
      </c>
      <c r="H597" s="114">
        <f t="shared" si="29"/>
        <v>2.9606385</v>
      </c>
      <c r="I597" s="18">
        <f t="shared" si="27"/>
        <v>22204.79</v>
      </c>
      <c r="J597" s="77" t="s">
        <v>1652</v>
      </c>
      <c r="K597" s="78" t="s">
        <v>1654</v>
      </c>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row>
    <row r="598" spans="1:42" s="26" customFormat="1" ht="12.75">
      <c r="A598" s="20" t="s">
        <v>1111</v>
      </c>
      <c r="B598" s="21" t="s">
        <v>1108</v>
      </c>
      <c r="C598" s="120">
        <v>20.3760107817</v>
      </c>
      <c r="D598" s="115">
        <v>4.337724</v>
      </c>
      <c r="E598" s="23">
        <v>1</v>
      </c>
      <c r="F598" s="115">
        <f t="shared" si="28"/>
        <v>4.337724</v>
      </c>
      <c r="G598" s="23">
        <v>1.5</v>
      </c>
      <c r="H598" s="115">
        <f t="shared" si="29"/>
        <v>6.5065859999999995</v>
      </c>
      <c r="I598" s="24">
        <f t="shared" si="27"/>
        <v>48799.4</v>
      </c>
      <c r="J598" s="77" t="s">
        <v>1652</v>
      </c>
      <c r="K598" s="78" t="s">
        <v>1654</v>
      </c>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row>
    <row r="599" spans="1:42" s="26" customFormat="1" ht="12.75">
      <c r="A599" s="14" t="s">
        <v>1112</v>
      </c>
      <c r="B599" s="15" t="s">
        <v>1113</v>
      </c>
      <c r="C599" s="119">
        <v>2.2864143292</v>
      </c>
      <c r="D599" s="114">
        <v>0.931341</v>
      </c>
      <c r="E599" s="17">
        <v>1</v>
      </c>
      <c r="F599" s="114">
        <f t="shared" si="28"/>
        <v>0.931341</v>
      </c>
      <c r="G599" s="17">
        <v>1.5</v>
      </c>
      <c r="H599" s="114">
        <f t="shared" si="29"/>
        <v>1.3970115</v>
      </c>
      <c r="I599" s="18">
        <f t="shared" si="27"/>
        <v>10477.59</v>
      </c>
      <c r="J599" s="77" t="s">
        <v>1652</v>
      </c>
      <c r="K599" s="78" t="s">
        <v>1654</v>
      </c>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row>
    <row r="600" spans="1:42" s="26" customFormat="1" ht="12.75">
      <c r="A600" s="14" t="s">
        <v>1114</v>
      </c>
      <c r="B600" s="15" t="s">
        <v>1113</v>
      </c>
      <c r="C600" s="119">
        <v>4.737053677</v>
      </c>
      <c r="D600" s="114">
        <v>1.408492</v>
      </c>
      <c r="E600" s="17">
        <v>1</v>
      </c>
      <c r="F600" s="114">
        <f t="shared" si="28"/>
        <v>1.408492</v>
      </c>
      <c r="G600" s="17">
        <v>1.5</v>
      </c>
      <c r="H600" s="114">
        <f t="shared" si="29"/>
        <v>2.1127380000000002</v>
      </c>
      <c r="I600" s="18">
        <f t="shared" si="27"/>
        <v>15845.54</v>
      </c>
      <c r="J600" s="77" t="s">
        <v>1652</v>
      </c>
      <c r="K600" s="78" t="s">
        <v>1654</v>
      </c>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row>
    <row r="601" spans="1:42" s="26" customFormat="1" ht="12.75">
      <c r="A601" s="14" t="s">
        <v>1115</v>
      </c>
      <c r="B601" s="15" t="s">
        <v>1113</v>
      </c>
      <c r="C601" s="119">
        <v>8.996031746</v>
      </c>
      <c r="D601" s="114">
        <v>2.149703</v>
      </c>
      <c r="E601" s="17">
        <v>1</v>
      </c>
      <c r="F601" s="114">
        <f t="shared" si="28"/>
        <v>2.149703</v>
      </c>
      <c r="G601" s="17">
        <v>1.5</v>
      </c>
      <c r="H601" s="114">
        <f t="shared" si="29"/>
        <v>3.2245545</v>
      </c>
      <c r="I601" s="18">
        <f t="shared" si="27"/>
        <v>24184.16</v>
      </c>
      <c r="J601" s="77" t="s">
        <v>1652</v>
      </c>
      <c r="K601" s="78" t="s">
        <v>1654</v>
      </c>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row>
    <row r="602" spans="1:42" s="26" customFormat="1" ht="12.75">
      <c r="A602" s="20" t="s">
        <v>1116</v>
      </c>
      <c r="B602" s="21" t="s">
        <v>1113</v>
      </c>
      <c r="C602" s="120">
        <v>18.4383116883</v>
      </c>
      <c r="D602" s="115">
        <v>4.094152</v>
      </c>
      <c r="E602" s="23">
        <v>1</v>
      </c>
      <c r="F602" s="115">
        <f t="shared" si="28"/>
        <v>4.094152</v>
      </c>
      <c r="G602" s="23">
        <v>1.5</v>
      </c>
      <c r="H602" s="115">
        <f t="shared" si="29"/>
        <v>6.141228</v>
      </c>
      <c r="I602" s="24">
        <f t="shared" si="27"/>
        <v>46059.21</v>
      </c>
      <c r="J602" s="77" t="s">
        <v>1652</v>
      </c>
      <c r="K602" s="78" t="s">
        <v>1654</v>
      </c>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row>
    <row r="603" spans="1:42" s="26" customFormat="1" ht="12.75">
      <c r="A603" s="14" t="s">
        <v>1117</v>
      </c>
      <c r="B603" s="15" t="s">
        <v>1118</v>
      </c>
      <c r="C603" s="119">
        <v>1.7398309756</v>
      </c>
      <c r="D603" s="114">
        <v>1.679926</v>
      </c>
      <c r="E603" s="17">
        <v>1</v>
      </c>
      <c r="F603" s="114">
        <f t="shared" si="28"/>
        <v>1.679926</v>
      </c>
      <c r="G603" s="17">
        <v>1.5</v>
      </c>
      <c r="H603" s="114">
        <f t="shared" si="29"/>
        <v>2.519889</v>
      </c>
      <c r="I603" s="18">
        <f t="shared" si="27"/>
        <v>18899.17</v>
      </c>
      <c r="J603" s="77" t="s">
        <v>1652</v>
      </c>
      <c r="K603" s="78" t="s">
        <v>1654</v>
      </c>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row>
    <row r="604" spans="1:42" s="26" customFormat="1" ht="12.75">
      <c r="A604" s="14" t="s">
        <v>1119</v>
      </c>
      <c r="B604" s="15" t="s">
        <v>1118</v>
      </c>
      <c r="C604" s="119">
        <v>3.2212718662</v>
      </c>
      <c r="D604" s="114">
        <v>2.129122</v>
      </c>
      <c r="E604" s="17">
        <v>1</v>
      </c>
      <c r="F604" s="114">
        <f t="shared" si="28"/>
        <v>2.129122</v>
      </c>
      <c r="G604" s="17">
        <v>1.5</v>
      </c>
      <c r="H604" s="114">
        <f t="shared" si="29"/>
        <v>3.193683</v>
      </c>
      <c r="I604" s="18">
        <f t="shared" si="27"/>
        <v>23952.62</v>
      </c>
      <c r="J604" s="77" t="s">
        <v>1652</v>
      </c>
      <c r="K604" s="78" t="s">
        <v>1654</v>
      </c>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row>
    <row r="605" spans="1:42" s="26" customFormat="1" ht="12.75">
      <c r="A605" s="14" t="s">
        <v>1120</v>
      </c>
      <c r="B605" s="15" t="s">
        <v>1118</v>
      </c>
      <c r="C605" s="119">
        <v>8.6917908268</v>
      </c>
      <c r="D605" s="114">
        <v>3.573622</v>
      </c>
      <c r="E605" s="17">
        <v>1</v>
      </c>
      <c r="F605" s="114">
        <f t="shared" si="28"/>
        <v>3.573622</v>
      </c>
      <c r="G605" s="17">
        <v>1.5</v>
      </c>
      <c r="H605" s="114">
        <f t="shared" si="29"/>
        <v>5.360433</v>
      </c>
      <c r="I605" s="18">
        <f t="shared" si="27"/>
        <v>40203.25</v>
      </c>
      <c r="J605" s="77" t="s">
        <v>1652</v>
      </c>
      <c r="K605" s="78" t="s">
        <v>1654</v>
      </c>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row>
    <row r="606" spans="1:42" s="26" customFormat="1" ht="12.75">
      <c r="A606" s="20" t="s">
        <v>1121</v>
      </c>
      <c r="B606" s="21" t="s">
        <v>1118</v>
      </c>
      <c r="C606" s="120">
        <v>17.3974522293</v>
      </c>
      <c r="D606" s="115">
        <v>6.543091</v>
      </c>
      <c r="E606" s="23">
        <v>1</v>
      </c>
      <c r="F606" s="115">
        <f t="shared" si="28"/>
        <v>6.543091</v>
      </c>
      <c r="G606" s="23">
        <v>1.5</v>
      </c>
      <c r="H606" s="115">
        <f t="shared" si="29"/>
        <v>9.8146365</v>
      </c>
      <c r="I606" s="24">
        <f t="shared" si="27"/>
        <v>73609.77</v>
      </c>
      <c r="J606" s="77" t="s">
        <v>1652</v>
      </c>
      <c r="K606" s="78" t="s">
        <v>1654</v>
      </c>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row>
    <row r="607" spans="1:42" s="26" customFormat="1" ht="12.75">
      <c r="A607" s="14" t="s">
        <v>1122</v>
      </c>
      <c r="B607" s="15" t="s">
        <v>1123</v>
      </c>
      <c r="C607" s="119">
        <v>3.0683353198</v>
      </c>
      <c r="D607" s="114">
        <v>0.405181</v>
      </c>
      <c r="E607" s="17">
        <v>1</v>
      </c>
      <c r="F607" s="114">
        <f t="shared" si="28"/>
        <v>0.405181</v>
      </c>
      <c r="G607" s="17">
        <v>1.5</v>
      </c>
      <c r="H607" s="114">
        <f t="shared" si="29"/>
        <v>0.6077715</v>
      </c>
      <c r="I607" s="18">
        <f t="shared" si="27"/>
        <v>4558.29</v>
      </c>
      <c r="J607" s="77" t="s">
        <v>1652</v>
      </c>
      <c r="K607" s="78" t="s">
        <v>1654</v>
      </c>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row>
    <row r="608" spans="1:42" s="26" customFormat="1" ht="12.75">
      <c r="A608" s="14" t="s">
        <v>1124</v>
      </c>
      <c r="B608" s="15" t="s">
        <v>1123</v>
      </c>
      <c r="C608" s="119">
        <v>3.5013964427</v>
      </c>
      <c r="D608" s="114">
        <v>0.521216</v>
      </c>
      <c r="E608" s="17">
        <v>1</v>
      </c>
      <c r="F608" s="114">
        <f t="shared" si="28"/>
        <v>0.521216</v>
      </c>
      <c r="G608" s="17">
        <v>1.5</v>
      </c>
      <c r="H608" s="114">
        <f t="shared" si="29"/>
        <v>0.7818240000000001</v>
      </c>
      <c r="I608" s="18">
        <f t="shared" si="27"/>
        <v>5863.68</v>
      </c>
      <c r="J608" s="77" t="s">
        <v>1652</v>
      </c>
      <c r="K608" s="78" t="s">
        <v>1654</v>
      </c>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row>
    <row r="609" spans="1:42" s="26" customFormat="1" ht="12.75">
      <c r="A609" s="14" t="s">
        <v>1125</v>
      </c>
      <c r="B609" s="15" t="s">
        <v>1123</v>
      </c>
      <c r="C609" s="119">
        <v>5.0743967828</v>
      </c>
      <c r="D609" s="114">
        <v>0.77408</v>
      </c>
      <c r="E609" s="17">
        <v>1</v>
      </c>
      <c r="F609" s="114">
        <f t="shared" si="28"/>
        <v>0.77408</v>
      </c>
      <c r="G609" s="17">
        <v>1.5</v>
      </c>
      <c r="H609" s="114">
        <f t="shared" si="29"/>
        <v>1.16112</v>
      </c>
      <c r="I609" s="18">
        <f t="shared" si="27"/>
        <v>8708.4</v>
      </c>
      <c r="J609" s="77" t="s">
        <v>1652</v>
      </c>
      <c r="K609" s="78" t="s">
        <v>1654</v>
      </c>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row>
    <row r="610" spans="1:42" s="26" customFormat="1" ht="12.75">
      <c r="A610" s="20" t="s">
        <v>1126</v>
      </c>
      <c r="B610" s="21" t="s">
        <v>1123</v>
      </c>
      <c r="C610" s="120">
        <v>7.1703821656</v>
      </c>
      <c r="D610" s="115">
        <v>1.354442</v>
      </c>
      <c r="E610" s="23">
        <v>1</v>
      </c>
      <c r="F610" s="115">
        <f t="shared" si="28"/>
        <v>1.354442</v>
      </c>
      <c r="G610" s="23">
        <v>1.5</v>
      </c>
      <c r="H610" s="115">
        <f t="shared" si="29"/>
        <v>2.031663</v>
      </c>
      <c r="I610" s="24">
        <f t="shared" si="27"/>
        <v>15237.47</v>
      </c>
      <c r="J610" s="77" t="s">
        <v>1652</v>
      </c>
      <c r="K610" s="78" t="s">
        <v>1654</v>
      </c>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row>
    <row r="611" spans="1:42" s="26" customFormat="1" ht="12.75">
      <c r="A611" s="14" t="s">
        <v>1127</v>
      </c>
      <c r="B611" s="15" t="s">
        <v>1128</v>
      </c>
      <c r="C611" s="119">
        <v>3.0183150183</v>
      </c>
      <c r="D611" s="114">
        <v>0.468453</v>
      </c>
      <c r="E611" s="17">
        <v>1</v>
      </c>
      <c r="F611" s="114">
        <f t="shared" si="28"/>
        <v>0.468453</v>
      </c>
      <c r="G611" s="17">
        <v>1.5</v>
      </c>
      <c r="H611" s="114">
        <f t="shared" si="29"/>
        <v>0.7026795</v>
      </c>
      <c r="I611" s="18">
        <f t="shared" si="27"/>
        <v>5270.1</v>
      </c>
      <c r="J611" s="77" t="s">
        <v>1652</v>
      </c>
      <c r="K611" s="78" t="s">
        <v>1654</v>
      </c>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row>
    <row r="612" spans="1:42" s="26" customFormat="1" ht="12.75">
      <c r="A612" s="14" t="s">
        <v>1129</v>
      </c>
      <c r="B612" s="15" t="s">
        <v>1128</v>
      </c>
      <c r="C612" s="119">
        <v>3.6494678155</v>
      </c>
      <c r="D612" s="114">
        <v>0.5732</v>
      </c>
      <c r="E612" s="17">
        <v>1</v>
      </c>
      <c r="F612" s="114">
        <f t="shared" si="28"/>
        <v>0.5732</v>
      </c>
      <c r="G612" s="17">
        <v>1.5</v>
      </c>
      <c r="H612" s="114">
        <f t="shared" si="29"/>
        <v>0.8598000000000001</v>
      </c>
      <c r="I612" s="18">
        <f t="shared" si="27"/>
        <v>6448.5</v>
      </c>
      <c r="J612" s="77" t="s">
        <v>1652</v>
      </c>
      <c r="K612" s="78" t="s">
        <v>1654</v>
      </c>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row>
    <row r="613" spans="1:42" s="26" customFormat="1" ht="12.75">
      <c r="A613" s="14" t="s">
        <v>1130</v>
      </c>
      <c r="B613" s="15" t="s">
        <v>1128</v>
      </c>
      <c r="C613" s="119">
        <v>4.7963480529</v>
      </c>
      <c r="D613" s="114">
        <v>0.783401</v>
      </c>
      <c r="E613" s="17">
        <v>1</v>
      </c>
      <c r="F613" s="114">
        <f t="shared" si="28"/>
        <v>0.783401</v>
      </c>
      <c r="G613" s="17">
        <v>1.5</v>
      </c>
      <c r="H613" s="114">
        <f t="shared" si="29"/>
        <v>1.1751015</v>
      </c>
      <c r="I613" s="18">
        <f t="shared" si="27"/>
        <v>8813.26</v>
      </c>
      <c r="J613" s="77" t="s">
        <v>1652</v>
      </c>
      <c r="K613" s="78" t="s">
        <v>1654</v>
      </c>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row>
    <row r="614" spans="1:42" s="26" customFormat="1" ht="12.75">
      <c r="A614" s="20" t="s">
        <v>1131</v>
      </c>
      <c r="B614" s="21" t="s">
        <v>1128</v>
      </c>
      <c r="C614" s="120">
        <v>9.8123076923</v>
      </c>
      <c r="D614" s="115">
        <v>1.93456</v>
      </c>
      <c r="E614" s="23">
        <v>1</v>
      </c>
      <c r="F614" s="115">
        <f t="shared" si="28"/>
        <v>1.93456</v>
      </c>
      <c r="G614" s="23">
        <v>1.5</v>
      </c>
      <c r="H614" s="115">
        <f t="shared" si="29"/>
        <v>2.90184</v>
      </c>
      <c r="I614" s="24">
        <f t="shared" si="27"/>
        <v>21763.8</v>
      </c>
      <c r="J614" s="77" t="s">
        <v>1652</v>
      </c>
      <c r="K614" s="78" t="s">
        <v>1654</v>
      </c>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row>
    <row r="615" spans="1:42" s="26" customFormat="1" ht="12.75">
      <c r="A615" s="14" t="s">
        <v>1132</v>
      </c>
      <c r="B615" s="15" t="s">
        <v>1133</v>
      </c>
      <c r="C615" s="119">
        <v>2.2307068742</v>
      </c>
      <c r="D615" s="114">
        <v>0.419849</v>
      </c>
      <c r="E615" s="17">
        <v>1</v>
      </c>
      <c r="F615" s="114">
        <f t="shared" si="28"/>
        <v>0.419849</v>
      </c>
      <c r="G615" s="17">
        <v>1.5</v>
      </c>
      <c r="H615" s="114">
        <f t="shared" si="29"/>
        <v>0.6297735</v>
      </c>
      <c r="I615" s="18">
        <f t="shared" si="27"/>
        <v>4723.3</v>
      </c>
      <c r="J615" s="77" t="s">
        <v>1652</v>
      </c>
      <c r="K615" s="78" t="s">
        <v>1654</v>
      </c>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row>
    <row r="616" spans="1:42" s="26" customFormat="1" ht="12.75">
      <c r="A616" s="14" t="s">
        <v>1134</v>
      </c>
      <c r="B616" s="15" t="s">
        <v>1133</v>
      </c>
      <c r="C616" s="119">
        <v>3.3596272157</v>
      </c>
      <c r="D616" s="114">
        <v>0.601475</v>
      </c>
      <c r="E616" s="17">
        <v>1</v>
      </c>
      <c r="F616" s="114">
        <f t="shared" si="28"/>
        <v>0.601475</v>
      </c>
      <c r="G616" s="17">
        <v>1.5</v>
      </c>
      <c r="H616" s="114">
        <f t="shared" si="29"/>
        <v>0.9022125</v>
      </c>
      <c r="I616" s="18">
        <f t="shared" si="27"/>
        <v>6766.59</v>
      </c>
      <c r="J616" s="77" t="s">
        <v>1652</v>
      </c>
      <c r="K616" s="78" t="s">
        <v>1654</v>
      </c>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row>
    <row r="617" spans="1:42" s="26" customFormat="1" ht="12.75">
      <c r="A617" s="14" t="s">
        <v>1135</v>
      </c>
      <c r="B617" s="15" t="s">
        <v>1133</v>
      </c>
      <c r="C617" s="119">
        <v>5.2289759972</v>
      </c>
      <c r="D617" s="114">
        <v>0.902966</v>
      </c>
      <c r="E617" s="17">
        <v>1</v>
      </c>
      <c r="F617" s="114">
        <f t="shared" si="28"/>
        <v>0.902966</v>
      </c>
      <c r="G617" s="17">
        <v>1.5</v>
      </c>
      <c r="H617" s="114">
        <f t="shared" si="29"/>
        <v>1.354449</v>
      </c>
      <c r="I617" s="18">
        <f t="shared" si="27"/>
        <v>10158.37</v>
      </c>
      <c r="J617" s="77" t="s">
        <v>1652</v>
      </c>
      <c r="K617" s="78" t="s">
        <v>1654</v>
      </c>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row>
    <row r="618" spans="1:42" s="26" customFormat="1" ht="12.75">
      <c r="A618" s="20" t="s">
        <v>1136</v>
      </c>
      <c r="B618" s="21" t="s">
        <v>1133</v>
      </c>
      <c r="C618" s="120">
        <v>10.7299270073</v>
      </c>
      <c r="D618" s="115">
        <v>1.946708</v>
      </c>
      <c r="E618" s="23">
        <v>1</v>
      </c>
      <c r="F618" s="115">
        <f t="shared" si="28"/>
        <v>1.946708</v>
      </c>
      <c r="G618" s="23">
        <v>1.5</v>
      </c>
      <c r="H618" s="115">
        <f t="shared" si="29"/>
        <v>2.920062</v>
      </c>
      <c r="I618" s="24">
        <f t="shared" si="27"/>
        <v>21900.47</v>
      </c>
      <c r="J618" s="77" t="s">
        <v>1652</v>
      </c>
      <c r="K618" s="78" t="s">
        <v>1654</v>
      </c>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row>
    <row r="619" spans="1:42" s="26" customFormat="1" ht="12.75">
      <c r="A619" s="14" t="s">
        <v>1137</v>
      </c>
      <c r="B619" s="15" t="s">
        <v>1138</v>
      </c>
      <c r="C619" s="119">
        <v>3.8115746972</v>
      </c>
      <c r="D619" s="114">
        <v>0.631214</v>
      </c>
      <c r="E619" s="17">
        <v>1</v>
      </c>
      <c r="F619" s="114">
        <f t="shared" si="28"/>
        <v>0.631214</v>
      </c>
      <c r="G619" s="17">
        <v>1.5</v>
      </c>
      <c r="H619" s="114">
        <f t="shared" si="29"/>
        <v>0.9468210000000001</v>
      </c>
      <c r="I619" s="18">
        <f t="shared" si="27"/>
        <v>7101.16</v>
      </c>
      <c r="J619" s="77" t="s">
        <v>1652</v>
      </c>
      <c r="K619" s="78" t="s">
        <v>1654</v>
      </c>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row>
    <row r="620" spans="1:42" s="26" customFormat="1" ht="12.75">
      <c r="A620" s="14" t="s">
        <v>1139</v>
      </c>
      <c r="B620" s="15" t="s">
        <v>1138</v>
      </c>
      <c r="C620" s="119">
        <v>4.6213017751</v>
      </c>
      <c r="D620" s="114">
        <v>0.791829</v>
      </c>
      <c r="E620" s="17">
        <v>1</v>
      </c>
      <c r="F620" s="114">
        <f t="shared" si="28"/>
        <v>0.791829</v>
      </c>
      <c r="G620" s="17">
        <v>1.5</v>
      </c>
      <c r="H620" s="114">
        <f t="shared" si="29"/>
        <v>1.1877435</v>
      </c>
      <c r="I620" s="18">
        <f t="shared" si="27"/>
        <v>8908.08</v>
      </c>
      <c r="J620" s="77" t="s">
        <v>1652</v>
      </c>
      <c r="K620" s="78" t="s">
        <v>1654</v>
      </c>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row>
    <row r="621" spans="1:42" s="26" customFormat="1" ht="12.75">
      <c r="A621" s="14" t="s">
        <v>1140</v>
      </c>
      <c r="B621" s="15" t="s">
        <v>1138</v>
      </c>
      <c r="C621" s="119">
        <v>7.6790645252</v>
      </c>
      <c r="D621" s="114">
        <v>1.298123</v>
      </c>
      <c r="E621" s="17">
        <v>1</v>
      </c>
      <c r="F621" s="114">
        <f t="shared" si="28"/>
        <v>1.298123</v>
      </c>
      <c r="G621" s="17">
        <v>1.5</v>
      </c>
      <c r="H621" s="114">
        <f t="shared" si="29"/>
        <v>1.9471844999999999</v>
      </c>
      <c r="I621" s="18">
        <f t="shared" si="27"/>
        <v>14603.88</v>
      </c>
      <c r="J621" s="77" t="s">
        <v>1652</v>
      </c>
      <c r="K621" s="78" t="s">
        <v>1654</v>
      </c>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row>
    <row r="622" spans="1:42" s="26" customFormat="1" ht="12.75">
      <c r="A622" s="20" t="s">
        <v>1141</v>
      </c>
      <c r="B622" s="21" t="s">
        <v>1138</v>
      </c>
      <c r="C622" s="120">
        <v>12.7760084926</v>
      </c>
      <c r="D622" s="115">
        <v>2.251124</v>
      </c>
      <c r="E622" s="23">
        <v>1</v>
      </c>
      <c r="F622" s="115">
        <f t="shared" si="28"/>
        <v>2.251124</v>
      </c>
      <c r="G622" s="23">
        <v>1.5</v>
      </c>
      <c r="H622" s="115">
        <f t="shared" si="29"/>
        <v>3.376686</v>
      </c>
      <c r="I622" s="24">
        <f t="shared" si="27"/>
        <v>25325.15</v>
      </c>
      <c r="J622" s="77" t="s">
        <v>1652</v>
      </c>
      <c r="K622" s="78" t="s">
        <v>1654</v>
      </c>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row>
    <row r="623" spans="1:42" s="26" customFormat="1" ht="12.75">
      <c r="A623" s="14" t="s">
        <v>1142</v>
      </c>
      <c r="B623" s="15" t="s">
        <v>1143</v>
      </c>
      <c r="C623" s="119">
        <v>5.098989899</v>
      </c>
      <c r="D623" s="114">
        <v>0.618796</v>
      </c>
      <c r="E623" s="17">
        <v>1</v>
      </c>
      <c r="F623" s="114">
        <f t="shared" si="28"/>
        <v>0.618796</v>
      </c>
      <c r="G623" s="17">
        <v>1.5</v>
      </c>
      <c r="H623" s="114">
        <f t="shared" si="29"/>
        <v>0.928194</v>
      </c>
      <c r="I623" s="18">
        <f t="shared" si="27"/>
        <v>6961.46</v>
      </c>
      <c r="J623" s="77" t="s">
        <v>1652</v>
      </c>
      <c r="K623" s="78" t="s">
        <v>1654</v>
      </c>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row>
    <row r="624" spans="1:42" s="26" customFormat="1" ht="12.75">
      <c r="A624" s="14" t="s">
        <v>1144</v>
      </c>
      <c r="B624" s="15" t="s">
        <v>1143</v>
      </c>
      <c r="C624" s="119">
        <v>6.2385024507</v>
      </c>
      <c r="D624" s="114">
        <v>0.826868</v>
      </c>
      <c r="E624" s="17">
        <v>1</v>
      </c>
      <c r="F624" s="114">
        <f t="shared" si="28"/>
        <v>0.826868</v>
      </c>
      <c r="G624" s="17">
        <v>1.5</v>
      </c>
      <c r="H624" s="114">
        <f t="shared" si="29"/>
        <v>1.240302</v>
      </c>
      <c r="I624" s="18">
        <f t="shared" si="27"/>
        <v>9302.27</v>
      </c>
      <c r="J624" s="77" t="s">
        <v>1652</v>
      </c>
      <c r="K624" s="78" t="s">
        <v>1654</v>
      </c>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row>
    <row r="625" spans="1:42" s="26" customFormat="1" ht="12.75">
      <c r="A625" s="14" t="s">
        <v>1145</v>
      </c>
      <c r="B625" s="15" t="s">
        <v>1143</v>
      </c>
      <c r="C625" s="119">
        <v>9.962413452</v>
      </c>
      <c r="D625" s="114">
        <v>1.236828</v>
      </c>
      <c r="E625" s="17">
        <v>1</v>
      </c>
      <c r="F625" s="114">
        <f t="shared" si="28"/>
        <v>1.236828</v>
      </c>
      <c r="G625" s="17">
        <v>1.5</v>
      </c>
      <c r="H625" s="114">
        <f t="shared" si="29"/>
        <v>1.855242</v>
      </c>
      <c r="I625" s="18">
        <f t="shared" si="27"/>
        <v>13914.32</v>
      </c>
      <c r="J625" s="77" t="s">
        <v>1652</v>
      </c>
      <c r="K625" s="78" t="s">
        <v>1654</v>
      </c>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row>
    <row r="626" spans="1:42" s="26" customFormat="1" ht="12.75">
      <c r="A626" s="20" t="s">
        <v>1146</v>
      </c>
      <c r="B626" s="21" t="s">
        <v>1143</v>
      </c>
      <c r="C626" s="120">
        <v>17.2685069009</v>
      </c>
      <c r="D626" s="115">
        <v>2.062522</v>
      </c>
      <c r="E626" s="23">
        <v>1</v>
      </c>
      <c r="F626" s="115">
        <f t="shared" si="28"/>
        <v>2.062522</v>
      </c>
      <c r="G626" s="23">
        <v>1.5</v>
      </c>
      <c r="H626" s="115">
        <f t="shared" si="29"/>
        <v>3.093783</v>
      </c>
      <c r="I626" s="24">
        <f t="shared" si="27"/>
        <v>23203.37</v>
      </c>
      <c r="J626" s="77" t="s">
        <v>1652</v>
      </c>
      <c r="K626" s="78" t="s">
        <v>1654</v>
      </c>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row>
    <row r="627" spans="1:42" s="26" customFormat="1" ht="12.75">
      <c r="A627" s="14" t="s">
        <v>1147</v>
      </c>
      <c r="B627" s="15" t="s">
        <v>1148</v>
      </c>
      <c r="C627" s="119">
        <v>3.1241666667</v>
      </c>
      <c r="D627" s="114">
        <v>0.52451</v>
      </c>
      <c r="E627" s="17">
        <v>1</v>
      </c>
      <c r="F627" s="114">
        <f t="shared" si="28"/>
        <v>0.52451</v>
      </c>
      <c r="G627" s="17">
        <v>1.5</v>
      </c>
      <c r="H627" s="114">
        <f t="shared" si="29"/>
        <v>0.786765</v>
      </c>
      <c r="I627" s="18">
        <f t="shared" si="27"/>
        <v>5900.74</v>
      </c>
      <c r="J627" s="77" t="s">
        <v>1652</v>
      </c>
      <c r="K627" s="78" t="s">
        <v>1654</v>
      </c>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row>
    <row r="628" spans="1:42" s="26" customFormat="1" ht="12.75">
      <c r="A628" s="14" t="s">
        <v>1149</v>
      </c>
      <c r="B628" s="15" t="s">
        <v>1148</v>
      </c>
      <c r="C628" s="119">
        <v>4.1777216536</v>
      </c>
      <c r="D628" s="114">
        <v>0.717975</v>
      </c>
      <c r="E628" s="17">
        <v>1</v>
      </c>
      <c r="F628" s="114">
        <f t="shared" si="28"/>
        <v>0.717975</v>
      </c>
      <c r="G628" s="17">
        <v>1.5</v>
      </c>
      <c r="H628" s="114">
        <f t="shared" si="29"/>
        <v>1.0769625</v>
      </c>
      <c r="I628" s="18">
        <f t="shared" si="27"/>
        <v>8077.22</v>
      </c>
      <c r="J628" s="77" t="s">
        <v>1652</v>
      </c>
      <c r="K628" s="78" t="s">
        <v>1654</v>
      </c>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row>
    <row r="629" spans="1:42" s="26" customFormat="1" ht="12.75">
      <c r="A629" s="14" t="s">
        <v>1150</v>
      </c>
      <c r="B629" s="15" t="s">
        <v>1148</v>
      </c>
      <c r="C629" s="119">
        <v>7.4244677256</v>
      </c>
      <c r="D629" s="114">
        <v>1.222955</v>
      </c>
      <c r="E629" s="17">
        <v>1</v>
      </c>
      <c r="F629" s="114">
        <f t="shared" si="28"/>
        <v>1.222955</v>
      </c>
      <c r="G629" s="17">
        <v>1.5</v>
      </c>
      <c r="H629" s="114">
        <f t="shared" si="29"/>
        <v>1.8344325000000001</v>
      </c>
      <c r="I629" s="18">
        <f t="shared" si="27"/>
        <v>13758.24</v>
      </c>
      <c r="J629" s="77" t="s">
        <v>1652</v>
      </c>
      <c r="K629" s="78" t="s">
        <v>1654</v>
      </c>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row>
    <row r="630" spans="1:42" s="26" customFormat="1" ht="12.75">
      <c r="A630" s="20" t="s">
        <v>1151</v>
      </c>
      <c r="B630" s="21" t="s">
        <v>1148</v>
      </c>
      <c r="C630" s="120">
        <v>15.0688888889</v>
      </c>
      <c r="D630" s="115">
        <v>2.985328</v>
      </c>
      <c r="E630" s="23">
        <v>1</v>
      </c>
      <c r="F630" s="115">
        <f t="shared" si="28"/>
        <v>2.985328</v>
      </c>
      <c r="G630" s="23">
        <v>1.5</v>
      </c>
      <c r="H630" s="115">
        <f t="shared" si="29"/>
        <v>4.477992</v>
      </c>
      <c r="I630" s="24">
        <f t="shared" si="27"/>
        <v>33584.94</v>
      </c>
      <c r="J630" s="77" t="s">
        <v>1652</v>
      </c>
      <c r="K630" s="78" t="s">
        <v>1654</v>
      </c>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row>
    <row r="631" spans="1:42" s="26" customFormat="1" ht="12.75">
      <c r="A631" s="14" t="s">
        <v>1152</v>
      </c>
      <c r="B631" s="15" t="s">
        <v>1153</v>
      </c>
      <c r="C631" s="119">
        <v>2.88338499</v>
      </c>
      <c r="D631" s="114">
        <v>0.520102</v>
      </c>
      <c r="E631" s="17">
        <v>1</v>
      </c>
      <c r="F631" s="114">
        <f t="shared" si="28"/>
        <v>0.520102</v>
      </c>
      <c r="G631" s="17">
        <v>1.5</v>
      </c>
      <c r="H631" s="114">
        <f t="shared" si="29"/>
        <v>0.7801529999999999</v>
      </c>
      <c r="I631" s="18">
        <f t="shared" si="27"/>
        <v>5851.15</v>
      </c>
      <c r="J631" s="77" t="s">
        <v>1652</v>
      </c>
      <c r="K631" s="78" t="s">
        <v>1654</v>
      </c>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row>
    <row r="632" spans="1:42" s="26" customFormat="1" ht="12.75">
      <c r="A632" s="14" t="s">
        <v>1154</v>
      </c>
      <c r="B632" s="15" t="s">
        <v>1153</v>
      </c>
      <c r="C632" s="119">
        <v>3.8770812929</v>
      </c>
      <c r="D632" s="114">
        <v>0.703716</v>
      </c>
      <c r="E632" s="17">
        <v>1</v>
      </c>
      <c r="F632" s="114">
        <f t="shared" si="28"/>
        <v>0.703716</v>
      </c>
      <c r="G632" s="17">
        <v>1.5</v>
      </c>
      <c r="H632" s="114">
        <f t="shared" si="29"/>
        <v>1.055574</v>
      </c>
      <c r="I632" s="18">
        <f t="shared" si="27"/>
        <v>7916.81</v>
      </c>
      <c r="J632" s="77" t="s">
        <v>1652</v>
      </c>
      <c r="K632" s="78" t="s">
        <v>1654</v>
      </c>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row>
    <row r="633" spans="1:42" s="26" customFormat="1" ht="12.75">
      <c r="A633" s="14" t="s">
        <v>1155</v>
      </c>
      <c r="B633" s="15" t="s">
        <v>1153</v>
      </c>
      <c r="C633" s="119">
        <v>5.3358856559</v>
      </c>
      <c r="D633" s="114">
        <v>0.989426</v>
      </c>
      <c r="E633" s="17">
        <v>1</v>
      </c>
      <c r="F633" s="114">
        <f t="shared" si="28"/>
        <v>0.989426</v>
      </c>
      <c r="G633" s="17">
        <v>1.5</v>
      </c>
      <c r="H633" s="114">
        <f t="shared" si="29"/>
        <v>1.484139</v>
      </c>
      <c r="I633" s="18">
        <f t="shared" si="27"/>
        <v>11131.04</v>
      </c>
      <c r="J633" s="77" t="s">
        <v>1652</v>
      </c>
      <c r="K633" s="78" t="s">
        <v>1654</v>
      </c>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row>
    <row r="634" spans="1:42" s="26" customFormat="1" ht="12.75">
      <c r="A634" s="20" t="s">
        <v>1156</v>
      </c>
      <c r="B634" s="21" t="s">
        <v>1153</v>
      </c>
      <c r="C634" s="120">
        <v>11.8369188064</v>
      </c>
      <c r="D634" s="115">
        <v>2.317641</v>
      </c>
      <c r="E634" s="23">
        <v>1</v>
      </c>
      <c r="F634" s="115">
        <f t="shared" si="28"/>
        <v>2.317641</v>
      </c>
      <c r="G634" s="23">
        <v>1.5</v>
      </c>
      <c r="H634" s="115">
        <f t="shared" si="29"/>
        <v>3.4764615</v>
      </c>
      <c r="I634" s="24">
        <f t="shared" si="27"/>
        <v>26073.46</v>
      </c>
      <c r="J634" s="77" t="s">
        <v>1652</v>
      </c>
      <c r="K634" s="78" t="s">
        <v>1654</v>
      </c>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row>
    <row r="635" spans="1:42" s="26" customFormat="1" ht="12.75">
      <c r="A635" s="14" t="s">
        <v>1157</v>
      </c>
      <c r="B635" s="15" t="s">
        <v>1158</v>
      </c>
      <c r="C635" s="119">
        <v>2.2614840989</v>
      </c>
      <c r="D635" s="114">
        <v>0.438003</v>
      </c>
      <c r="E635" s="17">
        <v>1</v>
      </c>
      <c r="F635" s="114">
        <f t="shared" si="28"/>
        <v>0.438003</v>
      </c>
      <c r="G635" s="17">
        <v>1.5</v>
      </c>
      <c r="H635" s="114">
        <f t="shared" si="29"/>
        <v>0.6570045</v>
      </c>
      <c r="I635" s="18">
        <f t="shared" si="27"/>
        <v>4927.53</v>
      </c>
      <c r="J635" s="77" t="s">
        <v>1652</v>
      </c>
      <c r="K635" s="78" t="s">
        <v>1654</v>
      </c>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row>
    <row r="636" spans="1:42" s="26" customFormat="1" ht="12.75">
      <c r="A636" s="14" t="s">
        <v>1159</v>
      </c>
      <c r="B636" s="15" t="s">
        <v>1158</v>
      </c>
      <c r="C636" s="119">
        <v>4.8024130589</v>
      </c>
      <c r="D636" s="114">
        <v>0.645849</v>
      </c>
      <c r="E636" s="17">
        <v>1</v>
      </c>
      <c r="F636" s="114">
        <f t="shared" si="28"/>
        <v>0.645849</v>
      </c>
      <c r="G636" s="17">
        <v>1.5</v>
      </c>
      <c r="H636" s="114">
        <f t="shared" si="29"/>
        <v>0.9687735</v>
      </c>
      <c r="I636" s="18">
        <f t="shared" si="27"/>
        <v>7265.8</v>
      </c>
      <c r="J636" s="77" t="s">
        <v>1652</v>
      </c>
      <c r="K636" s="78" t="s">
        <v>1654</v>
      </c>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row>
    <row r="637" spans="1:42" s="26" customFormat="1" ht="12.75">
      <c r="A637" s="14" t="s">
        <v>1160</v>
      </c>
      <c r="B637" s="15" t="s">
        <v>1158</v>
      </c>
      <c r="C637" s="119">
        <v>8.0640182909</v>
      </c>
      <c r="D637" s="114">
        <v>1.030166</v>
      </c>
      <c r="E637" s="17">
        <v>1</v>
      </c>
      <c r="F637" s="114">
        <f t="shared" si="28"/>
        <v>1.030166</v>
      </c>
      <c r="G637" s="17">
        <v>1.5</v>
      </c>
      <c r="H637" s="114">
        <f t="shared" si="29"/>
        <v>1.5452489999999999</v>
      </c>
      <c r="I637" s="18">
        <f t="shared" si="27"/>
        <v>11589.37</v>
      </c>
      <c r="J637" s="77" t="s">
        <v>1652</v>
      </c>
      <c r="K637" s="78" t="s">
        <v>1654</v>
      </c>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row>
    <row r="638" spans="1:42" s="26" customFormat="1" ht="12.75">
      <c r="A638" s="20" t="s">
        <v>1161</v>
      </c>
      <c r="B638" s="21" t="s">
        <v>1158</v>
      </c>
      <c r="C638" s="120">
        <v>13.8679487179</v>
      </c>
      <c r="D638" s="115">
        <v>1.926028</v>
      </c>
      <c r="E638" s="23">
        <v>1</v>
      </c>
      <c r="F638" s="115">
        <f t="shared" si="28"/>
        <v>1.926028</v>
      </c>
      <c r="G638" s="23">
        <v>1.5</v>
      </c>
      <c r="H638" s="115">
        <f t="shared" si="29"/>
        <v>2.889042</v>
      </c>
      <c r="I638" s="24">
        <f t="shared" si="27"/>
        <v>21667.82</v>
      </c>
      <c r="J638" s="77" t="s">
        <v>1652</v>
      </c>
      <c r="K638" s="78" t="s">
        <v>1654</v>
      </c>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row>
    <row r="639" spans="1:42" s="26" customFormat="1" ht="12.75">
      <c r="A639" s="14" t="s">
        <v>1162</v>
      </c>
      <c r="B639" s="15" t="s">
        <v>1163</v>
      </c>
      <c r="C639" s="119">
        <v>2.5210421977</v>
      </c>
      <c r="D639" s="114">
        <v>0.407335</v>
      </c>
      <c r="E639" s="17">
        <v>1</v>
      </c>
      <c r="F639" s="114">
        <f t="shared" si="28"/>
        <v>0.407335</v>
      </c>
      <c r="G639" s="17">
        <v>1.5</v>
      </c>
      <c r="H639" s="114">
        <f t="shared" si="29"/>
        <v>0.6110025</v>
      </c>
      <c r="I639" s="18">
        <f t="shared" si="27"/>
        <v>4582.52</v>
      </c>
      <c r="J639" s="77" t="s">
        <v>1652</v>
      </c>
      <c r="K639" s="78" t="s">
        <v>1654</v>
      </c>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row>
    <row r="640" spans="1:42" s="26" customFormat="1" ht="12.75">
      <c r="A640" s="14" t="s">
        <v>1164</v>
      </c>
      <c r="B640" s="15" t="s">
        <v>1163</v>
      </c>
      <c r="C640" s="119">
        <v>3.5197440538</v>
      </c>
      <c r="D640" s="114">
        <v>0.566793</v>
      </c>
      <c r="E640" s="17">
        <v>1</v>
      </c>
      <c r="F640" s="114">
        <f t="shared" si="28"/>
        <v>0.566793</v>
      </c>
      <c r="G640" s="17">
        <v>1.5</v>
      </c>
      <c r="H640" s="114">
        <f t="shared" si="29"/>
        <v>0.8501894999999999</v>
      </c>
      <c r="I640" s="18">
        <f t="shared" si="27"/>
        <v>6376.42</v>
      </c>
      <c r="J640" s="77" t="s">
        <v>1652</v>
      </c>
      <c r="K640" s="78" t="s">
        <v>1654</v>
      </c>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row>
    <row r="641" spans="1:42" s="26" customFormat="1" ht="12.75">
      <c r="A641" s="14" t="s">
        <v>1165</v>
      </c>
      <c r="B641" s="15" t="s">
        <v>1163</v>
      </c>
      <c r="C641" s="119">
        <v>5.4378401005</v>
      </c>
      <c r="D641" s="114">
        <v>0.89299</v>
      </c>
      <c r="E641" s="17">
        <v>1</v>
      </c>
      <c r="F641" s="114">
        <f t="shared" si="28"/>
        <v>0.89299</v>
      </c>
      <c r="G641" s="17">
        <v>1.5</v>
      </c>
      <c r="H641" s="114">
        <f t="shared" si="29"/>
        <v>1.3394849999999998</v>
      </c>
      <c r="I641" s="18">
        <f t="shared" si="27"/>
        <v>10046.14</v>
      </c>
      <c r="J641" s="77" t="s">
        <v>1652</v>
      </c>
      <c r="K641" s="78" t="s">
        <v>1654</v>
      </c>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row>
    <row r="642" spans="1:42" s="26" customFormat="1" ht="12.75">
      <c r="A642" s="20" t="s">
        <v>1166</v>
      </c>
      <c r="B642" s="21" t="s">
        <v>1163</v>
      </c>
      <c r="C642" s="120">
        <v>11.1113122172</v>
      </c>
      <c r="D642" s="115">
        <v>1.910834</v>
      </c>
      <c r="E642" s="23">
        <v>1</v>
      </c>
      <c r="F642" s="115">
        <f t="shared" si="28"/>
        <v>1.910834</v>
      </c>
      <c r="G642" s="23">
        <v>1.5</v>
      </c>
      <c r="H642" s="115">
        <f t="shared" si="29"/>
        <v>2.866251</v>
      </c>
      <c r="I642" s="24">
        <f t="shared" si="27"/>
        <v>21496.88</v>
      </c>
      <c r="J642" s="77" t="s">
        <v>1652</v>
      </c>
      <c r="K642" s="78" t="s">
        <v>1654</v>
      </c>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row>
    <row r="643" spans="1:42" s="26" customFormat="1" ht="12.75">
      <c r="A643" s="14" t="s">
        <v>1167</v>
      </c>
      <c r="B643" s="15" t="s">
        <v>1168</v>
      </c>
      <c r="C643" s="119">
        <v>4.0675675676</v>
      </c>
      <c r="D643" s="114">
        <v>1.109633</v>
      </c>
      <c r="E643" s="17">
        <v>1</v>
      </c>
      <c r="F643" s="114">
        <f t="shared" si="28"/>
        <v>1.109633</v>
      </c>
      <c r="G643" s="17">
        <v>1.5</v>
      </c>
      <c r="H643" s="114">
        <f t="shared" si="29"/>
        <v>1.6644495000000001</v>
      </c>
      <c r="I643" s="18">
        <f t="shared" si="27"/>
        <v>12483.37</v>
      </c>
      <c r="J643" s="77" t="s">
        <v>1652</v>
      </c>
      <c r="K643" s="78" t="s">
        <v>1654</v>
      </c>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row>
    <row r="644" spans="1:42" s="26" customFormat="1" ht="12.75">
      <c r="A644" s="14" t="s">
        <v>1169</v>
      </c>
      <c r="B644" s="15" t="s">
        <v>1168</v>
      </c>
      <c r="C644" s="119">
        <v>7.5817077071</v>
      </c>
      <c r="D644" s="114">
        <v>1.445868</v>
      </c>
      <c r="E644" s="17">
        <v>1</v>
      </c>
      <c r="F644" s="114">
        <f t="shared" si="28"/>
        <v>1.445868</v>
      </c>
      <c r="G644" s="17">
        <v>1.5</v>
      </c>
      <c r="H644" s="114">
        <f t="shared" si="29"/>
        <v>2.168802</v>
      </c>
      <c r="I644" s="18">
        <f t="shared" si="27"/>
        <v>16266.02</v>
      </c>
      <c r="J644" s="77" t="s">
        <v>1652</v>
      </c>
      <c r="K644" s="78" t="s">
        <v>1654</v>
      </c>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row>
    <row r="645" spans="1:42" s="26" customFormat="1" ht="12.75">
      <c r="A645" s="14" t="s">
        <v>1170</v>
      </c>
      <c r="B645" s="15" t="s">
        <v>1168</v>
      </c>
      <c r="C645" s="119">
        <v>13.9275680421</v>
      </c>
      <c r="D645" s="114">
        <v>2.141464</v>
      </c>
      <c r="E645" s="17">
        <v>1</v>
      </c>
      <c r="F645" s="114">
        <f t="shared" si="28"/>
        <v>2.141464</v>
      </c>
      <c r="G645" s="17">
        <v>1.5</v>
      </c>
      <c r="H645" s="114">
        <f t="shared" si="29"/>
        <v>3.212196</v>
      </c>
      <c r="I645" s="18">
        <f t="shared" si="27"/>
        <v>24091.47</v>
      </c>
      <c r="J645" s="77" t="s">
        <v>1652</v>
      </c>
      <c r="K645" s="78" t="s">
        <v>1654</v>
      </c>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row>
    <row r="646" spans="1:42" s="26" customFormat="1" ht="12.75">
      <c r="A646" s="20" t="s">
        <v>1171</v>
      </c>
      <c r="B646" s="21" t="s">
        <v>1168</v>
      </c>
      <c r="C646" s="120">
        <v>28.5695652174</v>
      </c>
      <c r="D646" s="115">
        <v>4.541147</v>
      </c>
      <c r="E646" s="23">
        <v>1</v>
      </c>
      <c r="F646" s="115">
        <f t="shared" si="28"/>
        <v>4.541147</v>
      </c>
      <c r="G646" s="23">
        <v>1.5</v>
      </c>
      <c r="H646" s="115">
        <f t="shared" si="29"/>
        <v>6.8117205</v>
      </c>
      <c r="I646" s="24">
        <f t="shared" si="27"/>
        <v>51087.9</v>
      </c>
      <c r="J646" s="77" t="s">
        <v>1652</v>
      </c>
      <c r="K646" s="78" t="s">
        <v>1654</v>
      </c>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row>
    <row r="647" spans="1:42" s="26" customFormat="1" ht="12.75">
      <c r="A647" s="14" t="s">
        <v>1172</v>
      </c>
      <c r="B647" s="15" t="s">
        <v>1173</v>
      </c>
      <c r="C647" s="119">
        <v>1.7935654063</v>
      </c>
      <c r="D647" s="114">
        <v>1.00901</v>
      </c>
      <c r="E647" s="17">
        <v>1</v>
      </c>
      <c r="F647" s="114">
        <f t="shared" si="28"/>
        <v>1.00901</v>
      </c>
      <c r="G647" s="17">
        <v>1.5</v>
      </c>
      <c r="H647" s="114">
        <f t="shared" si="29"/>
        <v>1.513515</v>
      </c>
      <c r="I647" s="18">
        <f t="shared" si="27"/>
        <v>11351.36</v>
      </c>
      <c r="J647" s="77" t="s">
        <v>1652</v>
      </c>
      <c r="K647" s="78" t="s">
        <v>1654</v>
      </c>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row>
    <row r="648" spans="1:42" s="26" customFormat="1" ht="12.75">
      <c r="A648" s="14" t="s">
        <v>1174</v>
      </c>
      <c r="B648" s="15" t="s">
        <v>1173</v>
      </c>
      <c r="C648" s="119">
        <v>2.3261357263</v>
      </c>
      <c r="D648" s="114">
        <v>1.355336</v>
      </c>
      <c r="E648" s="17">
        <v>1</v>
      </c>
      <c r="F648" s="114">
        <f t="shared" si="28"/>
        <v>1.355336</v>
      </c>
      <c r="G648" s="17">
        <v>1.5</v>
      </c>
      <c r="H648" s="114">
        <f t="shared" si="29"/>
        <v>2.033004</v>
      </c>
      <c r="I648" s="18">
        <f t="shared" si="27"/>
        <v>15247.53</v>
      </c>
      <c r="J648" s="77" t="s">
        <v>1652</v>
      </c>
      <c r="K648" s="78" t="s">
        <v>1654</v>
      </c>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row>
    <row r="649" spans="1:42" s="26" customFormat="1" ht="12.75">
      <c r="A649" s="14" t="s">
        <v>1175</v>
      </c>
      <c r="B649" s="15" t="s">
        <v>1173</v>
      </c>
      <c r="C649" s="119">
        <v>5.972972973</v>
      </c>
      <c r="D649" s="114">
        <v>1.786163</v>
      </c>
      <c r="E649" s="17">
        <v>1</v>
      </c>
      <c r="F649" s="114">
        <f t="shared" si="28"/>
        <v>1.786163</v>
      </c>
      <c r="G649" s="17">
        <v>1.5</v>
      </c>
      <c r="H649" s="114">
        <f t="shared" si="29"/>
        <v>2.6792445</v>
      </c>
      <c r="I649" s="18">
        <f t="shared" si="27"/>
        <v>20094.33</v>
      </c>
      <c r="J649" s="77" t="s">
        <v>1652</v>
      </c>
      <c r="K649" s="78" t="s">
        <v>1654</v>
      </c>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row>
    <row r="650" spans="1:42" s="26" customFormat="1" ht="12.75">
      <c r="A650" s="20" t="s">
        <v>1176</v>
      </c>
      <c r="B650" s="21" t="s">
        <v>1173</v>
      </c>
      <c r="C650" s="120">
        <v>13.8035714286</v>
      </c>
      <c r="D650" s="115">
        <v>3.825655</v>
      </c>
      <c r="E650" s="23">
        <v>1</v>
      </c>
      <c r="F650" s="115">
        <f t="shared" si="28"/>
        <v>3.825655</v>
      </c>
      <c r="G650" s="23">
        <v>1.5</v>
      </c>
      <c r="H650" s="115">
        <f t="shared" si="29"/>
        <v>5.7384825</v>
      </c>
      <c r="I650" s="24">
        <f t="shared" si="27"/>
        <v>43038.62</v>
      </c>
      <c r="J650" s="77" t="s">
        <v>1652</v>
      </c>
      <c r="K650" s="78" t="s">
        <v>1654</v>
      </c>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row>
    <row r="651" spans="1:42" s="26" customFormat="1" ht="12.75">
      <c r="A651" s="14" t="s">
        <v>1177</v>
      </c>
      <c r="B651" s="15" t="s">
        <v>1178</v>
      </c>
      <c r="C651" s="119">
        <v>2.0904218131</v>
      </c>
      <c r="D651" s="114">
        <v>0.879668</v>
      </c>
      <c r="E651" s="17">
        <v>1</v>
      </c>
      <c r="F651" s="114">
        <f t="shared" si="28"/>
        <v>0.879668</v>
      </c>
      <c r="G651" s="17">
        <v>1.5</v>
      </c>
      <c r="H651" s="114">
        <f t="shared" si="29"/>
        <v>1.319502</v>
      </c>
      <c r="I651" s="18">
        <f t="shared" si="27"/>
        <v>9896.27</v>
      </c>
      <c r="J651" s="77" t="s">
        <v>1652</v>
      </c>
      <c r="K651" s="78" t="s">
        <v>1654</v>
      </c>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row>
    <row r="652" spans="1:42" s="26" customFormat="1" ht="12.75">
      <c r="A652" s="14" t="s">
        <v>1179</v>
      </c>
      <c r="B652" s="15" t="s">
        <v>1178</v>
      </c>
      <c r="C652" s="119">
        <v>3.1360655738</v>
      </c>
      <c r="D652" s="114">
        <v>1.489976</v>
      </c>
      <c r="E652" s="17">
        <v>1</v>
      </c>
      <c r="F652" s="114">
        <f t="shared" si="28"/>
        <v>1.489976</v>
      </c>
      <c r="G652" s="17">
        <v>1.5</v>
      </c>
      <c r="H652" s="114">
        <f t="shared" si="29"/>
        <v>2.2349639999999997</v>
      </c>
      <c r="I652" s="18">
        <f t="shared" si="27"/>
        <v>16762.23</v>
      </c>
      <c r="J652" s="77" t="s">
        <v>1652</v>
      </c>
      <c r="K652" s="78" t="s">
        <v>1654</v>
      </c>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row>
    <row r="653" spans="1:42" s="26" customFormat="1" ht="12.75">
      <c r="A653" s="14" t="s">
        <v>1180</v>
      </c>
      <c r="B653" s="15" t="s">
        <v>1178</v>
      </c>
      <c r="C653" s="119">
        <v>5.3166441137</v>
      </c>
      <c r="D653" s="114">
        <v>1.903872</v>
      </c>
      <c r="E653" s="17">
        <v>1</v>
      </c>
      <c r="F653" s="114">
        <f t="shared" si="28"/>
        <v>1.903872</v>
      </c>
      <c r="G653" s="17">
        <v>1.5</v>
      </c>
      <c r="H653" s="114">
        <f t="shared" si="29"/>
        <v>2.855808</v>
      </c>
      <c r="I653" s="18">
        <f t="shared" si="27"/>
        <v>21418.56</v>
      </c>
      <c r="J653" s="77" t="s">
        <v>1652</v>
      </c>
      <c r="K653" s="78" t="s">
        <v>1654</v>
      </c>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row>
    <row r="654" spans="1:42" s="26" customFormat="1" ht="12.75">
      <c r="A654" s="20" t="s">
        <v>1181</v>
      </c>
      <c r="B654" s="21" t="s">
        <v>1178</v>
      </c>
      <c r="C654" s="120">
        <v>17.0571428571</v>
      </c>
      <c r="D654" s="115">
        <v>3.541994</v>
      </c>
      <c r="E654" s="23">
        <v>1</v>
      </c>
      <c r="F654" s="115">
        <f t="shared" si="28"/>
        <v>3.541994</v>
      </c>
      <c r="G654" s="23">
        <v>1.5</v>
      </c>
      <c r="H654" s="115">
        <f t="shared" si="29"/>
        <v>5.312991</v>
      </c>
      <c r="I654" s="24">
        <f t="shared" si="27"/>
        <v>39847.43</v>
      </c>
      <c r="J654" s="77" t="s">
        <v>1652</v>
      </c>
      <c r="K654" s="78" t="s">
        <v>1654</v>
      </c>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row>
    <row r="655" spans="1:42" s="26" customFormat="1" ht="12.75">
      <c r="A655" s="14" t="s">
        <v>1182</v>
      </c>
      <c r="B655" s="15" t="s">
        <v>1183</v>
      </c>
      <c r="C655" s="119">
        <v>2.887508809</v>
      </c>
      <c r="D655" s="114">
        <v>0.764418</v>
      </c>
      <c r="E655" s="17">
        <v>1</v>
      </c>
      <c r="F655" s="114">
        <f t="shared" si="28"/>
        <v>0.764418</v>
      </c>
      <c r="G655" s="17">
        <v>1.5</v>
      </c>
      <c r="H655" s="114">
        <f t="shared" si="29"/>
        <v>1.146627</v>
      </c>
      <c r="I655" s="18">
        <f aca="true" t="shared" si="30" ref="I655:I718">+ROUND(H655*7500,2)</f>
        <v>8599.7</v>
      </c>
      <c r="J655" s="77" t="s">
        <v>1652</v>
      </c>
      <c r="K655" s="78" t="s">
        <v>1654</v>
      </c>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row>
    <row r="656" spans="1:42" s="26" customFormat="1" ht="12.75">
      <c r="A656" s="14" t="s">
        <v>1184</v>
      </c>
      <c r="B656" s="15" t="s">
        <v>1183</v>
      </c>
      <c r="C656" s="119">
        <v>5.0804060914</v>
      </c>
      <c r="D656" s="114">
        <v>1.087683</v>
      </c>
      <c r="E656" s="17">
        <v>1</v>
      </c>
      <c r="F656" s="114">
        <f aca="true" t="shared" si="31" ref="F656:F719">+D656*E656</f>
        <v>1.087683</v>
      </c>
      <c r="G656" s="17">
        <v>1.5</v>
      </c>
      <c r="H656" s="114">
        <f aca="true" t="shared" si="32" ref="H656:H719">F656*G656</f>
        <v>1.6315244999999998</v>
      </c>
      <c r="I656" s="18">
        <f t="shared" si="30"/>
        <v>12236.43</v>
      </c>
      <c r="J656" s="77" t="s">
        <v>1652</v>
      </c>
      <c r="K656" s="78" t="s">
        <v>1654</v>
      </c>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row>
    <row r="657" spans="1:42" s="26" customFormat="1" ht="12.75">
      <c r="A657" s="14" t="s">
        <v>1185</v>
      </c>
      <c r="B657" s="15" t="s">
        <v>1183</v>
      </c>
      <c r="C657" s="119">
        <v>9.4300328827</v>
      </c>
      <c r="D657" s="114">
        <v>1.698592</v>
      </c>
      <c r="E657" s="17">
        <v>1</v>
      </c>
      <c r="F657" s="114">
        <f t="shared" si="31"/>
        <v>1.698592</v>
      </c>
      <c r="G657" s="17">
        <v>1.5</v>
      </c>
      <c r="H657" s="114">
        <f t="shared" si="32"/>
        <v>2.5478880000000004</v>
      </c>
      <c r="I657" s="18">
        <f t="shared" si="30"/>
        <v>19109.16</v>
      </c>
      <c r="J657" s="77" t="s">
        <v>1652</v>
      </c>
      <c r="K657" s="78" t="s">
        <v>1654</v>
      </c>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row>
    <row r="658" spans="1:42" s="26" customFormat="1" ht="12.75">
      <c r="A658" s="20" t="s">
        <v>1186</v>
      </c>
      <c r="B658" s="21" t="s">
        <v>1183</v>
      </c>
      <c r="C658" s="120">
        <v>19.191283293</v>
      </c>
      <c r="D658" s="115">
        <v>3.06421</v>
      </c>
      <c r="E658" s="23">
        <v>1</v>
      </c>
      <c r="F658" s="115">
        <f t="shared" si="31"/>
        <v>3.06421</v>
      </c>
      <c r="G658" s="23">
        <v>1.5</v>
      </c>
      <c r="H658" s="115">
        <f t="shared" si="32"/>
        <v>4.596315000000001</v>
      </c>
      <c r="I658" s="24">
        <f t="shared" si="30"/>
        <v>34472.36</v>
      </c>
      <c r="J658" s="77" t="s">
        <v>1652</v>
      </c>
      <c r="K658" s="78" t="s">
        <v>1654</v>
      </c>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row>
    <row r="659" spans="1:42" s="26" customFormat="1" ht="12.75">
      <c r="A659" s="14" t="s">
        <v>1187</v>
      </c>
      <c r="B659" s="15" t="s">
        <v>1188</v>
      </c>
      <c r="C659" s="119">
        <v>4.1630252101</v>
      </c>
      <c r="D659" s="114">
        <v>0.528861</v>
      </c>
      <c r="E659" s="17">
        <v>1</v>
      </c>
      <c r="F659" s="114">
        <f t="shared" si="31"/>
        <v>0.528861</v>
      </c>
      <c r="G659" s="17">
        <v>1.5</v>
      </c>
      <c r="H659" s="114">
        <f t="shared" si="32"/>
        <v>0.7932915</v>
      </c>
      <c r="I659" s="18">
        <f t="shared" si="30"/>
        <v>5949.69</v>
      </c>
      <c r="J659" s="77" t="s">
        <v>1652</v>
      </c>
      <c r="K659" s="78" t="s">
        <v>1654</v>
      </c>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row>
    <row r="660" spans="1:42" s="26" customFormat="1" ht="12.75">
      <c r="A660" s="14" t="s">
        <v>1189</v>
      </c>
      <c r="B660" s="15" t="s">
        <v>1188</v>
      </c>
      <c r="C660" s="119">
        <v>4.9768620944</v>
      </c>
      <c r="D660" s="114">
        <v>0.654483</v>
      </c>
      <c r="E660" s="17">
        <v>1</v>
      </c>
      <c r="F660" s="114">
        <f t="shared" si="31"/>
        <v>0.654483</v>
      </c>
      <c r="G660" s="17">
        <v>1.5</v>
      </c>
      <c r="H660" s="114">
        <f t="shared" si="32"/>
        <v>0.9817245000000001</v>
      </c>
      <c r="I660" s="18">
        <f t="shared" si="30"/>
        <v>7362.93</v>
      </c>
      <c r="J660" s="77" t="s">
        <v>1652</v>
      </c>
      <c r="K660" s="78" t="s">
        <v>1654</v>
      </c>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row>
    <row r="661" spans="1:42" s="26" customFormat="1" ht="12.75">
      <c r="A661" s="14" t="s">
        <v>1190</v>
      </c>
      <c r="B661" s="15" t="s">
        <v>1188</v>
      </c>
      <c r="C661" s="119">
        <v>7.83847981</v>
      </c>
      <c r="D661" s="114">
        <v>0.942395</v>
      </c>
      <c r="E661" s="17">
        <v>1</v>
      </c>
      <c r="F661" s="114">
        <f t="shared" si="31"/>
        <v>0.942395</v>
      </c>
      <c r="G661" s="17">
        <v>1.5</v>
      </c>
      <c r="H661" s="114">
        <f t="shared" si="32"/>
        <v>1.4135925</v>
      </c>
      <c r="I661" s="18">
        <f t="shared" si="30"/>
        <v>10601.94</v>
      </c>
      <c r="J661" s="77" t="s">
        <v>1652</v>
      </c>
      <c r="K661" s="78" t="s">
        <v>1654</v>
      </c>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row>
    <row r="662" spans="1:42" s="26" customFormat="1" ht="12.75">
      <c r="A662" s="20" t="s">
        <v>1191</v>
      </c>
      <c r="B662" s="21" t="s">
        <v>1188</v>
      </c>
      <c r="C662" s="120">
        <v>16.6157834101</v>
      </c>
      <c r="D662" s="115">
        <v>1.719855</v>
      </c>
      <c r="E662" s="23">
        <v>1</v>
      </c>
      <c r="F662" s="115">
        <f t="shared" si="31"/>
        <v>1.719855</v>
      </c>
      <c r="G662" s="23">
        <v>1.5</v>
      </c>
      <c r="H662" s="115">
        <f t="shared" si="32"/>
        <v>2.5797825</v>
      </c>
      <c r="I662" s="24">
        <f t="shared" si="30"/>
        <v>19348.37</v>
      </c>
      <c r="J662" s="77" t="s">
        <v>1652</v>
      </c>
      <c r="K662" s="78" t="s">
        <v>1654</v>
      </c>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row>
    <row r="663" spans="1:42" s="26" customFormat="1" ht="12.75">
      <c r="A663" s="14" t="s">
        <v>1192</v>
      </c>
      <c r="B663" s="15" t="s">
        <v>1193</v>
      </c>
      <c r="C663" s="119">
        <v>2.995972382</v>
      </c>
      <c r="D663" s="114">
        <v>0.388283</v>
      </c>
      <c r="E663" s="17">
        <v>1</v>
      </c>
      <c r="F663" s="114">
        <f t="shared" si="31"/>
        <v>0.388283</v>
      </c>
      <c r="G663" s="17">
        <v>1.5</v>
      </c>
      <c r="H663" s="114">
        <f t="shared" si="32"/>
        <v>0.5824245</v>
      </c>
      <c r="I663" s="18">
        <f t="shared" si="30"/>
        <v>4368.18</v>
      </c>
      <c r="J663" s="77" t="s">
        <v>1652</v>
      </c>
      <c r="K663" s="78" t="s">
        <v>1654</v>
      </c>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row>
    <row r="664" spans="1:42" s="26" customFormat="1" ht="12.75">
      <c r="A664" s="14" t="s">
        <v>1194</v>
      </c>
      <c r="B664" s="15" t="s">
        <v>1193</v>
      </c>
      <c r="C664" s="119">
        <v>4.2846176557</v>
      </c>
      <c r="D664" s="114">
        <v>0.574733</v>
      </c>
      <c r="E664" s="17">
        <v>1</v>
      </c>
      <c r="F664" s="114">
        <f t="shared" si="31"/>
        <v>0.574733</v>
      </c>
      <c r="G664" s="17">
        <v>1.5</v>
      </c>
      <c r="H664" s="114">
        <f t="shared" si="32"/>
        <v>0.8620995</v>
      </c>
      <c r="I664" s="18">
        <f t="shared" si="30"/>
        <v>6465.75</v>
      </c>
      <c r="J664" s="77" t="s">
        <v>1652</v>
      </c>
      <c r="K664" s="78" t="s">
        <v>1654</v>
      </c>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row>
    <row r="665" spans="1:42" s="26" customFormat="1" ht="12.75">
      <c r="A665" s="14" t="s">
        <v>1195</v>
      </c>
      <c r="B665" s="15" t="s">
        <v>1193</v>
      </c>
      <c r="C665" s="119">
        <v>6.7057761733</v>
      </c>
      <c r="D665" s="114">
        <v>0.973351</v>
      </c>
      <c r="E665" s="17">
        <v>1</v>
      </c>
      <c r="F665" s="114">
        <f t="shared" si="31"/>
        <v>0.973351</v>
      </c>
      <c r="G665" s="17">
        <v>1.5</v>
      </c>
      <c r="H665" s="114">
        <f t="shared" si="32"/>
        <v>1.4600265</v>
      </c>
      <c r="I665" s="18">
        <f t="shared" si="30"/>
        <v>10950.2</v>
      </c>
      <c r="J665" s="77" t="s">
        <v>1652</v>
      </c>
      <c r="K665" s="78" t="s">
        <v>1654</v>
      </c>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row>
    <row r="666" spans="1:42" s="26" customFormat="1" ht="12.75">
      <c r="A666" s="20" t="s">
        <v>1196</v>
      </c>
      <c r="B666" s="21" t="s">
        <v>1193</v>
      </c>
      <c r="C666" s="120">
        <v>14.0555555556</v>
      </c>
      <c r="D666" s="115">
        <v>2.751152</v>
      </c>
      <c r="E666" s="23">
        <v>1</v>
      </c>
      <c r="F666" s="115">
        <f t="shared" si="31"/>
        <v>2.751152</v>
      </c>
      <c r="G666" s="23">
        <v>1.5</v>
      </c>
      <c r="H666" s="115">
        <f t="shared" si="32"/>
        <v>4.126728</v>
      </c>
      <c r="I666" s="24">
        <f t="shared" si="30"/>
        <v>30950.46</v>
      </c>
      <c r="J666" s="77" t="s">
        <v>1652</v>
      </c>
      <c r="K666" s="78" t="s">
        <v>1654</v>
      </c>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row>
    <row r="667" spans="1:42" s="26" customFormat="1" ht="12.75">
      <c r="A667" s="14" t="s">
        <v>1197</v>
      </c>
      <c r="B667" s="15" t="s">
        <v>1198</v>
      </c>
      <c r="C667" s="119">
        <v>3.8085106383</v>
      </c>
      <c r="D667" s="114">
        <v>0.352061</v>
      </c>
      <c r="E667" s="17">
        <v>1</v>
      </c>
      <c r="F667" s="114">
        <f t="shared" si="31"/>
        <v>0.352061</v>
      </c>
      <c r="G667" s="17">
        <v>1.5</v>
      </c>
      <c r="H667" s="114">
        <f t="shared" si="32"/>
        <v>0.5280915</v>
      </c>
      <c r="I667" s="18">
        <f t="shared" si="30"/>
        <v>3960.69</v>
      </c>
      <c r="J667" s="77" t="s">
        <v>1652</v>
      </c>
      <c r="K667" s="78" t="s">
        <v>1654</v>
      </c>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row>
    <row r="668" spans="1:42" s="26" customFormat="1" ht="12.75">
      <c r="A668" s="14" t="s">
        <v>1199</v>
      </c>
      <c r="B668" s="15" t="s">
        <v>1198</v>
      </c>
      <c r="C668" s="119">
        <v>4.3189734189</v>
      </c>
      <c r="D668" s="114">
        <v>0.561159</v>
      </c>
      <c r="E668" s="17">
        <v>1</v>
      </c>
      <c r="F668" s="114">
        <f t="shared" si="31"/>
        <v>0.561159</v>
      </c>
      <c r="G668" s="17">
        <v>1.5</v>
      </c>
      <c r="H668" s="114">
        <f t="shared" si="32"/>
        <v>0.8417385</v>
      </c>
      <c r="I668" s="18">
        <f t="shared" si="30"/>
        <v>6313.04</v>
      </c>
      <c r="J668" s="77" t="s">
        <v>1652</v>
      </c>
      <c r="K668" s="78" t="s">
        <v>1654</v>
      </c>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row>
    <row r="669" spans="1:42" s="26" customFormat="1" ht="12.75">
      <c r="A669" s="14" t="s">
        <v>1200</v>
      </c>
      <c r="B669" s="15" t="s">
        <v>1198</v>
      </c>
      <c r="C669" s="119">
        <v>6.4459134615</v>
      </c>
      <c r="D669" s="114">
        <v>0.963387</v>
      </c>
      <c r="E669" s="17">
        <v>1</v>
      </c>
      <c r="F669" s="114">
        <f t="shared" si="31"/>
        <v>0.963387</v>
      </c>
      <c r="G669" s="17">
        <v>1.5</v>
      </c>
      <c r="H669" s="114">
        <f t="shared" si="32"/>
        <v>1.4450805</v>
      </c>
      <c r="I669" s="18">
        <f t="shared" si="30"/>
        <v>10838.1</v>
      </c>
      <c r="J669" s="77" t="s">
        <v>1652</v>
      </c>
      <c r="K669" s="78" t="s">
        <v>1654</v>
      </c>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row>
    <row r="670" spans="1:42" s="26" customFormat="1" ht="12.75">
      <c r="A670" s="20" t="s">
        <v>1201</v>
      </c>
      <c r="B670" s="21" t="s">
        <v>1198</v>
      </c>
      <c r="C670" s="120">
        <v>10.0340136054</v>
      </c>
      <c r="D670" s="115">
        <v>1.572851</v>
      </c>
      <c r="E670" s="23">
        <v>1</v>
      </c>
      <c r="F670" s="115">
        <f t="shared" si="31"/>
        <v>1.572851</v>
      </c>
      <c r="G670" s="23">
        <v>1.5</v>
      </c>
      <c r="H670" s="115">
        <f t="shared" si="32"/>
        <v>2.3592765</v>
      </c>
      <c r="I670" s="24">
        <f t="shared" si="30"/>
        <v>17694.57</v>
      </c>
      <c r="J670" s="77" t="s">
        <v>1652</v>
      </c>
      <c r="K670" s="78" t="s">
        <v>1654</v>
      </c>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row>
    <row r="671" spans="1:42" s="26" customFormat="1" ht="12.75">
      <c r="A671" s="14" t="s">
        <v>1202</v>
      </c>
      <c r="B671" s="15" t="s">
        <v>1203</v>
      </c>
      <c r="C671" s="119">
        <v>2.9401885617</v>
      </c>
      <c r="D671" s="114">
        <v>0.414762</v>
      </c>
      <c r="E671" s="17">
        <v>1</v>
      </c>
      <c r="F671" s="114">
        <f t="shared" si="31"/>
        <v>0.414762</v>
      </c>
      <c r="G671" s="17">
        <v>1.5</v>
      </c>
      <c r="H671" s="114">
        <f t="shared" si="32"/>
        <v>0.622143</v>
      </c>
      <c r="I671" s="18">
        <f t="shared" si="30"/>
        <v>4666.07</v>
      </c>
      <c r="J671" s="77" t="s">
        <v>1652</v>
      </c>
      <c r="K671" s="78" t="s">
        <v>1654</v>
      </c>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row>
    <row r="672" spans="1:42" s="26" customFormat="1" ht="12.75">
      <c r="A672" s="14" t="s">
        <v>1204</v>
      </c>
      <c r="B672" s="15" t="s">
        <v>1203</v>
      </c>
      <c r="C672" s="119">
        <v>4.1211054016</v>
      </c>
      <c r="D672" s="114">
        <v>0.59048</v>
      </c>
      <c r="E672" s="17">
        <v>1</v>
      </c>
      <c r="F672" s="114">
        <f t="shared" si="31"/>
        <v>0.59048</v>
      </c>
      <c r="G672" s="17">
        <v>1.5</v>
      </c>
      <c r="H672" s="114">
        <f t="shared" si="32"/>
        <v>0.8857200000000001</v>
      </c>
      <c r="I672" s="18">
        <f t="shared" si="30"/>
        <v>6642.9</v>
      </c>
      <c r="J672" s="77" t="s">
        <v>1652</v>
      </c>
      <c r="K672" s="78" t="s">
        <v>1654</v>
      </c>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row>
    <row r="673" spans="1:42" s="26" customFormat="1" ht="12.75">
      <c r="A673" s="14" t="s">
        <v>1205</v>
      </c>
      <c r="B673" s="15" t="s">
        <v>1203</v>
      </c>
      <c r="C673" s="119">
        <v>6.166300044</v>
      </c>
      <c r="D673" s="114">
        <v>0.914681</v>
      </c>
      <c r="E673" s="17">
        <v>1</v>
      </c>
      <c r="F673" s="114">
        <f t="shared" si="31"/>
        <v>0.914681</v>
      </c>
      <c r="G673" s="17">
        <v>1.5</v>
      </c>
      <c r="H673" s="114">
        <f t="shared" si="32"/>
        <v>1.3720215</v>
      </c>
      <c r="I673" s="18">
        <f t="shared" si="30"/>
        <v>10290.16</v>
      </c>
      <c r="J673" s="77" t="s">
        <v>1652</v>
      </c>
      <c r="K673" s="78" t="s">
        <v>1654</v>
      </c>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row>
    <row r="674" spans="1:42" s="26" customFormat="1" ht="12.75">
      <c r="A674" s="20" t="s">
        <v>1206</v>
      </c>
      <c r="B674" s="21" t="s">
        <v>1203</v>
      </c>
      <c r="C674" s="120">
        <v>11.9830752611</v>
      </c>
      <c r="D674" s="115">
        <v>1.955996</v>
      </c>
      <c r="E674" s="23">
        <v>1</v>
      </c>
      <c r="F674" s="115">
        <f t="shared" si="31"/>
        <v>1.955996</v>
      </c>
      <c r="G674" s="23">
        <v>1.5</v>
      </c>
      <c r="H674" s="115">
        <f t="shared" si="32"/>
        <v>2.933994</v>
      </c>
      <c r="I674" s="24">
        <f t="shared" si="30"/>
        <v>22004.96</v>
      </c>
      <c r="J674" s="77" t="s">
        <v>1652</v>
      </c>
      <c r="K674" s="78" t="s">
        <v>1654</v>
      </c>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row>
    <row r="675" spans="1:42" s="26" customFormat="1" ht="12.75">
      <c r="A675" s="14" t="s">
        <v>1207</v>
      </c>
      <c r="B675" s="15" t="s">
        <v>1208</v>
      </c>
      <c r="C675" s="119">
        <v>1.9283544304</v>
      </c>
      <c r="D675" s="114">
        <v>0.475143</v>
      </c>
      <c r="E675" s="17">
        <v>1</v>
      </c>
      <c r="F675" s="114">
        <f t="shared" si="31"/>
        <v>0.475143</v>
      </c>
      <c r="G675" s="17">
        <v>1.5</v>
      </c>
      <c r="H675" s="114">
        <f t="shared" si="32"/>
        <v>0.7127144999999999</v>
      </c>
      <c r="I675" s="18">
        <f t="shared" si="30"/>
        <v>5345.36</v>
      </c>
      <c r="J675" s="77" t="s">
        <v>1652</v>
      </c>
      <c r="K675" s="78" t="s">
        <v>1654</v>
      </c>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row>
    <row r="676" spans="1:42" s="26" customFormat="1" ht="12.75">
      <c r="A676" s="14" t="s">
        <v>1209</v>
      </c>
      <c r="B676" s="15" t="s">
        <v>1208</v>
      </c>
      <c r="C676" s="119">
        <v>3.0063699041</v>
      </c>
      <c r="D676" s="114">
        <v>0.621972</v>
      </c>
      <c r="E676" s="17">
        <v>1</v>
      </c>
      <c r="F676" s="114">
        <f t="shared" si="31"/>
        <v>0.621972</v>
      </c>
      <c r="G676" s="17">
        <v>1.5</v>
      </c>
      <c r="H676" s="114">
        <f t="shared" si="32"/>
        <v>0.932958</v>
      </c>
      <c r="I676" s="18">
        <f t="shared" si="30"/>
        <v>6997.19</v>
      </c>
      <c r="J676" s="77" t="s">
        <v>1652</v>
      </c>
      <c r="K676" s="78" t="s">
        <v>1654</v>
      </c>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row>
    <row r="677" spans="1:42" s="26" customFormat="1" ht="12.75">
      <c r="A677" s="14" t="s">
        <v>1210</v>
      </c>
      <c r="B677" s="15" t="s">
        <v>1208</v>
      </c>
      <c r="C677" s="119">
        <v>4.9260154739</v>
      </c>
      <c r="D677" s="114">
        <v>0.893177</v>
      </c>
      <c r="E677" s="17">
        <v>1</v>
      </c>
      <c r="F677" s="114">
        <f t="shared" si="31"/>
        <v>0.893177</v>
      </c>
      <c r="G677" s="17">
        <v>1.5</v>
      </c>
      <c r="H677" s="114">
        <f t="shared" si="32"/>
        <v>1.3397655</v>
      </c>
      <c r="I677" s="18">
        <f t="shared" si="30"/>
        <v>10048.24</v>
      </c>
      <c r="J677" s="77" t="s">
        <v>1652</v>
      </c>
      <c r="K677" s="78" t="s">
        <v>1654</v>
      </c>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row>
    <row r="678" spans="1:42" s="26" customFormat="1" ht="12.75">
      <c r="A678" s="20" t="s">
        <v>1211</v>
      </c>
      <c r="B678" s="21" t="s">
        <v>1208</v>
      </c>
      <c r="C678" s="120">
        <v>11.3443708609</v>
      </c>
      <c r="D678" s="115">
        <v>2.016775</v>
      </c>
      <c r="E678" s="23">
        <v>1</v>
      </c>
      <c r="F678" s="115">
        <f t="shared" si="31"/>
        <v>2.016775</v>
      </c>
      <c r="G678" s="23">
        <v>1.5</v>
      </c>
      <c r="H678" s="115">
        <f t="shared" si="32"/>
        <v>3.0251625</v>
      </c>
      <c r="I678" s="24">
        <f t="shared" si="30"/>
        <v>22688.72</v>
      </c>
      <c r="J678" s="77" t="s">
        <v>1652</v>
      </c>
      <c r="K678" s="78" t="s">
        <v>1654</v>
      </c>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row>
    <row r="679" spans="1:42" s="26" customFormat="1" ht="12.75">
      <c r="A679" s="14" t="s">
        <v>1212</v>
      </c>
      <c r="B679" s="15" t="s">
        <v>1213</v>
      </c>
      <c r="C679" s="119">
        <v>2.4839557551</v>
      </c>
      <c r="D679" s="114">
        <v>0.349549</v>
      </c>
      <c r="E679" s="17">
        <v>1</v>
      </c>
      <c r="F679" s="114">
        <f t="shared" si="31"/>
        <v>0.349549</v>
      </c>
      <c r="G679" s="17">
        <v>1.5</v>
      </c>
      <c r="H679" s="114">
        <f t="shared" si="32"/>
        <v>0.5243234999999999</v>
      </c>
      <c r="I679" s="18">
        <f t="shared" si="30"/>
        <v>3932.43</v>
      </c>
      <c r="J679" s="77" t="s">
        <v>1652</v>
      </c>
      <c r="K679" s="78" t="s">
        <v>1654</v>
      </c>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row>
    <row r="680" spans="1:42" s="26" customFormat="1" ht="12.75">
      <c r="A680" s="14" t="s">
        <v>1214</v>
      </c>
      <c r="B680" s="15" t="s">
        <v>1213</v>
      </c>
      <c r="C680" s="119">
        <v>3.5311449987</v>
      </c>
      <c r="D680" s="114">
        <v>0.510273</v>
      </c>
      <c r="E680" s="17">
        <v>1</v>
      </c>
      <c r="F680" s="114">
        <f t="shared" si="31"/>
        <v>0.510273</v>
      </c>
      <c r="G680" s="17">
        <v>1.5</v>
      </c>
      <c r="H680" s="114">
        <f t="shared" si="32"/>
        <v>0.7654095</v>
      </c>
      <c r="I680" s="18">
        <f t="shared" si="30"/>
        <v>5740.57</v>
      </c>
      <c r="J680" s="77" t="s">
        <v>1652</v>
      </c>
      <c r="K680" s="78" t="s">
        <v>1654</v>
      </c>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row>
    <row r="681" spans="1:42" s="26" customFormat="1" ht="12.75">
      <c r="A681" s="14" t="s">
        <v>1215</v>
      </c>
      <c r="B681" s="15" t="s">
        <v>1213</v>
      </c>
      <c r="C681" s="119">
        <v>5.6486666667</v>
      </c>
      <c r="D681" s="114">
        <v>0.797319</v>
      </c>
      <c r="E681" s="17">
        <v>1</v>
      </c>
      <c r="F681" s="114">
        <f t="shared" si="31"/>
        <v>0.797319</v>
      </c>
      <c r="G681" s="17">
        <v>1.5</v>
      </c>
      <c r="H681" s="114">
        <f t="shared" si="32"/>
        <v>1.1959785</v>
      </c>
      <c r="I681" s="18">
        <f t="shared" si="30"/>
        <v>8969.84</v>
      </c>
      <c r="J681" s="77" t="s">
        <v>1652</v>
      </c>
      <c r="K681" s="78" t="s">
        <v>1654</v>
      </c>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row>
    <row r="682" spans="1:42" s="26" customFormat="1" ht="12.75">
      <c r="A682" s="20" t="s">
        <v>1216</v>
      </c>
      <c r="B682" s="21" t="s">
        <v>1213</v>
      </c>
      <c r="C682" s="120">
        <v>12.9461538462</v>
      </c>
      <c r="D682" s="115">
        <v>1.912707</v>
      </c>
      <c r="E682" s="23">
        <v>1</v>
      </c>
      <c r="F682" s="115">
        <f t="shared" si="31"/>
        <v>1.912707</v>
      </c>
      <c r="G682" s="23">
        <v>1.5</v>
      </c>
      <c r="H682" s="115">
        <f t="shared" si="32"/>
        <v>2.8690605</v>
      </c>
      <c r="I682" s="24">
        <f t="shared" si="30"/>
        <v>21517.95</v>
      </c>
      <c r="J682" s="77" t="s">
        <v>1652</v>
      </c>
      <c r="K682" s="78" t="s">
        <v>1654</v>
      </c>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row>
    <row r="683" spans="1:42" s="26" customFormat="1" ht="12.75">
      <c r="A683" s="14" t="s">
        <v>1217</v>
      </c>
      <c r="B683" s="15" t="s">
        <v>1218</v>
      </c>
      <c r="C683" s="119">
        <v>3.0340026774</v>
      </c>
      <c r="D683" s="114">
        <v>1.36967</v>
      </c>
      <c r="E683" s="17">
        <v>1</v>
      </c>
      <c r="F683" s="114">
        <f t="shared" si="31"/>
        <v>1.36967</v>
      </c>
      <c r="G683" s="17">
        <v>1.5</v>
      </c>
      <c r="H683" s="114">
        <f t="shared" si="32"/>
        <v>2.054505</v>
      </c>
      <c r="I683" s="18">
        <f t="shared" si="30"/>
        <v>15408.79</v>
      </c>
      <c r="J683" s="77" t="s">
        <v>1652</v>
      </c>
      <c r="K683" s="78" t="s">
        <v>1654</v>
      </c>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row>
    <row r="684" spans="1:42" s="26" customFormat="1" ht="12.75">
      <c r="A684" s="14" t="s">
        <v>1219</v>
      </c>
      <c r="B684" s="15" t="s">
        <v>1218</v>
      </c>
      <c r="C684" s="119">
        <v>4.2669767442</v>
      </c>
      <c r="D684" s="114">
        <v>1.834643</v>
      </c>
      <c r="E684" s="17">
        <v>1</v>
      </c>
      <c r="F684" s="114">
        <f t="shared" si="31"/>
        <v>1.834643</v>
      </c>
      <c r="G684" s="17">
        <v>1.5</v>
      </c>
      <c r="H684" s="114">
        <f t="shared" si="32"/>
        <v>2.7519645</v>
      </c>
      <c r="I684" s="18">
        <f t="shared" si="30"/>
        <v>20639.73</v>
      </c>
      <c r="J684" s="77" t="s">
        <v>1652</v>
      </c>
      <c r="K684" s="78" t="s">
        <v>1654</v>
      </c>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row>
    <row r="685" spans="1:42" s="26" customFormat="1" ht="12.75">
      <c r="A685" s="14" t="s">
        <v>1220</v>
      </c>
      <c r="B685" s="15" t="s">
        <v>1218</v>
      </c>
      <c r="C685" s="119">
        <v>8.4426048565</v>
      </c>
      <c r="D685" s="114">
        <v>2.905774</v>
      </c>
      <c r="E685" s="17">
        <v>1</v>
      </c>
      <c r="F685" s="114">
        <f t="shared" si="31"/>
        <v>2.905774</v>
      </c>
      <c r="G685" s="17">
        <v>1.5</v>
      </c>
      <c r="H685" s="114">
        <f t="shared" si="32"/>
        <v>4.358661</v>
      </c>
      <c r="I685" s="18">
        <f t="shared" si="30"/>
        <v>32689.96</v>
      </c>
      <c r="J685" s="77" t="s">
        <v>1652</v>
      </c>
      <c r="K685" s="78" t="s">
        <v>1654</v>
      </c>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row>
    <row r="686" spans="1:42" s="26" customFormat="1" ht="12.75">
      <c r="A686" s="20" t="s">
        <v>1221</v>
      </c>
      <c r="B686" s="21" t="s">
        <v>1218</v>
      </c>
      <c r="C686" s="120">
        <v>24.5174418605</v>
      </c>
      <c r="D686" s="115">
        <v>7.191284</v>
      </c>
      <c r="E686" s="23">
        <v>1</v>
      </c>
      <c r="F686" s="115">
        <f t="shared" si="31"/>
        <v>7.191284</v>
      </c>
      <c r="G686" s="23">
        <v>1.5</v>
      </c>
      <c r="H686" s="115">
        <f t="shared" si="32"/>
        <v>10.786926</v>
      </c>
      <c r="I686" s="24">
        <f t="shared" si="30"/>
        <v>80901.95</v>
      </c>
      <c r="J686" s="77" t="s">
        <v>1652</v>
      </c>
      <c r="K686" s="78" t="s">
        <v>1654</v>
      </c>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row>
    <row r="687" spans="1:42" s="26" customFormat="1" ht="12.75">
      <c r="A687" s="14" t="s">
        <v>1222</v>
      </c>
      <c r="B687" s="15" t="s">
        <v>1223</v>
      </c>
      <c r="C687" s="119">
        <v>1.8305815287</v>
      </c>
      <c r="D687" s="114">
        <v>1.281242</v>
      </c>
      <c r="E687" s="17">
        <v>1</v>
      </c>
      <c r="F687" s="114">
        <f t="shared" si="31"/>
        <v>1.281242</v>
      </c>
      <c r="G687" s="17">
        <v>1.5</v>
      </c>
      <c r="H687" s="114">
        <f t="shared" si="32"/>
        <v>1.921863</v>
      </c>
      <c r="I687" s="18">
        <f t="shared" si="30"/>
        <v>14413.97</v>
      </c>
      <c r="J687" s="77" t="s">
        <v>1652</v>
      </c>
      <c r="K687" s="78" t="s">
        <v>1654</v>
      </c>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row>
    <row r="688" spans="1:42" s="26" customFormat="1" ht="12.75">
      <c r="A688" s="14" t="s">
        <v>1224</v>
      </c>
      <c r="B688" s="15" t="s">
        <v>1223</v>
      </c>
      <c r="C688" s="119">
        <v>2.2231245166</v>
      </c>
      <c r="D688" s="114">
        <v>1.441061</v>
      </c>
      <c r="E688" s="17">
        <v>1</v>
      </c>
      <c r="F688" s="114">
        <f t="shared" si="31"/>
        <v>1.441061</v>
      </c>
      <c r="G688" s="17">
        <v>1.5</v>
      </c>
      <c r="H688" s="114">
        <f t="shared" si="32"/>
        <v>2.1615915</v>
      </c>
      <c r="I688" s="18">
        <f t="shared" si="30"/>
        <v>16211.94</v>
      </c>
      <c r="J688" s="77" t="s">
        <v>1652</v>
      </c>
      <c r="K688" s="78" t="s">
        <v>1654</v>
      </c>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row>
    <row r="689" spans="1:42" s="26" customFormat="1" ht="12.75">
      <c r="A689" s="14" t="s">
        <v>1225</v>
      </c>
      <c r="B689" s="15" t="s">
        <v>1223</v>
      </c>
      <c r="C689" s="119">
        <v>4.9665809769</v>
      </c>
      <c r="D689" s="114">
        <v>2.153038</v>
      </c>
      <c r="E689" s="17">
        <v>1</v>
      </c>
      <c r="F689" s="114">
        <f t="shared" si="31"/>
        <v>2.153038</v>
      </c>
      <c r="G689" s="17">
        <v>1.5</v>
      </c>
      <c r="H689" s="114">
        <f t="shared" si="32"/>
        <v>3.229557</v>
      </c>
      <c r="I689" s="18">
        <f t="shared" si="30"/>
        <v>24221.68</v>
      </c>
      <c r="J689" s="77" t="s">
        <v>1652</v>
      </c>
      <c r="K689" s="78" t="s">
        <v>1654</v>
      </c>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row>
    <row r="690" spans="1:42" s="26" customFormat="1" ht="12.75">
      <c r="A690" s="20" t="s">
        <v>1226</v>
      </c>
      <c r="B690" s="21" t="s">
        <v>1223</v>
      </c>
      <c r="C690" s="120">
        <v>18.6666666667</v>
      </c>
      <c r="D690" s="115">
        <v>6.115091</v>
      </c>
      <c r="E690" s="23">
        <v>1</v>
      </c>
      <c r="F690" s="115">
        <f t="shared" si="31"/>
        <v>6.115091</v>
      </c>
      <c r="G690" s="23">
        <v>1.5</v>
      </c>
      <c r="H690" s="115">
        <f t="shared" si="32"/>
        <v>9.1726365</v>
      </c>
      <c r="I690" s="24">
        <f t="shared" si="30"/>
        <v>68794.77</v>
      </c>
      <c r="J690" s="77" t="s">
        <v>1652</v>
      </c>
      <c r="K690" s="78" t="s">
        <v>1654</v>
      </c>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row>
    <row r="691" spans="1:42" s="26" customFormat="1" ht="12.75">
      <c r="A691" s="14" t="s">
        <v>1227</v>
      </c>
      <c r="B691" s="15" t="s">
        <v>1228</v>
      </c>
      <c r="C691" s="119">
        <v>1.3011780865</v>
      </c>
      <c r="D691" s="114">
        <v>0.736372</v>
      </c>
      <c r="E691" s="17">
        <v>1</v>
      </c>
      <c r="F691" s="114">
        <f t="shared" si="31"/>
        <v>0.736372</v>
      </c>
      <c r="G691" s="17">
        <v>1.5</v>
      </c>
      <c r="H691" s="114">
        <f t="shared" si="32"/>
        <v>1.104558</v>
      </c>
      <c r="I691" s="18">
        <f t="shared" si="30"/>
        <v>8284.19</v>
      </c>
      <c r="J691" s="77" t="s">
        <v>1652</v>
      </c>
      <c r="K691" s="78" t="s">
        <v>1654</v>
      </c>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row>
    <row r="692" spans="1:42" s="26" customFormat="1" ht="12.75">
      <c r="A692" s="14" t="s">
        <v>1229</v>
      </c>
      <c r="B692" s="15" t="s">
        <v>1228</v>
      </c>
      <c r="C692" s="119">
        <v>2.1637390213</v>
      </c>
      <c r="D692" s="114">
        <v>0.947887</v>
      </c>
      <c r="E692" s="17">
        <v>1</v>
      </c>
      <c r="F692" s="114">
        <f t="shared" si="31"/>
        <v>0.947887</v>
      </c>
      <c r="G692" s="17">
        <v>1.5</v>
      </c>
      <c r="H692" s="114">
        <f t="shared" si="32"/>
        <v>1.4218305</v>
      </c>
      <c r="I692" s="18">
        <f t="shared" si="30"/>
        <v>10663.73</v>
      </c>
      <c r="J692" s="77" t="s">
        <v>1652</v>
      </c>
      <c r="K692" s="78" t="s">
        <v>1654</v>
      </c>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row>
    <row r="693" spans="1:42" s="26" customFormat="1" ht="12.75">
      <c r="A693" s="14" t="s">
        <v>1230</v>
      </c>
      <c r="B693" s="15" t="s">
        <v>1228</v>
      </c>
      <c r="C693" s="119">
        <v>6.5876180483</v>
      </c>
      <c r="D693" s="114">
        <v>1.898966</v>
      </c>
      <c r="E693" s="17">
        <v>1</v>
      </c>
      <c r="F693" s="114">
        <f t="shared" si="31"/>
        <v>1.898966</v>
      </c>
      <c r="G693" s="17">
        <v>1.5</v>
      </c>
      <c r="H693" s="114">
        <f t="shared" si="32"/>
        <v>2.848449</v>
      </c>
      <c r="I693" s="18">
        <f t="shared" si="30"/>
        <v>21363.37</v>
      </c>
      <c r="J693" s="77" t="s">
        <v>1652</v>
      </c>
      <c r="K693" s="78" t="s">
        <v>1654</v>
      </c>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row>
    <row r="694" spans="1:42" s="26" customFormat="1" ht="12.75">
      <c r="A694" s="20" t="s">
        <v>1231</v>
      </c>
      <c r="B694" s="21" t="s">
        <v>1228</v>
      </c>
      <c r="C694" s="120">
        <v>16.3758389262</v>
      </c>
      <c r="D694" s="115">
        <v>4.251874</v>
      </c>
      <c r="E694" s="23">
        <v>1</v>
      </c>
      <c r="F694" s="115">
        <f t="shared" si="31"/>
        <v>4.251874</v>
      </c>
      <c r="G694" s="23">
        <v>1.5</v>
      </c>
      <c r="H694" s="115">
        <f t="shared" si="32"/>
        <v>6.3778109999999995</v>
      </c>
      <c r="I694" s="24">
        <f t="shared" si="30"/>
        <v>47833.58</v>
      </c>
      <c r="J694" s="77" t="s">
        <v>1652</v>
      </c>
      <c r="K694" s="78" t="s">
        <v>1654</v>
      </c>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row>
    <row r="695" spans="1:42" s="26" customFormat="1" ht="12.75">
      <c r="A695" s="14" t="s">
        <v>1232</v>
      </c>
      <c r="B695" s="15" t="s">
        <v>1233</v>
      </c>
      <c r="C695" s="119">
        <v>4.1897654584</v>
      </c>
      <c r="D695" s="114">
        <v>1.112255</v>
      </c>
      <c r="E695" s="17">
        <v>1</v>
      </c>
      <c r="F695" s="114">
        <f t="shared" si="31"/>
        <v>1.112255</v>
      </c>
      <c r="G695" s="17">
        <v>1.5</v>
      </c>
      <c r="H695" s="114">
        <f t="shared" si="32"/>
        <v>1.6683824999999999</v>
      </c>
      <c r="I695" s="18">
        <f t="shared" si="30"/>
        <v>12512.87</v>
      </c>
      <c r="J695" s="77" t="s">
        <v>1652</v>
      </c>
      <c r="K695" s="78" t="s">
        <v>1654</v>
      </c>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row>
    <row r="696" spans="1:42" s="26" customFormat="1" ht="12.75">
      <c r="A696" s="14" t="s">
        <v>1234</v>
      </c>
      <c r="B696" s="15" t="s">
        <v>1233</v>
      </c>
      <c r="C696" s="119">
        <v>5.7072072072</v>
      </c>
      <c r="D696" s="114">
        <v>1.42097</v>
      </c>
      <c r="E696" s="17">
        <v>1</v>
      </c>
      <c r="F696" s="114">
        <f t="shared" si="31"/>
        <v>1.42097</v>
      </c>
      <c r="G696" s="17">
        <v>1.5</v>
      </c>
      <c r="H696" s="114">
        <f t="shared" si="32"/>
        <v>2.131455</v>
      </c>
      <c r="I696" s="18">
        <f t="shared" si="30"/>
        <v>15985.91</v>
      </c>
      <c r="J696" s="77" t="s">
        <v>1652</v>
      </c>
      <c r="K696" s="78" t="s">
        <v>1654</v>
      </c>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row>
    <row r="697" spans="1:42" s="26" customFormat="1" ht="12.75">
      <c r="A697" s="14" t="s">
        <v>1235</v>
      </c>
      <c r="B697" s="15" t="s">
        <v>1233</v>
      </c>
      <c r="C697" s="119">
        <v>9.6568686263</v>
      </c>
      <c r="D697" s="114">
        <v>2.142064</v>
      </c>
      <c r="E697" s="17">
        <v>1</v>
      </c>
      <c r="F697" s="114">
        <f t="shared" si="31"/>
        <v>2.142064</v>
      </c>
      <c r="G697" s="17">
        <v>1.5</v>
      </c>
      <c r="H697" s="114">
        <f t="shared" si="32"/>
        <v>3.213096</v>
      </c>
      <c r="I697" s="18">
        <f t="shared" si="30"/>
        <v>24098.22</v>
      </c>
      <c r="J697" s="77" t="s">
        <v>1652</v>
      </c>
      <c r="K697" s="78" t="s">
        <v>1654</v>
      </c>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row>
    <row r="698" spans="1:42" s="26" customFormat="1" ht="12.75">
      <c r="A698" s="20" t="s">
        <v>1236</v>
      </c>
      <c r="B698" s="21" t="s">
        <v>1233</v>
      </c>
      <c r="C698" s="120">
        <v>21.3073394495</v>
      </c>
      <c r="D698" s="115">
        <v>4.879583</v>
      </c>
      <c r="E698" s="23">
        <v>1</v>
      </c>
      <c r="F698" s="115">
        <f t="shared" si="31"/>
        <v>4.879583</v>
      </c>
      <c r="G698" s="23">
        <v>1.5</v>
      </c>
      <c r="H698" s="115">
        <f t="shared" si="32"/>
        <v>7.3193745</v>
      </c>
      <c r="I698" s="24">
        <f t="shared" si="30"/>
        <v>54895.31</v>
      </c>
      <c r="J698" s="77" t="s">
        <v>1652</v>
      </c>
      <c r="K698" s="78" t="s">
        <v>1654</v>
      </c>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row>
    <row r="699" spans="1:42" s="26" customFormat="1" ht="12.75">
      <c r="A699" s="14" t="s">
        <v>1237</v>
      </c>
      <c r="B699" s="15" t="s">
        <v>1238</v>
      </c>
      <c r="C699" s="119">
        <v>2.6066961125</v>
      </c>
      <c r="D699" s="114">
        <v>0.389633</v>
      </c>
      <c r="E699" s="17">
        <v>1</v>
      </c>
      <c r="F699" s="114">
        <f t="shared" si="31"/>
        <v>0.389633</v>
      </c>
      <c r="G699" s="17">
        <v>1.5</v>
      </c>
      <c r="H699" s="114">
        <f t="shared" si="32"/>
        <v>0.5844495000000001</v>
      </c>
      <c r="I699" s="18">
        <f t="shared" si="30"/>
        <v>4383.37</v>
      </c>
      <c r="J699" s="77" t="s">
        <v>1652</v>
      </c>
      <c r="K699" s="78" t="s">
        <v>1654</v>
      </c>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row>
    <row r="700" spans="1:42" s="26" customFormat="1" ht="12.75">
      <c r="A700" s="14" t="s">
        <v>1239</v>
      </c>
      <c r="B700" s="15" t="s">
        <v>1238</v>
      </c>
      <c r="C700" s="119">
        <v>2.7531135956</v>
      </c>
      <c r="D700" s="114">
        <v>0.530121</v>
      </c>
      <c r="E700" s="17">
        <v>1</v>
      </c>
      <c r="F700" s="114">
        <f t="shared" si="31"/>
        <v>0.530121</v>
      </c>
      <c r="G700" s="17">
        <v>1.5</v>
      </c>
      <c r="H700" s="114">
        <f t="shared" si="32"/>
        <v>0.7951815</v>
      </c>
      <c r="I700" s="18">
        <f t="shared" si="30"/>
        <v>5963.86</v>
      </c>
      <c r="J700" s="77" t="s">
        <v>1652</v>
      </c>
      <c r="K700" s="78" t="s">
        <v>1654</v>
      </c>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row>
    <row r="701" spans="1:42" s="26" customFormat="1" ht="12.75">
      <c r="A701" s="14" t="s">
        <v>1240</v>
      </c>
      <c r="B701" s="15" t="s">
        <v>1238</v>
      </c>
      <c r="C701" s="119">
        <v>4.2725685938</v>
      </c>
      <c r="D701" s="114">
        <v>0.786101</v>
      </c>
      <c r="E701" s="17">
        <v>1</v>
      </c>
      <c r="F701" s="114">
        <f t="shared" si="31"/>
        <v>0.786101</v>
      </c>
      <c r="G701" s="17">
        <v>1.5</v>
      </c>
      <c r="H701" s="114">
        <f t="shared" si="32"/>
        <v>1.1791515000000001</v>
      </c>
      <c r="I701" s="18">
        <f t="shared" si="30"/>
        <v>8843.64</v>
      </c>
      <c r="J701" s="77" t="s">
        <v>1652</v>
      </c>
      <c r="K701" s="78" t="s">
        <v>1654</v>
      </c>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row>
    <row r="702" spans="1:42" s="26" customFormat="1" ht="12.75">
      <c r="A702" s="20" t="s">
        <v>1241</v>
      </c>
      <c r="B702" s="21" t="s">
        <v>1238</v>
      </c>
      <c r="C702" s="120">
        <v>9.3470040721</v>
      </c>
      <c r="D702" s="115">
        <v>1.967099</v>
      </c>
      <c r="E702" s="23">
        <v>1</v>
      </c>
      <c r="F702" s="115">
        <f t="shared" si="31"/>
        <v>1.967099</v>
      </c>
      <c r="G702" s="23">
        <v>1.5</v>
      </c>
      <c r="H702" s="115">
        <f t="shared" si="32"/>
        <v>2.9506485</v>
      </c>
      <c r="I702" s="24">
        <f t="shared" si="30"/>
        <v>22129.86</v>
      </c>
      <c r="J702" s="77" t="s">
        <v>1652</v>
      </c>
      <c r="K702" s="78" t="s">
        <v>1654</v>
      </c>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row>
    <row r="703" spans="1:42" s="26" customFormat="1" ht="12.75">
      <c r="A703" s="14" t="s">
        <v>1242</v>
      </c>
      <c r="B703" s="15" t="s">
        <v>1243</v>
      </c>
      <c r="C703" s="119">
        <v>3.5143745144</v>
      </c>
      <c r="D703" s="114">
        <v>0.321049</v>
      </c>
      <c r="E703" s="17">
        <v>1</v>
      </c>
      <c r="F703" s="114">
        <f t="shared" si="31"/>
        <v>0.321049</v>
      </c>
      <c r="G703" s="17">
        <v>1.5</v>
      </c>
      <c r="H703" s="114">
        <f t="shared" si="32"/>
        <v>0.4815735</v>
      </c>
      <c r="I703" s="18">
        <f t="shared" si="30"/>
        <v>3611.8</v>
      </c>
      <c r="J703" s="77" t="s">
        <v>1652</v>
      </c>
      <c r="K703" s="78" t="s">
        <v>1654</v>
      </c>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row>
    <row r="704" spans="1:42" s="26" customFormat="1" ht="12.75">
      <c r="A704" s="14" t="s">
        <v>1244</v>
      </c>
      <c r="B704" s="15" t="s">
        <v>1243</v>
      </c>
      <c r="C704" s="119">
        <v>4.8271113831</v>
      </c>
      <c r="D704" s="114">
        <v>0.522646</v>
      </c>
      <c r="E704" s="17">
        <v>1</v>
      </c>
      <c r="F704" s="114">
        <f t="shared" si="31"/>
        <v>0.522646</v>
      </c>
      <c r="G704" s="17">
        <v>1.5</v>
      </c>
      <c r="H704" s="114">
        <f t="shared" si="32"/>
        <v>0.7839690000000001</v>
      </c>
      <c r="I704" s="18">
        <f t="shared" si="30"/>
        <v>5879.77</v>
      </c>
      <c r="J704" s="77" t="s">
        <v>1652</v>
      </c>
      <c r="K704" s="78" t="s">
        <v>1654</v>
      </c>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row>
    <row r="705" spans="1:42" s="26" customFormat="1" ht="12.75">
      <c r="A705" s="14" t="s">
        <v>1245</v>
      </c>
      <c r="B705" s="15" t="s">
        <v>1243</v>
      </c>
      <c r="C705" s="119">
        <v>6.756928066</v>
      </c>
      <c r="D705" s="114">
        <v>0.818911</v>
      </c>
      <c r="E705" s="17">
        <v>1</v>
      </c>
      <c r="F705" s="114">
        <f t="shared" si="31"/>
        <v>0.818911</v>
      </c>
      <c r="G705" s="17">
        <v>1.5</v>
      </c>
      <c r="H705" s="114">
        <f t="shared" si="32"/>
        <v>1.2283665</v>
      </c>
      <c r="I705" s="18">
        <f t="shared" si="30"/>
        <v>9212.75</v>
      </c>
      <c r="J705" s="77" t="s">
        <v>1652</v>
      </c>
      <c r="K705" s="78" t="s">
        <v>1654</v>
      </c>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row>
    <row r="706" spans="1:42" s="26" customFormat="1" ht="12.75">
      <c r="A706" s="20" t="s">
        <v>1246</v>
      </c>
      <c r="B706" s="21" t="s">
        <v>1243</v>
      </c>
      <c r="C706" s="120">
        <v>13.751552795</v>
      </c>
      <c r="D706" s="115">
        <v>1.744538</v>
      </c>
      <c r="E706" s="23">
        <v>1</v>
      </c>
      <c r="F706" s="115">
        <f t="shared" si="31"/>
        <v>1.744538</v>
      </c>
      <c r="G706" s="23">
        <v>1.5</v>
      </c>
      <c r="H706" s="115">
        <f t="shared" si="32"/>
        <v>2.6168069999999997</v>
      </c>
      <c r="I706" s="24">
        <f t="shared" si="30"/>
        <v>19626.05</v>
      </c>
      <c r="J706" s="77" t="s">
        <v>1652</v>
      </c>
      <c r="K706" s="78" t="s">
        <v>1654</v>
      </c>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row>
    <row r="707" spans="1:42" s="26" customFormat="1" ht="12.75">
      <c r="A707" s="14" t="s">
        <v>1247</v>
      </c>
      <c r="B707" s="15" t="s">
        <v>1248</v>
      </c>
      <c r="C707" s="119">
        <v>1.9919682339</v>
      </c>
      <c r="D707" s="114">
        <v>0.28472</v>
      </c>
      <c r="E707" s="17">
        <v>1</v>
      </c>
      <c r="F707" s="114">
        <f t="shared" si="31"/>
        <v>0.28472</v>
      </c>
      <c r="G707" s="17">
        <v>1.5</v>
      </c>
      <c r="H707" s="114">
        <f t="shared" si="32"/>
        <v>0.42707999999999996</v>
      </c>
      <c r="I707" s="18">
        <f t="shared" si="30"/>
        <v>3203.1</v>
      </c>
      <c r="J707" s="77" t="s">
        <v>1652</v>
      </c>
      <c r="K707" s="78" t="s">
        <v>1654</v>
      </c>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row>
    <row r="708" spans="1:42" s="26" customFormat="1" ht="12.75">
      <c r="A708" s="14" t="s">
        <v>1249</v>
      </c>
      <c r="B708" s="15" t="s">
        <v>1248</v>
      </c>
      <c r="C708" s="119">
        <v>2.9133531449</v>
      </c>
      <c r="D708" s="114">
        <v>0.462499</v>
      </c>
      <c r="E708" s="17">
        <v>1</v>
      </c>
      <c r="F708" s="114">
        <f t="shared" si="31"/>
        <v>0.462499</v>
      </c>
      <c r="G708" s="17">
        <v>1.5</v>
      </c>
      <c r="H708" s="114">
        <f t="shared" si="32"/>
        <v>0.6937485</v>
      </c>
      <c r="I708" s="18">
        <f t="shared" si="30"/>
        <v>5203.11</v>
      </c>
      <c r="J708" s="77" t="s">
        <v>1652</v>
      </c>
      <c r="K708" s="78" t="s">
        <v>1654</v>
      </c>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row>
    <row r="709" spans="1:42" s="26" customFormat="1" ht="12.75">
      <c r="A709" s="14" t="s">
        <v>1250</v>
      </c>
      <c r="B709" s="15" t="s">
        <v>1248</v>
      </c>
      <c r="C709" s="119">
        <v>4.4450764818</v>
      </c>
      <c r="D709" s="114">
        <v>0.682775</v>
      </c>
      <c r="E709" s="17">
        <v>1</v>
      </c>
      <c r="F709" s="114">
        <f t="shared" si="31"/>
        <v>0.682775</v>
      </c>
      <c r="G709" s="17">
        <v>1.5</v>
      </c>
      <c r="H709" s="114">
        <f t="shared" si="32"/>
        <v>1.0241625</v>
      </c>
      <c r="I709" s="18">
        <f t="shared" si="30"/>
        <v>7681.22</v>
      </c>
      <c r="J709" s="77" t="s">
        <v>1652</v>
      </c>
      <c r="K709" s="78" t="s">
        <v>1654</v>
      </c>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row>
    <row r="710" spans="1:42" s="26" customFormat="1" ht="12.75">
      <c r="A710" s="20" t="s">
        <v>1251</v>
      </c>
      <c r="B710" s="21" t="s">
        <v>1248</v>
      </c>
      <c r="C710" s="120">
        <v>9.1442374051</v>
      </c>
      <c r="D710" s="115">
        <v>1.444365</v>
      </c>
      <c r="E710" s="23">
        <v>1</v>
      </c>
      <c r="F710" s="115">
        <f t="shared" si="31"/>
        <v>1.444365</v>
      </c>
      <c r="G710" s="23">
        <v>1.5</v>
      </c>
      <c r="H710" s="115">
        <f t="shared" si="32"/>
        <v>2.1665475</v>
      </c>
      <c r="I710" s="24">
        <f t="shared" si="30"/>
        <v>16249.11</v>
      </c>
      <c r="J710" s="77" t="s">
        <v>1652</v>
      </c>
      <c r="K710" s="78" t="s">
        <v>1654</v>
      </c>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row>
    <row r="711" spans="1:42" s="26" customFormat="1" ht="12.75">
      <c r="A711" s="14" t="s">
        <v>1252</v>
      </c>
      <c r="B711" s="15" t="s">
        <v>1253</v>
      </c>
      <c r="C711" s="119">
        <v>2.7202572347</v>
      </c>
      <c r="D711" s="114">
        <v>0.442055</v>
      </c>
      <c r="E711" s="17">
        <v>1</v>
      </c>
      <c r="F711" s="114">
        <f t="shared" si="31"/>
        <v>0.442055</v>
      </c>
      <c r="G711" s="17">
        <v>1.5</v>
      </c>
      <c r="H711" s="114">
        <f t="shared" si="32"/>
        <v>0.6630825</v>
      </c>
      <c r="I711" s="18">
        <f t="shared" si="30"/>
        <v>4973.12</v>
      </c>
      <c r="J711" s="77" t="s">
        <v>1652</v>
      </c>
      <c r="K711" s="78" t="s">
        <v>1654</v>
      </c>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row>
    <row r="712" spans="1:42" s="26" customFormat="1" ht="12.75">
      <c r="A712" s="14" t="s">
        <v>1254</v>
      </c>
      <c r="B712" s="15" t="s">
        <v>1253</v>
      </c>
      <c r="C712" s="119">
        <v>3.6304926764</v>
      </c>
      <c r="D712" s="114">
        <v>0.584557</v>
      </c>
      <c r="E712" s="17">
        <v>1</v>
      </c>
      <c r="F712" s="114">
        <f t="shared" si="31"/>
        <v>0.584557</v>
      </c>
      <c r="G712" s="17">
        <v>1.5</v>
      </c>
      <c r="H712" s="114">
        <f t="shared" si="32"/>
        <v>0.8768355</v>
      </c>
      <c r="I712" s="18">
        <f t="shared" si="30"/>
        <v>6576.27</v>
      </c>
      <c r="J712" s="77" t="s">
        <v>1652</v>
      </c>
      <c r="K712" s="78" t="s">
        <v>1654</v>
      </c>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row>
    <row r="713" spans="1:42" s="26" customFormat="1" ht="12.75">
      <c r="A713" s="14" t="s">
        <v>1255</v>
      </c>
      <c r="B713" s="15" t="s">
        <v>1253</v>
      </c>
      <c r="C713" s="119">
        <v>5.7255489022</v>
      </c>
      <c r="D713" s="114">
        <v>0.953925</v>
      </c>
      <c r="E713" s="17">
        <v>1</v>
      </c>
      <c r="F713" s="114">
        <f t="shared" si="31"/>
        <v>0.953925</v>
      </c>
      <c r="G713" s="17">
        <v>1.5</v>
      </c>
      <c r="H713" s="114">
        <f t="shared" si="32"/>
        <v>1.4308875</v>
      </c>
      <c r="I713" s="18">
        <f t="shared" si="30"/>
        <v>10731.66</v>
      </c>
      <c r="J713" s="77" t="s">
        <v>1652</v>
      </c>
      <c r="K713" s="78" t="s">
        <v>1654</v>
      </c>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row>
    <row r="714" spans="1:42" s="26" customFormat="1" ht="12.75">
      <c r="A714" s="20" t="s">
        <v>1256</v>
      </c>
      <c r="B714" s="21" t="s">
        <v>1253</v>
      </c>
      <c r="C714" s="120">
        <v>15.0392156863</v>
      </c>
      <c r="D714" s="115">
        <v>2.738361</v>
      </c>
      <c r="E714" s="23">
        <v>1</v>
      </c>
      <c r="F714" s="115">
        <f t="shared" si="31"/>
        <v>2.738361</v>
      </c>
      <c r="G714" s="23">
        <v>1.5</v>
      </c>
      <c r="H714" s="115">
        <f t="shared" si="32"/>
        <v>4.1075415</v>
      </c>
      <c r="I714" s="24">
        <f t="shared" si="30"/>
        <v>30806.56</v>
      </c>
      <c r="J714" s="77" t="s">
        <v>1652</v>
      </c>
      <c r="K714" s="78" t="s">
        <v>1654</v>
      </c>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row>
    <row r="715" spans="1:42" s="26" customFormat="1" ht="12.75">
      <c r="A715" s="14" t="s">
        <v>1257</v>
      </c>
      <c r="B715" s="15" t="s">
        <v>1258</v>
      </c>
      <c r="C715" s="119">
        <v>2.5885896963</v>
      </c>
      <c r="D715" s="114">
        <v>0.434113</v>
      </c>
      <c r="E715" s="17">
        <v>1</v>
      </c>
      <c r="F715" s="114">
        <f t="shared" si="31"/>
        <v>0.434113</v>
      </c>
      <c r="G715" s="17">
        <v>1.5</v>
      </c>
      <c r="H715" s="114">
        <f t="shared" si="32"/>
        <v>0.6511695000000001</v>
      </c>
      <c r="I715" s="18">
        <f t="shared" si="30"/>
        <v>4883.77</v>
      </c>
      <c r="J715" s="77" t="s">
        <v>1652</v>
      </c>
      <c r="K715" s="78" t="s">
        <v>1654</v>
      </c>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row>
    <row r="716" spans="1:42" s="26" customFormat="1" ht="12.75">
      <c r="A716" s="14" t="s">
        <v>1259</v>
      </c>
      <c r="B716" s="15" t="s">
        <v>1258</v>
      </c>
      <c r="C716" s="119">
        <v>3.9726284827</v>
      </c>
      <c r="D716" s="114">
        <v>0.651394</v>
      </c>
      <c r="E716" s="17">
        <v>1</v>
      </c>
      <c r="F716" s="114">
        <f t="shared" si="31"/>
        <v>0.651394</v>
      </c>
      <c r="G716" s="17">
        <v>1.5</v>
      </c>
      <c r="H716" s="114">
        <f t="shared" si="32"/>
        <v>0.977091</v>
      </c>
      <c r="I716" s="18">
        <f t="shared" si="30"/>
        <v>7328.18</v>
      </c>
      <c r="J716" s="77" t="s">
        <v>1652</v>
      </c>
      <c r="K716" s="78" t="s">
        <v>1654</v>
      </c>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row>
    <row r="717" spans="1:42" s="26" customFormat="1" ht="12.75">
      <c r="A717" s="14" t="s">
        <v>1260</v>
      </c>
      <c r="B717" s="15" t="s">
        <v>1258</v>
      </c>
      <c r="C717" s="119">
        <v>6.0481743227</v>
      </c>
      <c r="D717" s="114">
        <v>0.976725</v>
      </c>
      <c r="E717" s="17">
        <v>1</v>
      </c>
      <c r="F717" s="114">
        <f t="shared" si="31"/>
        <v>0.976725</v>
      </c>
      <c r="G717" s="17">
        <v>1.5</v>
      </c>
      <c r="H717" s="114">
        <f t="shared" si="32"/>
        <v>1.4650874999999999</v>
      </c>
      <c r="I717" s="18">
        <f t="shared" si="30"/>
        <v>10988.16</v>
      </c>
      <c r="J717" s="77" t="s">
        <v>1652</v>
      </c>
      <c r="K717" s="78" t="s">
        <v>1654</v>
      </c>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row>
    <row r="718" spans="1:42" s="26" customFormat="1" ht="12.75">
      <c r="A718" s="20" t="s">
        <v>1261</v>
      </c>
      <c r="B718" s="21" t="s">
        <v>1258</v>
      </c>
      <c r="C718" s="120">
        <v>11.4746781116</v>
      </c>
      <c r="D718" s="115">
        <v>2.151983</v>
      </c>
      <c r="E718" s="23">
        <v>1</v>
      </c>
      <c r="F718" s="115">
        <f t="shared" si="31"/>
        <v>2.151983</v>
      </c>
      <c r="G718" s="23">
        <v>1.5</v>
      </c>
      <c r="H718" s="115">
        <f t="shared" si="32"/>
        <v>3.2279745</v>
      </c>
      <c r="I718" s="24">
        <f t="shared" si="30"/>
        <v>24209.81</v>
      </c>
      <c r="J718" s="77" t="s">
        <v>1652</v>
      </c>
      <c r="K718" s="78" t="s">
        <v>1654</v>
      </c>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row>
    <row r="719" spans="1:42" s="26" customFormat="1" ht="12.75">
      <c r="A719" s="14" t="s">
        <v>1262</v>
      </c>
      <c r="B719" s="15" t="s">
        <v>1263</v>
      </c>
      <c r="C719" s="119">
        <v>2.4113261421</v>
      </c>
      <c r="D719" s="114">
        <v>0.401652</v>
      </c>
      <c r="E719" s="17">
        <v>1</v>
      </c>
      <c r="F719" s="114">
        <f t="shared" si="31"/>
        <v>0.401652</v>
      </c>
      <c r="G719" s="17">
        <v>1.5</v>
      </c>
      <c r="H719" s="114">
        <f t="shared" si="32"/>
        <v>0.6024780000000001</v>
      </c>
      <c r="I719" s="18">
        <f aca="true" t="shared" si="33" ref="I719:I782">+ROUND(H719*7500,2)</f>
        <v>4518.59</v>
      </c>
      <c r="J719" s="77" t="s">
        <v>1652</v>
      </c>
      <c r="K719" s="78" t="s">
        <v>1654</v>
      </c>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row>
    <row r="720" spans="1:42" s="26" customFormat="1" ht="12.75">
      <c r="A720" s="14" t="s">
        <v>1264</v>
      </c>
      <c r="B720" s="15" t="s">
        <v>1263</v>
      </c>
      <c r="C720" s="119">
        <v>3.0221949613</v>
      </c>
      <c r="D720" s="114">
        <v>0.513112</v>
      </c>
      <c r="E720" s="17">
        <v>1</v>
      </c>
      <c r="F720" s="114">
        <f aca="true" t="shared" si="34" ref="F720:F783">+D720*E720</f>
        <v>0.513112</v>
      </c>
      <c r="G720" s="17">
        <v>1.5</v>
      </c>
      <c r="H720" s="114">
        <f aca="true" t="shared" si="35" ref="H720:H783">F720*G720</f>
        <v>0.769668</v>
      </c>
      <c r="I720" s="18">
        <f t="shared" si="33"/>
        <v>5772.51</v>
      </c>
      <c r="J720" s="77" t="s">
        <v>1652</v>
      </c>
      <c r="K720" s="78" t="s">
        <v>1654</v>
      </c>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row>
    <row r="721" spans="1:42" s="26" customFormat="1" ht="12.75">
      <c r="A721" s="14" t="s">
        <v>1265</v>
      </c>
      <c r="B721" s="15" t="s">
        <v>1263</v>
      </c>
      <c r="C721" s="119">
        <v>4.6033769696</v>
      </c>
      <c r="D721" s="114">
        <v>0.766608</v>
      </c>
      <c r="E721" s="17">
        <v>1</v>
      </c>
      <c r="F721" s="114">
        <f t="shared" si="34"/>
        <v>0.766608</v>
      </c>
      <c r="G721" s="17">
        <v>1.5</v>
      </c>
      <c r="H721" s="114">
        <f t="shared" si="35"/>
        <v>1.149912</v>
      </c>
      <c r="I721" s="18">
        <f t="shared" si="33"/>
        <v>8624.34</v>
      </c>
      <c r="J721" s="77" t="s">
        <v>1652</v>
      </c>
      <c r="K721" s="78" t="s">
        <v>1654</v>
      </c>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row>
    <row r="722" spans="1:42" s="26" customFormat="1" ht="12.75">
      <c r="A722" s="20" t="s">
        <v>1266</v>
      </c>
      <c r="B722" s="21" t="s">
        <v>1263</v>
      </c>
      <c r="C722" s="120">
        <v>9.4564408042</v>
      </c>
      <c r="D722" s="115">
        <v>1.676687</v>
      </c>
      <c r="E722" s="23">
        <v>1</v>
      </c>
      <c r="F722" s="115">
        <f t="shared" si="34"/>
        <v>1.676687</v>
      </c>
      <c r="G722" s="23">
        <v>1.5</v>
      </c>
      <c r="H722" s="115">
        <f t="shared" si="35"/>
        <v>2.5150305</v>
      </c>
      <c r="I722" s="24">
        <f t="shared" si="33"/>
        <v>18862.73</v>
      </c>
      <c r="J722" s="77" t="s">
        <v>1652</v>
      </c>
      <c r="K722" s="78" t="s">
        <v>1654</v>
      </c>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row>
    <row r="723" spans="1:42" s="26" customFormat="1" ht="12.75">
      <c r="A723" s="14" t="s">
        <v>1267</v>
      </c>
      <c r="B723" s="15" t="s">
        <v>1268</v>
      </c>
      <c r="C723" s="119">
        <v>4.578581363</v>
      </c>
      <c r="D723" s="114">
        <v>4.466655</v>
      </c>
      <c r="E723" s="17">
        <v>1</v>
      </c>
      <c r="F723" s="114">
        <f t="shared" si="34"/>
        <v>4.466655</v>
      </c>
      <c r="G723" s="17">
        <v>1.5</v>
      </c>
      <c r="H723" s="114">
        <f t="shared" si="35"/>
        <v>6.699982500000001</v>
      </c>
      <c r="I723" s="18">
        <f t="shared" si="33"/>
        <v>50249.87</v>
      </c>
      <c r="J723" s="77" t="s">
        <v>1652</v>
      </c>
      <c r="K723" s="78" t="s">
        <v>1654</v>
      </c>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row>
    <row r="724" spans="1:42" s="26" customFormat="1" ht="12.75">
      <c r="A724" s="14" t="s">
        <v>1269</v>
      </c>
      <c r="B724" s="15" t="s">
        <v>1268</v>
      </c>
      <c r="C724" s="119">
        <v>5.6132339236</v>
      </c>
      <c r="D724" s="114">
        <v>5.007715</v>
      </c>
      <c r="E724" s="17">
        <v>1</v>
      </c>
      <c r="F724" s="114">
        <f t="shared" si="34"/>
        <v>5.007715</v>
      </c>
      <c r="G724" s="17">
        <v>1.5</v>
      </c>
      <c r="H724" s="114">
        <f t="shared" si="35"/>
        <v>7.5115725</v>
      </c>
      <c r="I724" s="18">
        <f t="shared" si="33"/>
        <v>56336.79</v>
      </c>
      <c r="J724" s="77" t="s">
        <v>1652</v>
      </c>
      <c r="K724" s="78" t="s">
        <v>1654</v>
      </c>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row>
    <row r="725" spans="1:42" s="26" customFormat="1" ht="12.75">
      <c r="A725" s="14" t="s">
        <v>1270</v>
      </c>
      <c r="B725" s="15" t="s">
        <v>1268</v>
      </c>
      <c r="C725" s="119">
        <v>8.6393442623</v>
      </c>
      <c r="D725" s="114">
        <v>6.056122</v>
      </c>
      <c r="E725" s="17">
        <v>1</v>
      </c>
      <c r="F725" s="114">
        <f t="shared" si="34"/>
        <v>6.056122</v>
      </c>
      <c r="G725" s="17">
        <v>1.5</v>
      </c>
      <c r="H725" s="114">
        <f t="shared" si="35"/>
        <v>9.084183</v>
      </c>
      <c r="I725" s="18">
        <f t="shared" si="33"/>
        <v>68131.37</v>
      </c>
      <c r="J725" s="77" t="s">
        <v>1652</v>
      </c>
      <c r="K725" s="78" t="s">
        <v>1654</v>
      </c>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row>
    <row r="726" spans="1:42" s="26" customFormat="1" ht="12.75">
      <c r="A726" s="20" t="s">
        <v>1271</v>
      </c>
      <c r="B726" s="21" t="s">
        <v>1268</v>
      </c>
      <c r="C726" s="120">
        <v>20.8785046729</v>
      </c>
      <c r="D726" s="115">
        <v>9.917092</v>
      </c>
      <c r="E726" s="23">
        <v>1</v>
      </c>
      <c r="F726" s="115">
        <f t="shared" si="34"/>
        <v>9.917092</v>
      </c>
      <c r="G726" s="23">
        <v>1.5</v>
      </c>
      <c r="H726" s="115">
        <f t="shared" si="35"/>
        <v>14.875638</v>
      </c>
      <c r="I726" s="24">
        <f t="shared" si="33"/>
        <v>111567.29</v>
      </c>
      <c r="J726" s="77" t="s">
        <v>1652</v>
      </c>
      <c r="K726" s="78" t="s">
        <v>1654</v>
      </c>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row>
    <row r="727" spans="1:42" s="26" customFormat="1" ht="12.75">
      <c r="A727" s="14" t="s">
        <v>1272</v>
      </c>
      <c r="B727" s="15" t="s">
        <v>1273</v>
      </c>
      <c r="C727" s="119">
        <v>4.7378318584</v>
      </c>
      <c r="D727" s="114">
        <v>1.438585</v>
      </c>
      <c r="E727" s="17">
        <v>1</v>
      </c>
      <c r="F727" s="114">
        <f t="shared" si="34"/>
        <v>1.438585</v>
      </c>
      <c r="G727" s="17">
        <v>1.5</v>
      </c>
      <c r="H727" s="114">
        <f t="shared" si="35"/>
        <v>2.1578775</v>
      </c>
      <c r="I727" s="18">
        <f t="shared" si="33"/>
        <v>16184.08</v>
      </c>
      <c r="J727" s="77" t="s">
        <v>1652</v>
      </c>
      <c r="K727" s="78" t="s">
        <v>1654</v>
      </c>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row>
    <row r="728" spans="1:42" s="26" customFormat="1" ht="12.75">
      <c r="A728" s="14" t="s">
        <v>1274</v>
      </c>
      <c r="B728" s="15" t="s">
        <v>1273</v>
      </c>
      <c r="C728" s="119">
        <v>7.2603878116</v>
      </c>
      <c r="D728" s="114">
        <v>2.156615</v>
      </c>
      <c r="E728" s="17">
        <v>1</v>
      </c>
      <c r="F728" s="114">
        <f t="shared" si="34"/>
        <v>2.156615</v>
      </c>
      <c r="G728" s="17">
        <v>1.5</v>
      </c>
      <c r="H728" s="114">
        <f t="shared" si="35"/>
        <v>3.2349224999999997</v>
      </c>
      <c r="I728" s="18">
        <f t="shared" si="33"/>
        <v>24261.92</v>
      </c>
      <c r="J728" s="77" t="s">
        <v>1652</v>
      </c>
      <c r="K728" s="78" t="s">
        <v>1654</v>
      </c>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row>
    <row r="729" spans="1:42" s="26" customFormat="1" ht="12.75">
      <c r="A729" s="14" t="s">
        <v>1275</v>
      </c>
      <c r="B729" s="15" t="s">
        <v>1273</v>
      </c>
      <c r="C729" s="119">
        <v>9.9427098253</v>
      </c>
      <c r="D729" s="114">
        <v>2.954855</v>
      </c>
      <c r="E729" s="17">
        <v>1</v>
      </c>
      <c r="F729" s="114">
        <f t="shared" si="34"/>
        <v>2.954855</v>
      </c>
      <c r="G729" s="17">
        <v>1.5</v>
      </c>
      <c r="H729" s="114">
        <f t="shared" si="35"/>
        <v>4.4322824999999995</v>
      </c>
      <c r="I729" s="18">
        <f t="shared" si="33"/>
        <v>33242.12</v>
      </c>
      <c r="J729" s="77" t="s">
        <v>1652</v>
      </c>
      <c r="K729" s="78" t="s">
        <v>1654</v>
      </c>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row>
    <row r="730" spans="1:42" s="26" customFormat="1" ht="12.75">
      <c r="A730" s="20" t="s">
        <v>1276</v>
      </c>
      <c r="B730" s="21" t="s">
        <v>1273</v>
      </c>
      <c r="C730" s="120">
        <v>21.9624329159</v>
      </c>
      <c r="D730" s="115">
        <v>6.184089</v>
      </c>
      <c r="E730" s="23">
        <v>1</v>
      </c>
      <c r="F730" s="115">
        <f t="shared" si="34"/>
        <v>6.184089</v>
      </c>
      <c r="G730" s="23">
        <v>1.5</v>
      </c>
      <c r="H730" s="115">
        <f t="shared" si="35"/>
        <v>9.2761335</v>
      </c>
      <c r="I730" s="24">
        <f t="shared" si="33"/>
        <v>69571</v>
      </c>
      <c r="J730" s="77" t="s">
        <v>1652</v>
      </c>
      <c r="K730" s="78" t="s">
        <v>1654</v>
      </c>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row>
    <row r="731" spans="1:42" s="26" customFormat="1" ht="12.75">
      <c r="A731" s="14" t="s">
        <v>1277</v>
      </c>
      <c r="B731" s="15" t="s">
        <v>1278</v>
      </c>
      <c r="C731" s="119">
        <v>3.2472660996</v>
      </c>
      <c r="D731" s="114">
        <v>1.313834</v>
      </c>
      <c r="E731" s="17">
        <v>1</v>
      </c>
      <c r="F731" s="114">
        <f t="shared" si="34"/>
        <v>1.313834</v>
      </c>
      <c r="G731" s="17">
        <v>1.5</v>
      </c>
      <c r="H731" s="114">
        <f t="shared" si="35"/>
        <v>1.970751</v>
      </c>
      <c r="I731" s="18">
        <f t="shared" si="33"/>
        <v>14780.63</v>
      </c>
      <c r="J731" s="77" t="s">
        <v>1652</v>
      </c>
      <c r="K731" s="78" t="s">
        <v>1654</v>
      </c>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row>
    <row r="732" spans="1:42" s="26" customFormat="1" ht="12.75">
      <c r="A732" s="14" t="s">
        <v>1279</v>
      </c>
      <c r="B732" s="15" t="s">
        <v>1278</v>
      </c>
      <c r="C732" s="119">
        <v>4.2162885547</v>
      </c>
      <c r="D732" s="114">
        <v>1.553654</v>
      </c>
      <c r="E732" s="17">
        <v>1</v>
      </c>
      <c r="F732" s="114">
        <f t="shared" si="34"/>
        <v>1.553654</v>
      </c>
      <c r="G732" s="17">
        <v>1.5</v>
      </c>
      <c r="H732" s="114">
        <f t="shared" si="35"/>
        <v>2.3304810000000002</v>
      </c>
      <c r="I732" s="18">
        <f t="shared" si="33"/>
        <v>17478.61</v>
      </c>
      <c r="J732" s="77" t="s">
        <v>1652</v>
      </c>
      <c r="K732" s="78" t="s">
        <v>1654</v>
      </c>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row>
    <row r="733" spans="1:42" s="26" customFormat="1" ht="12.75">
      <c r="A733" s="14" t="s">
        <v>1280</v>
      </c>
      <c r="B733" s="15" t="s">
        <v>1278</v>
      </c>
      <c r="C733" s="119">
        <v>7.9488335101</v>
      </c>
      <c r="D733" s="114">
        <v>2.345526</v>
      </c>
      <c r="E733" s="17">
        <v>1</v>
      </c>
      <c r="F733" s="114">
        <f t="shared" si="34"/>
        <v>2.345526</v>
      </c>
      <c r="G733" s="17">
        <v>1.5</v>
      </c>
      <c r="H733" s="114">
        <f t="shared" si="35"/>
        <v>3.518289</v>
      </c>
      <c r="I733" s="18">
        <f t="shared" si="33"/>
        <v>26387.17</v>
      </c>
      <c r="J733" s="77" t="s">
        <v>1652</v>
      </c>
      <c r="K733" s="78" t="s">
        <v>1654</v>
      </c>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row>
    <row r="734" spans="1:42" s="26" customFormat="1" ht="12.75">
      <c r="A734" s="20" t="s">
        <v>1281</v>
      </c>
      <c r="B734" s="21" t="s">
        <v>1278</v>
      </c>
      <c r="C734" s="120">
        <v>16.7113402062</v>
      </c>
      <c r="D734" s="115">
        <v>4.922516</v>
      </c>
      <c r="E734" s="23">
        <v>1</v>
      </c>
      <c r="F734" s="115">
        <f t="shared" si="34"/>
        <v>4.922516</v>
      </c>
      <c r="G734" s="23">
        <v>1.5</v>
      </c>
      <c r="H734" s="115">
        <f t="shared" si="35"/>
        <v>7.383774</v>
      </c>
      <c r="I734" s="24">
        <f t="shared" si="33"/>
        <v>55378.31</v>
      </c>
      <c r="J734" s="77" t="s">
        <v>1652</v>
      </c>
      <c r="K734" s="78" t="s">
        <v>1654</v>
      </c>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row>
    <row r="735" spans="1:42" s="26" customFormat="1" ht="12.75">
      <c r="A735" s="14" t="s">
        <v>1282</v>
      </c>
      <c r="B735" s="15" t="s">
        <v>1283</v>
      </c>
      <c r="C735" s="119">
        <v>2.5332604491</v>
      </c>
      <c r="D735" s="114">
        <v>1.08826</v>
      </c>
      <c r="E735" s="17">
        <v>1</v>
      </c>
      <c r="F735" s="114">
        <f t="shared" si="34"/>
        <v>1.08826</v>
      </c>
      <c r="G735" s="17">
        <v>1.5</v>
      </c>
      <c r="H735" s="114">
        <f t="shared" si="35"/>
        <v>1.63239</v>
      </c>
      <c r="I735" s="18">
        <f t="shared" si="33"/>
        <v>12242.93</v>
      </c>
      <c r="J735" s="77" t="s">
        <v>1652</v>
      </c>
      <c r="K735" s="78" t="s">
        <v>1654</v>
      </c>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row>
    <row r="736" spans="1:42" s="26" customFormat="1" ht="12.75">
      <c r="A736" s="14" t="s">
        <v>1284</v>
      </c>
      <c r="B736" s="15" t="s">
        <v>1283</v>
      </c>
      <c r="C736" s="119">
        <v>3.5569801847</v>
      </c>
      <c r="D736" s="114">
        <v>1.283319</v>
      </c>
      <c r="E736" s="17">
        <v>1</v>
      </c>
      <c r="F736" s="114">
        <f t="shared" si="34"/>
        <v>1.283319</v>
      </c>
      <c r="G736" s="17">
        <v>1.5</v>
      </c>
      <c r="H736" s="114">
        <f t="shared" si="35"/>
        <v>1.9249785000000001</v>
      </c>
      <c r="I736" s="18">
        <f t="shared" si="33"/>
        <v>14437.34</v>
      </c>
      <c r="J736" s="77" t="s">
        <v>1652</v>
      </c>
      <c r="K736" s="78" t="s">
        <v>1654</v>
      </c>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row>
    <row r="737" spans="1:42" s="26" customFormat="1" ht="12.75">
      <c r="A737" s="14" t="s">
        <v>1285</v>
      </c>
      <c r="B737" s="15" t="s">
        <v>1283</v>
      </c>
      <c r="C737" s="119">
        <v>8.0199134199</v>
      </c>
      <c r="D737" s="114">
        <v>1.881388</v>
      </c>
      <c r="E737" s="17">
        <v>1</v>
      </c>
      <c r="F737" s="114">
        <f t="shared" si="34"/>
        <v>1.881388</v>
      </c>
      <c r="G737" s="17">
        <v>1.5</v>
      </c>
      <c r="H737" s="114">
        <f t="shared" si="35"/>
        <v>2.822082</v>
      </c>
      <c r="I737" s="18">
        <f t="shared" si="33"/>
        <v>21165.62</v>
      </c>
      <c r="J737" s="77" t="s">
        <v>1652</v>
      </c>
      <c r="K737" s="78" t="s">
        <v>1654</v>
      </c>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row>
    <row r="738" spans="1:42" s="26" customFormat="1" ht="12.75">
      <c r="A738" s="20" t="s">
        <v>1286</v>
      </c>
      <c r="B738" s="21" t="s">
        <v>1283</v>
      </c>
      <c r="C738" s="120">
        <v>17.5198019802</v>
      </c>
      <c r="D738" s="115">
        <v>4.074181</v>
      </c>
      <c r="E738" s="23">
        <v>1</v>
      </c>
      <c r="F738" s="115">
        <f t="shared" si="34"/>
        <v>4.074181</v>
      </c>
      <c r="G738" s="23">
        <v>1.5</v>
      </c>
      <c r="H738" s="115">
        <f t="shared" si="35"/>
        <v>6.111271500000001</v>
      </c>
      <c r="I738" s="24">
        <f t="shared" si="33"/>
        <v>45834.54</v>
      </c>
      <c r="J738" s="77" t="s">
        <v>1652</v>
      </c>
      <c r="K738" s="78" t="s">
        <v>1654</v>
      </c>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row>
    <row r="739" spans="1:42" s="26" customFormat="1" ht="12.75">
      <c r="A739" s="14" t="s">
        <v>1287</v>
      </c>
      <c r="B739" s="15" t="s">
        <v>1288</v>
      </c>
      <c r="C739" s="119">
        <v>2.6356447689</v>
      </c>
      <c r="D739" s="114">
        <v>0.940945</v>
      </c>
      <c r="E739" s="17">
        <v>1</v>
      </c>
      <c r="F739" s="114">
        <f t="shared" si="34"/>
        <v>0.940945</v>
      </c>
      <c r="G739" s="17">
        <v>1.5</v>
      </c>
      <c r="H739" s="114">
        <f t="shared" si="35"/>
        <v>1.4114175</v>
      </c>
      <c r="I739" s="18">
        <f t="shared" si="33"/>
        <v>10585.63</v>
      </c>
      <c r="J739" s="77" t="s">
        <v>1652</v>
      </c>
      <c r="K739" s="78" t="s">
        <v>1654</v>
      </c>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row>
    <row r="740" spans="1:42" s="26" customFormat="1" ht="12.75">
      <c r="A740" s="14" t="s">
        <v>1289</v>
      </c>
      <c r="B740" s="15" t="s">
        <v>1288</v>
      </c>
      <c r="C740" s="119">
        <v>4.4693454065</v>
      </c>
      <c r="D740" s="114">
        <v>1.260376</v>
      </c>
      <c r="E740" s="17">
        <v>1</v>
      </c>
      <c r="F740" s="114">
        <f t="shared" si="34"/>
        <v>1.260376</v>
      </c>
      <c r="G740" s="17">
        <v>1.5</v>
      </c>
      <c r="H740" s="114">
        <f t="shared" si="35"/>
        <v>1.890564</v>
      </c>
      <c r="I740" s="18">
        <f t="shared" si="33"/>
        <v>14179.23</v>
      </c>
      <c r="J740" s="77" t="s">
        <v>1652</v>
      </c>
      <c r="K740" s="78" t="s">
        <v>1654</v>
      </c>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row>
    <row r="741" spans="1:42" s="26" customFormat="1" ht="12.75">
      <c r="A741" s="14" t="s">
        <v>1290</v>
      </c>
      <c r="B741" s="15" t="s">
        <v>1288</v>
      </c>
      <c r="C741" s="119">
        <v>9.334278194</v>
      </c>
      <c r="D741" s="114">
        <v>2.068574</v>
      </c>
      <c r="E741" s="17">
        <v>1</v>
      </c>
      <c r="F741" s="114">
        <f t="shared" si="34"/>
        <v>2.068574</v>
      </c>
      <c r="G741" s="17">
        <v>1.5</v>
      </c>
      <c r="H741" s="114">
        <f t="shared" si="35"/>
        <v>3.102861</v>
      </c>
      <c r="I741" s="18">
        <f t="shared" si="33"/>
        <v>23271.46</v>
      </c>
      <c r="J741" s="77" t="s">
        <v>1652</v>
      </c>
      <c r="K741" s="78" t="s">
        <v>1654</v>
      </c>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row>
    <row r="742" spans="1:42" s="26" customFormat="1" ht="12.75">
      <c r="A742" s="20" t="s">
        <v>1291</v>
      </c>
      <c r="B742" s="21" t="s">
        <v>1288</v>
      </c>
      <c r="C742" s="120">
        <v>16.1672727273</v>
      </c>
      <c r="D742" s="115">
        <v>3.882929</v>
      </c>
      <c r="E742" s="23">
        <v>1</v>
      </c>
      <c r="F742" s="115">
        <f t="shared" si="34"/>
        <v>3.882929</v>
      </c>
      <c r="G742" s="23">
        <v>1.5</v>
      </c>
      <c r="H742" s="115">
        <f t="shared" si="35"/>
        <v>5.824393499999999</v>
      </c>
      <c r="I742" s="24">
        <f t="shared" si="33"/>
        <v>43682.95</v>
      </c>
      <c r="J742" s="77" t="s">
        <v>1652</v>
      </c>
      <c r="K742" s="78" t="s">
        <v>1654</v>
      </c>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row>
    <row r="743" spans="1:42" s="26" customFormat="1" ht="12.75">
      <c r="A743" s="14" t="s">
        <v>1292</v>
      </c>
      <c r="B743" s="15" t="s">
        <v>1293</v>
      </c>
      <c r="C743" s="119">
        <v>1.8953256093</v>
      </c>
      <c r="D743" s="114">
        <v>0.855165</v>
      </c>
      <c r="E743" s="17">
        <v>1</v>
      </c>
      <c r="F743" s="114">
        <f t="shared" si="34"/>
        <v>0.855165</v>
      </c>
      <c r="G743" s="17">
        <v>1.5</v>
      </c>
      <c r="H743" s="114">
        <f t="shared" si="35"/>
        <v>1.2827475</v>
      </c>
      <c r="I743" s="18">
        <f t="shared" si="33"/>
        <v>9620.61</v>
      </c>
      <c r="J743" s="77" t="s">
        <v>1652</v>
      </c>
      <c r="K743" s="78" t="s">
        <v>1654</v>
      </c>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row>
    <row r="744" spans="1:42" s="26" customFormat="1" ht="12.75">
      <c r="A744" s="14" t="s">
        <v>1294</v>
      </c>
      <c r="B744" s="15" t="s">
        <v>1293</v>
      </c>
      <c r="C744" s="119">
        <v>3.1872635561</v>
      </c>
      <c r="D744" s="114">
        <v>1.16094</v>
      </c>
      <c r="E744" s="17">
        <v>1</v>
      </c>
      <c r="F744" s="114">
        <f t="shared" si="34"/>
        <v>1.16094</v>
      </c>
      <c r="G744" s="17">
        <v>1.5</v>
      </c>
      <c r="H744" s="114">
        <f t="shared" si="35"/>
        <v>1.7414100000000001</v>
      </c>
      <c r="I744" s="18">
        <f t="shared" si="33"/>
        <v>13060.58</v>
      </c>
      <c r="J744" s="77" t="s">
        <v>1652</v>
      </c>
      <c r="K744" s="78" t="s">
        <v>1654</v>
      </c>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row>
    <row r="745" spans="1:42" s="26" customFormat="1" ht="12.75">
      <c r="A745" s="14" t="s">
        <v>1295</v>
      </c>
      <c r="B745" s="15" t="s">
        <v>1293</v>
      </c>
      <c r="C745" s="119">
        <v>7.81</v>
      </c>
      <c r="D745" s="114">
        <v>1.596382</v>
      </c>
      <c r="E745" s="17">
        <v>1</v>
      </c>
      <c r="F745" s="114">
        <f t="shared" si="34"/>
        <v>1.596382</v>
      </c>
      <c r="G745" s="17">
        <v>1.5</v>
      </c>
      <c r="H745" s="114">
        <f t="shared" si="35"/>
        <v>2.394573</v>
      </c>
      <c r="I745" s="18">
        <f t="shared" si="33"/>
        <v>17959.3</v>
      </c>
      <c r="J745" s="77" t="s">
        <v>1652</v>
      </c>
      <c r="K745" s="78" t="s">
        <v>1654</v>
      </c>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row>
    <row r="746" spans="1:42" s="26" customFormat="1" ht="12.75">
      <c r="A746" s="20" t="s">
        <v>1296</v>
      </c>
      <c r="B746" s="21" t="s">
        <v>1293</v>
      </c>
      <c r="C746" s="120">
        <v>15.4462365591</v>
      </c>
      <c r="D746" s="115">
        <v>3.156929</v>
      </c>
      <c r="E746" s="23">
        <v>1</v>
      </c>
      <c r="F746" s="115">
        <f t="shared" si="34"/>
        <v>3.156929</v>
      </c>
      <c r="G746" s="23">
        <v>1.5</v>
      </c>
      <c r="H746" s="115">
        <f t="shared" si="35"/>
        <v>4.7353935</v>
      </c>
      <c r="I746" s="24">
        <f t="shared" si="33"/>
        <v>35515.45</v>
      </c>
      <c r="J746" s="77" t="s">
        <v>1652</v>
      </c>
      <c r="K746" s="78" t="s">
        <v>1654</v>
      </c>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row>
    <row r="747" spans="1:42" s="26" customFormat="1" ht="12.75">
      <c r="A747" s="14" t="s">
        <v>1297</v>
      </c>
      <c r="B747" s="15" t="s">
        <v>1298</v>
      </c>
      <c r="C747" s="119">
        <v>1.8845118322</v>
      </c>
      <c r="D747" s="114">
        <v>0.675711</v>
      </c>
      <c r="E747" s="17">
        <v>1</v>
      </c>
      <c r="F747" s="114">
        <f t="shared" si="34"/>
        <v>0.675711</v>
      </c>
      <c r="G747" s="17">
        <v>1.5</v>
      </c>
      <c r="H747" s="114">
        <f t="shared" si="35"/>
        <v>1.0135665</v>
      </c>
      <c r="I747" s="18">
        <f t="shared" si="33"/>
        <v>7601.75</v>
      </c>
      <c r="J747" s="77" t="s">
        <v>1652</v>
      </c>
      <c r="K747" s="78" t="s">
        <v>1654</v>
      </c>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row>
    <row r="748" spans="1:42" s="26" customFormat="1" ht="12.75">
      <c r="A748" s="14" t="s">
        <v>1299</v>
      </c>
      <c r="B748" s="15" t="s">
        <v>1298</v>
      </c>
      <c r="C748" s="119">
        <v>2.6130471738</v>
      </c>
      <c r="D748" s="114">
        <v>0.868915</v>
      </c>
      <c r="E748" s="17">
        <v>1</v>
      </c>
      <c r="F748" s="114">
        <f t="shared" si="34"/>
        <v>0.868915</v>
      </c>
      <c r="G748" s="17">
        <v>1.5</v>
      </c>
      <c r="H748" s="114">
        <f t="shared" si="35"/>
        <v>1.3033725</v>
      </c>
      <c r="I748" s="18">
        <f t="shared" si="33"/>
        <v>9775.29</v>
      </c>
      <c r="J748" s="77" t="s">
        <v>1652</v>
      </c>
      <c r="K748" s="78" t="s">
        <v>1654</v>
      </c>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row>
    <row r="749" spans="1:42" s="26" customFormat="1" ht="12.75">
      <c r="A749" s="14" t="s">
        <v>1300</v>
      </c>
      <c r="B749" s="15" t="s">
        <v>1298</v>
      </c>
      <c r="C749" s="119">
        <v>6.120458891</v>
      </c>
      <c r="D749" s="114">
        <v>1.420132</v>
      </c>
      <c r="E749" s="17">
        <v>1</v>
      </c>
      <c r="F749" s="114">
        <f t="shared" si="34"/>
        <v>1.420132</v>
      </c>
      <c r="G749" s="17">
        <v>1.5</v>
      </c>
      <c r="H749" s="114">
        <f t="shared" si="35"/>
        <v>2.130198</v>
      </c>
      <c r="I749" s="18">
        <f t="shared" si="33"/>
        <v>15976.49</v>
      </c>
      <c r="J749" s="77" t="s">
        <v>1652</v>
      </c>
      <c r="K749" s="78" t="s">
        <v>1654</v>
      </c>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row>
    <row r="750" spans="1:42" s="26" customFormat="1" ht="12.75">
      <c r="A750" s="20" t="s">
        <v>1301</v>
      </c>
      <c r="B750" s="21" t="s">
        <v>1298</v>
      </c>
      <c r="C750" s="120">
        <v>13.6276771005</v>
      </c>
      <c r="D750" s="115">
        <v>3.017262</v>
      </c>
      <c r="E750" s="23">
        <v>1</v>
      </c>
      <c r="F750" s="115">
        <f t="shared" si="34"/>
        <v>3.017262</v>
      </c>
      <c r="G750" s="23">
        <v>1.5</v>
      </c>
      <c r="H750" s="115">
        <f t="shared" si="35"/>
        <v>4.525893</v>
      </c>
      <c r="I750" s="24">
        <f t="shared" si="33"/>
        <v>33944.2</v>
      </c>
      <c r="J750" s="77" t="s">
        <v>1652</v>
      </c>
      <c r="K750" s="78" t="s">
        <v>1654</v>
      </c>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row>
    <row r="751" spans="1:42" s="26" customFormat="1" ht="12.75">
      <c r="A751" s="14" t="s">
        <v>1302</v>
      </c>
      <c r="B751" s="15" t="s">
        <v>1303</v>
      </c>
      <c r="C751" s="119">
        <v>2.2824716267</v>
      </c>
      <c r="D751" s="114">
        <v>1.147895</v>
      </c>
      <c r="E751" s="17">
        <v>1</v>
      </c>
      <c r="F751" s="114">
        <f t="shared" si="34"/>
        <v>1.147895</v>
      </c>
      <c r="G751" s="17">
        <v>1.5</v>
      </c>
      <c r="H751" s="114">
        <f t="shared" si="35"/>
        <v>1.7218425000000002</v>
      </c>
      <c r="I751" s="18">
        <f t="shared" si="33"/>
        <v>12913.82</v>
      </c>
      <c r="J751" s="77" t="s">
        <v>1652</v>
      </c>
      <c r="K751" s="78" t="s">
        <v>1654</v>
      </c>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row>
    <row r="752" spans="1:42" s="26" customFormat="1" ht="12.75">
      <c r="A752" s="14" t="s">
        <v>1304</v>
      </c>
      <c r="B752" s="15" t="s">
        <v>1303</v>
      </c>
      <c r="C752" s="119">
        <v>3.6458548332</v>
      </c>
      <c r="D752" s="114">
        <v>1.329349</v>
      </c>
      <c r="E752" s="17">
        <v>1</v>
      </c>
      <c r="F752" s="114">
        <f t="shared" si="34"/>
        <v>1.329349</v>
      </c>
      <c r="G752" s="17">
        <v>1.5</v>
      </c>
      <c r="H752" s="114">
        <f t="shared" si="35"/>
        <v>1.9940235</v>
      </c>
      <c r="I752" s="18">
        <f t="shared" si="33"/>
        <v>14955.18</v>
      </c>
      <c r="J752" s="77" t="s">
        <v>1652</v>
      </c>
      <c r="K752" s="78" t="s">
        <v>1654</v>
      </c>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row>
    <row r="753" spans="1:42" s="26" customFormat="1" ht="12.75">
      <c r="A753" s="14" t="s">
        <v>1305</v>
      </c>
      <c r="B753" s="15" t="s">
        <v>1303</v>
      </c>
      <c r="C753" s="119">
        <v>7.2757260101</v>
      </c>
      <c r="D753" s="114">
        <v>1.966076</v>
      </c>
      <c r="E753" s="17">
        <v>1</v>
      </c>
      <c r="F753" s="114">
        <f t="shared" si="34"/>
        <v>1.966076</v>
      </c>
      <c r="G753" s="17">
        <v>1.5</v>
      </c>
      <c r="H753" s="114">
        <f t="shared" si="35"/>
        <v>2.949114</v>
      </c>
      <c r="I753" s="18">
        <f t="shared" si="33"/>
        <v>22118.36</v>
      </c>
      <c r="J753" s="77" t="s">
        <v>1652</v>
      </c>
      <c r="K753" s="78" t="s">
        <v>1654</v>
      </c>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row>
    <row r="754" spans="1:42" s="26" customFormat="1" ht="12.75">
      <c r="A754" s="20" t="s">
        <v>1306</v>
      </c>
      <c r="B754" s="21" t="s">
        <v>1303</v>
      </c>
      <c r="C754" s="120">
        <v>17.8694656489</v>
      </c>
      <c r="D754" s="115">
        <v>4.393164</v>
      </c>
      <c r="E754" s="23">
        <v>1</v>
      </c>
      <c r="F754" s="115">
        <f t="shared" si="34"/>
        <v>4.393164</v>
      </c>
      <c r="G754" s="23">
        <v>1.5</v>
      </c>
      <c r="H754" s="115">
        <f t="shared" si="35"/>
        <v>6.589746</v>
      </c>
      <c r="I754" s="24">
        <f t="shared" si="33"/>
        <v>49423.1</v>
      </c>
      <c r="J754" s="77" t="s">
        <v>1652</v>
      </c>
      <c r="K754" s="78" t="s">
        <v>1654</v>
      </c>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row>
    <row r="755" spans="1:42" s="26" customFormat="1" ht="12.75">
      <c r="A755" s="14" t="s">
        <v>1307</v>
      </c>
      <c r="B755" s="15" t="s">
        <v>1308</v>
      </c>
      <c r="C755" s="119">
        <v>2.9934183464</v>
      </c>
      <c r="D755" s="114">
        <v>0.432255</v>
      </c>
      <c r="E755" s="17">
        <v>1</v>
      </c>
      <c r="F755" s="114">
        <f t="shared" si="34"/>
        <v>0.432255</v>
      </c>
      <c r="G755" s="17">
        <v>1.5</v>
      </c>
      <c r="H755" s="114">
        <f t="shared" si="35"/>
        <v>0.6483825</v>
      </c>
      <c r="I755" s="18">
        <f t="shared" si="33"/>
        <v>4862.87</v>
      </c>
      <c r="J755" s="77" t="s">
        <v>1652</v>
      </c>
      <c r="K755" s="78" t="s">
        <v>1654</v>
      </c>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row>
    <row r="756" spans="1:42" s="26" customFormat="1" ht="12.75">
      <c r="A756" s="14" t="s">
        <v>1309</v>
      </c>
      <c r="B756" s="15" t="s">
        <v>1308</v>
      </c>
      <c r="C756" s="119">
        <v>3.7604700648</v>
      </c>
      <c r="D756" s="114">
        <v>0.606045</v>
      </c>
      <c r="E756" s="17">
        <v>1</v>
      </c>
      <c r="F756" s="114">
        <f t="shared" si="34"/>
        <v>0.606045</v>
      </c>
      <c r="G756" s="17">
        <v>1.5</v>
      </c>
      <c r="H756" s="114">
        <f t="shared" si="35"/>
        <v>0.9090674999999999</v>
      </c>
      <c r="I756" s="18">
        <f t="shared" si="33"/>
        <v>6818.01</v>
      </c>
      <c r="J756" s="77" t="s">
        <v>1652</v>
      </c>
      <c r="K756" s="78" t="s">
        <v>1654</v>
      </c>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row>
    <row r="757" spans="1:42" s="26" customFormat="1" ht="12.75">
      <c r="A757" s="14" t="s">
        <v>1310</v>
      </c>
      <c r="B757" s="15" t="s">
        <v>1308</v>
      </c>
      <c r="C757" s="119">
        <v>4.9610869195</v>
      </c>
      <c r="D757" s="114">
        <v>0.789512</v>
      </c>
      <c r="E757" s="17">
        <v>1</v>
      </c>
      <c r="F757" s="114">
        <f t="shared" si="34"/>
        <v>0.789512</v>
      </c>
      <c r="G757" s="17">
        <v>1.5</v>
      </c>
      <c r="H757" s="114">
        <f t="shared" si="35"/>
        <v>1.1842679999999999</v>
      </c>
      <c r="I757" s="18">
        <f t="shared" si="33"/>
        <v>8882.01</v>
      </c>
      <c r="J757" s="77" t="s">
        <v>1652</v>
      </c>
      <c r="K757" s="78" t="s">
        <v>1654</v>
      </c>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row>
    <row r="758" spans="1:42" s="26" customFormat="1" ht="12.75">
      <c r="A758" s="20" t="s">
        <v>1311</v>
      </c>
      <c r="B758" s="21" t="s">
        <v>1308</v>
      </c>
      <c r="C758" s="120">
        <v>11.1497879306</v>
      </c>
      <c r="D758" s="115">
        <v>1.993575</v>
      </c>
      <c r="E758" s="23">
        <v>1</v>
      </c>
      <c r="F758" s="115">
        <f t="shared" si="34"/>
        <v>1.993575</v>
      </c>
      <c r="G758" s="23">
        <v>1.5</v>
      </c>
      <c r="H758" s="115">
        <f t="shared" si="35"/>
        <v>2.9903625000000003</v>
      </c>
      <c r="I758" s="24">
        <f t="shared" si="33"/>
        <v>22427.72</v>
      </c>
      <c r="J758" s="77" t="s">
        <v>1652</v>
      </c>
      <c r="K758" s="78" t="s">
        <v>1654</v>
      </c>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row>
    <row r="759" spans="1:42" s="26" customFormat="1" ht="12.75">
      <c r="A759" s="14" t="s">
        <v>1312</v>
      </c>
      <c r="B759" s="15" t="s">
        <v>1313</v>
      </c>
      <c r="C759" s="119">
        <v>2.7131147541</v>
      </c>
      <c r="D759" s="114">
        <v>0.431482</v>
      </c>
      <c r="E759" s="17">
        <v>1</v>
      </c>
      <c r="F759" s="114">
        <f t="shared" si="34"/>
        <v>0.431482</v>
      </c>
      <c r="G759" s="17">
        <v>1.5</v>
      </c>
      <c r="H759" s="114">
        <f t="shared" si="35"/>
        <v>0.647223</v>
      </c>
      <c r="I759" s="18">
        <f t="shared" si="33"/>
        <v>4854.17</v>
      </c>
      <c r="J759" s="77" t="s">
        <v>1652</v>
      </c>
      <c r="K759" s="78" t="s">
        <v>1654</v>
      </c>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row>
    <row r="760" spans="1:42" s="26" customFormat="1" ht="12.75">
      <c r="A760" s="14" t="s">
        <v>1314</v>
      </c>
      <c r="B760" s="15" t="s">
        <v>1313</v>
      </c>
      <c r="C760" s="119">
        <v>3.7429805616</v>
      </c>
      <c r="D760" s="114">
        <v>0.599164</v>
      </c>
      <c r="E760" s="17">
        <v>1</v>
      </c>
      <c r="F760" s="114">
        <f t="shared" si="34"/>
        <v>0.599164</v>
      </c>
      <c r="G760" s="17">
        <v>1.5</v>
      </c>
      <c r="H760" s="114">
        <f t="shared" si="35"/>
        <v>0.898746</v>
      </c>
      <c r="I760" s="18">
        <f t="shared" si="33"/>
        <v>6740.6</v>
      </c>
      <c r="J760" s="77" t="s">
        <v>1652</v>
      </c>
      <c r="K760" s="78" t="s">
        <v>1654</v>
      </c>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row>
    <row r="761" spans="1:42" s="26" customFormat="1" ht="12.75">
      <c r="A761" s="14" t="s">
        <v>1315</v>
      </c>
      <c r="B761" s="15" t="s">
        <v>1313</v>
      </c>
      <c r="C761" s="119">
        <v>6.0126251633</v>
      </c>
      <c r="D761" s="114">
        <v>0.949775</v>
      </c>
      <c r="E761" s="17">
        <v>1</v>
      </c>
      <c r="F761" s="114">
        <f t="shared" si="34"/>
        <v>0.949775</v>
      </c>
      <c r="G761" s="17">
        <v>1.5</v>
      </c>
      <c r="H761" s="114">
        <f t="shared" si="35"/>
        <v>1.4246625000000002</v>
      </c>
      <c r="I761" s="18">
        <f t="shared" si="33"/>
        <v>10684.97</v>
      </c>
      <c r="J761" s="77" t="s">
        <v>1652</v>
      </c>
      <c r="K761" s="78" t="s">
        <v>1654</v>
      </c>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row>
    <row r="762" spans="1:42" s="26" customFormat="1" ht="12.75">
      <c r="A762" s="20" t="s">
        <v>1316</v>
      </c>
      <c r="B762" s="21" t="s">
        <v>1313</v>
      </c>
      <c r="C762" s="120">
        <v>11.084592145</v>
      </c>
      <c r="D762" s="115">
        <v>1.692894</v>
      </c>
      <c r="E762" s="23">
        <v>1</v>
      </c>
      <c r="F762" s="115">
        <f t="shared" si="34"/>
        <v>1.692894</v>
      </c>
      <c r="G762" s="23">
        <v>1.5</v>
      </c>
      <c r="H762" s="115">
        <f t="shared" si="35"/>
        <v>2.539341</v>
      </c>
      <c r="I762" s="24">
        <f t="shared" si="33"/>
        <v>19045.06</v>
      </c>
      <c r="J762" s="77" t="s">
        <v>1652</v>
      </c>
      <c r="K762" s="78" t="s">
        <v>1654</v>
      </c>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row>
    <row r="763" spans="1:42" s="26" customFormat="1" ht="12.75">
      <c r="A763" s="14" t="s">
        <v>1317</v>
      </c>
      <c r="B763" s="15" t="s">
        <v>1318</v>
      </c>
      <c r="C763" s="119">
        <v>2.5976430976</v>
      </c>
      <c r="D763" s="114">
        <v>0.379773</v>
      </c>
      <c r="E763" s="17">
        <v>1</v>
      </c>
      <c r="F763" s="114">
        <f t="shared" si="34"/>
        <v>0.379773</v>
      </c>
      <c r="G763" s="17">
        <v>1.5</v>
      </c>
      <c r="H763" s="114">
        <f t="shared" si="35"/>
        <v>0.5696595</v>
      </c>
      <c r="I763" s="18">
        <f t="shared" si="33"/>
        <v>4272.45</v>
      </c>
      <c r="J763" s="77" t="s">
        <v>1652</v>
      </c>
      <c r="K763" s="78" t="s">
        <v>1654</v>
      </c>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row>
    <row r="764" spans="1:42" s="26" customFormat="1" ht="12.75">
      <c r="A764" s="14" t="s">
        <v>1319</v>
      </c>
      <c r="B764" s="15" t="s">
        <v>1318</v>
      </c>
      <c r="C764" s="119">
        <v>3.6965517241</v>
      </c>
      <c r="D764" s="114">
        <v>0.529708</v>
      </c>
      <c r="E764" s="17">
        <v>1</v>
      </c>
      <c r="F764" s="114">
        <f t="shared" si="34"/>
        <v>0.529708</v>
      </c>
      <c r="G764" s="17">
        <v>1.5</v>
      </c>
      <c r="H764" s="114">
        <f t="shared" si="35"/>
        <v>0.794562</v>
      </c>
      <c r="I764" s="18">
        <f t="shared" si="33"/>
        <v>5959.22</v>
      </c>
      <c r="J764" s="77" t="s">
        <v>1652</v>
      </c>
      <c r="K764" s="78" t="s">
        <v>1654</v>
      </c>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row>
    <row r="765" spans="1:42" s="26" customFormat="1" ht="12.75">
      <c r="A765" s="14" t="s">
        <v>1320</v>
      </c>
      <c r="B765" s="15" t="s">
        <v>1318</v>
      </c>
      <c r="C765" s="119">
        <v>6.56095791</v>
      </c>
      <c r="D765" s="114">
        <v>0.943838</v>
      </c>
      <c r="E765" s="17">
        <v>1</v>
      </c>
      <c r="F765" s="114">
        <f t="shared" si="34"/>
        <v>0.943838</v>
      </c>
      <c r="G765" s="17">
        <v>1.5</v>
      </c>
      <c r="H765" s="114">
        <f t="shared" si="35"/>
        <v>1.415757</v>
      </c>
      <c r="I765" s="18">
        <f t="shared" si="33"/>
        <v>10618.18</v>
      </c>
      <c r="J765" s="77" t="s">
        <v>1652</v>
      </c>
      <c r="K765" s="78" t="s">
        <v>1654</v>
      </c>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row>
    <row r="766" spans="1:42" s="26" customFormat="1" ht="12.75">
      <c r="A766" s="20" t="s">
        <v>1321</v>
      </c>
      <c r="B766" s="21" t="s">
        <v>1318</v>
      </c>
      <c r="C766" s="120">
        <v>13.5947712418</v>
      </c>
      <c r="D766" s="115">
        <v>2.390422</v>
      </c>
      <c r="E766" s="23">
        <v>1</v>
      </c>
      <c r="F766" s="115">
        <f t="shared" si="34"/>
        <v>2.390422</v>
      </c>
      <c r="G766" s="23">
        <v>1.5</v>
      </c>
      <c r="H766" s="115">
        <f t="shared" si="35"/>
        <v>3.585633</v>
      </c>
      <c r="I766" s="24">
        <f t="shared" si="33"/>
        <v>26892.25</v>
      </c>
      <c r="J766" s="77" t="s">
        <v>1652</v>
      </c>
      <c r="K766" s="78" t="s">
        <v>1654</v>
      </c>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row>
    <row r="767" spans="1:42" s="26" customFormat="1" ht="12.75">
      <c r="A767" s="14" t="s">
        <v>1322</v>
      </c>
      <c r="B767" s="15" t="s">
        <v>1323</v>
      </c>
      <c r="C767" s="119">
        <v>2.6840554547</v>
      </c>
      <c r="D767" s="114">
        <v>0.411992</v>
      </c>
      <c r="E767" s="17">
        <v>1</v>
      </c>
      <c r="F767" s="114">
        <f t="shared" si="34"/>
        <v>0.411992</v>
      </c>
      <c r="G767" s="17">
        <v>1.5</v>
      </c>
      <c r="H767" s="114">
        <f t="shared" si="35"/>
        <v>0.617988</v>
      </c>
      <c r="I767" s="18">
        <f t="shared" si="33"/>
        <v>4634.91</v>
      </c>
      <c r="J767" s="77" t="s">
        <v>1652</v>
      </c>
      <c r="K767" s="78" t="s">
        <v>1654</v>
      </c>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row>
    <row r="768" spans="1:42" s="26" customFormat="1" ht="12.75">
      <c r="A768" s="14" t="s">
        <v>1324</v>
      </c>
      <c r="B768" s="15" t="s">
        <v>1323</v>
      </c>
      <c r="C768" s="119">
        <v>3.5158084615</v>
      </c>
      <c r="D768" s="114">
        <v>0.562727</v>
      </c>
      <c r="E768" s="17">
        <v>1</v>
      </c>
      <c r="F768" s="114">
        <f t="shared" si="34"/>
        <v>0.562727</v>
      </c>
      <c r="G768" s="17">
        <v>1.5</v>
      </c>
      <c r="H768" s="114">
        <f t="shared" si="35"/>
        <v>0.8440905</v>
      </c>
      <c r="I768" s="18">
        <f t="shared" si="33"/>
        <v>6330.68</v>
      </c>
      <c r="J768" s="77" t="s">
        <v>1652</v>
      </c>
      <c r="K768" s="78" t="s">
        <v>1654</v>
      </c>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row>
    <row r="769" spans="1:42" s="26" customFormat="1" ht="12.75">
      <c r="A769" s="14" t="s">
        <v>1325</v>
      </c>
      <c r="B769" s="15" t="s">
        <v>1323</v>
      </c>
      <c r="C769" s="119">
        <v>5.0666276705</v>
      </c>
      <c r="D769" s="114">
        <v>0.787808</v>
      </c>
      <c r="E769" s="17">
        <v>1</v>
      </c>
      <c r="F769" s="114">
        <f t="shared" si="34"/>
        <v>0.787808</v>
      </c>
      <c r="G769" s="17">
        <v>1.5</v>
      </c>
      <c r="H769" s="114">
        <f t="shared" si="35"/>
        <v>1.1817119999999999</v>
      </c>
      <c r="I769" s="18">
        <f t="shared" si="33"/>
        <v>8862.84</v>
      </c>
      <c r="J769" s="77" t="s">
        <v>1652</v>
      </c>
      <c r="K769" s="78" t="s">
        <v>1654</v>
      </c>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row>
    <row r="770" spans="1:42" s="26" customFormat="1" ht="12.75">
      <c r="A770" s="20" t="s">
        <v>1326</v>
      </c>
      <c r="B770" s="21" t="s">
        <v>1323</v>
      </c>
      <c r="C770" s="120">
        <v>9.096406358</v>
      </c>
      <c r="D770" s="115">
        <v>1.40655</v>
      </c>
      <c r="E770" s="23">
        <v>1</v>
      </c>
      <c r="F770" s="115">
        <f t="shared" si="34"/>
        <v>1.40655</v>
      </c>
      <c r="G770" s="23">
        <v>1.5</v>
      </c>
      <c r="H770" s="115">
        <f t="shared" si="35"/>
        <v>2.109825</v>
      </c>
      <c r="I770" s="24">
        <f t="shared" si="33"/>
        <v>15823.69</v>
      </c>
      <c r="J770" s="77" t="s">
        <v>1652</v>
      </c>
      <c r="K770" s="78" t="s">
        <v>1654</v>
      </c>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row>
    <row r="771" spans="1:42" s="26" customFormat="1" ht="12.75">
      <c r="A771" s="14" t="s">
        <v>1327</v>
      </c>
      <c r="B771" s="15" t="s">
        <v>1328</v>
      </c>
      <c r="C771" s="119">
        <v>1.6477081833</v>
      </c>
      <c r="D771" s="114">
        <v>0.437394</v>
      </c>
      <c r="E771" s="17">
        <v>1</v>
      </c>
      <c r="F771" s="114">
        <f t="shared" si="34"/>
        <v>0.437394</v>
      </c>
      <c r="G771" s="17">
        <v>1.5</v>
      </c>
      <c r="H771" s="114">
        <f t="shared" si="35"/>
        <v>0.656091</v>
      </c>
      <c r="I771" s="18">
        <f t="shared" si="33"/>
        <v>4920.68</v>
      </c>
      <c r="J771" s="77" t="s">
        <v>1652</v>
      </c>
      <c r="K771" s="78" t="s">
        <v>1654</v>
      </c>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row>
    <row r="772" spans="1:42" s="26" customFormat="1" ht="12.75">
      <c r="A772" s="14" t="s">
        <v>1329</v>
      </c>
      <c r="B772" s="15" t="s">
        <v>1328</v>
      </c>
      <c r="C772" s="119">
        <v>2.0217593108</v>
      </c>
      <c r="D772" s="114">
        <v>0.554793</v>
      </c>
      <c r="E772" s="17">
        <v>1</v>
      </c>
      <c r="F772" s="114">
        <f t="shared" si="34"/>
        <v>0.554793</v>
      </c>
      <c r="G772" s="17">
        <v>1.5</v>
      </c>
      <c r="H772" s="114">
        <f t="shared" si="35"/>
        <v>0.8321894999999999</v>
      </c>
      <c r="I772" s="18">
        <f t="shared" si="33"/>
        <v>6241.42</v>
      </c>
      <c r="J772" s="77" t="s">
        <v>1652</v>
      </c>
      <c r="K772" s="78" t="s">
        <v>1654</v>
      </c>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row>
    <row r="773" spans="1:42" s="26" customFormat="1" ht="12.75">
      <c r="A773" s="14" t="s">
        <v>1330</v>
      </c>
      <c r="B773" s="15" t="s">
        <v>1328</v>
      </c>
      <c r="C773" s="119">
        <v>3.7970357454</v>
      </c>
      <c r="D773" s="114">
        <v>0.875053</v>
      </c>
      <c r="E773" s="17">
        <v>1</v>
      </c>
      <c r="F773" s="114">
        <f t="shared" si="34"/>
        <v>0.875053</v>
      </c>
      <c r="G773" s="17">
        <v>1.5</v>
      </c>
      <c r="H773" s="114">
        <f t="shared" si="35"/>
        <v>1.3125795</v>
      </c>
      <c r="I773" s="18">
        <f t="shared" si="33"/>
        <v>9844.35</v>
      </c>
      <c r="J773" s="77" t="s">
        <v>1652</v>
      </c>
      <c r="K773" s="78" t="s">
        <v>1654</v>
      </c>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row>
    <row r="774" spans="1:42" s="26" customFormat="1" ht="12.75">
      <c r="A774" s="20" t="s">
        <v>1331</v>
      </c>
      <c r="B774" s="21" t="s">
        <v>1328</v>
      </c>
      <c r="C774" s="120">
        <v>8.596214511</v>
      </c>
      <c r="D774" s="115">
        <v>1.892142</v>
      </c>
      <c r="E774" s="23">
        <v>1</v>
      </c>
      <c r="F774" s="115">
        <f t="shared" si="34"/>
        <v>1.892142</v>
      </c>
      <c r="G774" s="23">
        <v>1.5</v>
      </c>
      <c r="H774" s="115">
        <f t="shared" si="35"/>
        <v>2.838213</v>
      </c>
      <c r="I774" s="24">
        <f t="shared" si="33"/>
        <v>21286.6</v>
      </c>
      <c r="J774" s="77" t="s">
        <v>1652</v>
      </c>
      <c r="K774" s="78" t="s">
        <v>1654</v>
      </c>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row>
    <row r="775" spans="1:42" s="26" customFormat="1" ht="12.75">
      <c r="A775" s="14" t="s">
        <v>1332</v>
      </c>
      <c r="B775" s="15" t="s">
        <v>1333</v>
      </c>
      <c r="C775" s="119">
        <v>2.2115702479</v>
      </c>
      <c r="D775" s="114">
        <v>0.357575</v>
      </c>
      <c r="E775" s="17">
        <v>1</v>
      </c>
      <c r="F775" s="114">
        <f t="shared" si="34"/>
        <v>0.357575</v>
      </c>
      <c r="G775" s="17">
        <v>1.5</v>
      </c>
      <c r="H775" s="114">
        <f t="shared" si="35"/>
        <v>0.5363625</v>
      </c>
      <c r="I775" s="18">
        <f t="shared" si="33"/>
        <v>4022.72</v>
      </c>
      <c r="J775" s="77" t="s">
        <v>1652</v>
      </c>
      <c r="K775" s="78" t="s">
        <v>1654</v>
      </c>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row>
    <row r="776" spans="1:42" s="26" customFormat="1" ht="12.75">
      <c r="A776" s="14" t="s">
        <v>1334</v>
      </c>
      <c r="B776" s="15" t="s">
        <v>1333</v>
      </c>
      <c r="C776" s="119">
        <v>3.4264282599</v>
      </c>
      <c r="D776" s="114">
        <v>0.575198</v>
      </c>
      <c r="E776" s="17">
        <v>1</v>
      </c>
      <c r="F776" s="114">
        <f t="shared" si="34"/>
        <v>0.575198</v>
      </c>
      <c r="G776" s="17">
        <v>1.5</v>
      </c>
      <c r="H776" s="114">
        <f t="shared" si="35"/>
        <v>0.862797</v>
      </c>
      <c r="I776" s="18">
        <f t="shared" si="33"/>
        <v>6470.98</v>
      </c>
      <c r="J776" s="77" t="s">
        <v>1652</v>
      </c>
      <c r="K776" s="78" t="s">
        <v>1654</v>
      </c>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row>
    <row r="777" spans="1:42" s="26" customFormat="1" ht="12.75">
      <c r="A777" s="14" t="s">
        <v>1335</v>
      </c>
      <c r="B777" s="15" t="s">
        <v>1333</v>
      </c>
      <c r="C777" s="119">
        <v>5.3341548428</v>
      </c>
      <c r="D777" s="114">
        <v>0.897313</v>
      </c>
      <c r="E777" s="17">
        <v>1</v>
      </c>
      <c r="F777" s="114">
        <f t="shared" si="34"/>
        <v>0.897313</v>
      </c>
      <c r="G777" s="17">
        <v>1.5</v>
      </c>
      <c r="H777" s="114">
        <f t="shared" si="35"/>
        <v>1.3459695</v>
      </c>
      <c r="I777" s="18">
        <f t="shared" si="33"/>
        <v>10094.77</v>
      </c>
      <c r="J777" s="77" t="s">
        <v>1652</v>
      </c>
      <c r="K777" s="78" t="s">
        <v>1654</v>
      </c>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row>
    <row r="778" spans="1:42" s="26" customFormat="1" ht="12.75">
      <c r="A778" s="20" t="s">
        <v>1336</v>
      </c>
      <c r="B778" s="21" t="s">
        <v>1333</v>
      </c>
      <c r="C778" s="120">
        <v>9.70620911</v>
      </c>
      <c r="D778" s="115">
        <v>1.749779</v>
      </c>
      <c r="E778" s="23">
        <v>1</v>
      </c>
      <c r="F778" s="115">
        <f t="shared" si="34"/>
        <v>1.749779</v>
      </c>
      <c r="G778" s="23">
        <v>1.5</v>
      </c>
      <c r="H778" s="115">
        <f t="shared" si="35"/>
        <v>2.6246685</v>
      </c>
      <c r="I778" s="24">
        <f t="shared" si="33"/>
        <v>19685.01</v>
      </c>
      <c r="J778" s="77" t="s">
        <v>1652</v>
      </c>
      <c r="K778" s="78" t="s">
        <v>1654</v>
      </c>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row>
    <row r="779" spans="1:42" s="26" customFormat="1" ht="12.75">
      <c r="A779" s="14" t="s">
        <v>1337</v>
      </c>
      <c r="B779" s="15" t="s">
        <v>1338</v>
      </c>
      <c r="C779" s="119">
        <v>2.4606127722</v>
      </c>
      <c r="D779" s="114">
        <v>0.415119</v>
      </c>
      <c r="E779" s="17">
        <v>1</v>
      </c>
      <c r="F779" s="114">
        <f t="shared" si="34"/>
        <v>0.415119</v>
      </c>
      <c r="G779" s="17">
        <v>1.5</v>
      </c>
      <c r="H779" s="114">
        <f t="shared" si="35"/>
        <v>0.6226785</v>
      </c>
      <c r="I779" s="18">
        <f t="shared" si="33"/>
        <v>4670.09</v>
      </c>
      <c r="J779" s="77" t="s">
        <v>1652</v>
      </c>
      <c r="K779" s="78" t="s">
        <v>1654</v>
      </c>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row>
    <row r="780" spans="1:42" s="26" customFormat="1" ht="12.75">
      <c r="A780" s="14" t="s">
        <v>1339</v>
      </c>
      <c r="B780" s="15" t="s">
        <v>1338</v>
      </c>
      <c r="C780" s="119">
        <v>3.3538438393</v>
      </c>
      <c r="D780" s="114">
        <v>0.593416</v>
      </c>
      <c r="E780" s="17">
        <v>1</v>
      </c>
      <c r="F780" s="114">
        <f t="shared" si="34"/>
        <v>0.593416</v>
      </c>
      <c r="G780" s="17">
        <v>1.5</v>
      </c>
      <c r="H780" s="114">
        <f t="shared" si="35"/>
        <v>0.8901240000000001</v>
      </c>
      <c r="I780" s="18">
        <f t="shared" si="33"/>
        <v>6675.93</v>
      </c>
      <c r="J780" s="77" t="s">
        <v>1652</v>
      </c>
      <c r="K780" s="78" t="s">
        <v>1654</v>
      </c>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row>
    <row r="781" spans="1:42" s="26" customFormat="1" ht="12.75">
      <c r="A781" s="14" t="s">
        <v>1340</v>
      </c>
      <c r="B781" s="15" t="s">
        <v>1338</v>
      </c>
      <c r="C781" s="119">
        <v>5.0905769628</v>
      </c>
      <c r="D781" s="114">
        <v>0.869723</v>
      </c>
      <c r="E781" s="17">
        <v>1</v>
      </c>
      <c r="F781" s="114">
        <f t="shared" si="34"/>
        <v>0.869723</v>
      </c>
      <c r="G781" s="17">
        <v>1.5</v>
      </c>
      <c r="H781" s="114">
        <f t="shared" si="35"/>
        <v>1.3045845</v>
      </c>
      <c r="I781" s="18">
        <f t="shared" si="33"/>
        <v>9784.38</v>
      </c>
      <c r="J781" s="77" t="s">
        <v>1652</v>
      </c>
      <c r="K781" s="78" t="s">
        <v>1654</v>
      </c>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row>
    <row r="782" spans="1:42" s="26" customFormat="1" ht="12.75">
      <c r="A782" s="20" t="s">
        <v>1341</v>
      </c>
      <c r="B782" s="21" t="s">
        <v>1338</v>
      </c>
      <c r="C782" s="120">
        <v>10.5683104285</v>
      </c>
      <c r="D782" s="115">
        <v>1.866042</v>
      </c>
      <c r="E782" s="23">
        <v>1</v>
      </c>
      <c r="F782" s="115">
        <f t="shared" si="34"/>
        <v>1.866042</v>
      </c>
      <c r="G782" s="23">
        <v>1.5</v>
      </c>
      <c r="H782" s="115">
        <f t="shared" si="35"/>
        <v>2.799063</v>
      </c>
      <c r="I782" s="24">
        <f t="shared" si="33"/>
        <v>20992.97</v>
      </c>
      <c r="J782" s="77" t="s">
        <v>1652</v>
      </c>
      <c r="K782" s="78" t="s">
        <v>1654</v>
      </c>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row>
    <row r="783" spans="1:42" s="26" customFormat="1" ht="12.75">
      <c r="A783" s="14" t="s">
        <v>1342</v>
      </c>
      <c r="B783" s="15" t="s">
        <v>1343</v>
      </c>
      <c r="C783" s="119">
        <v>1.7954270343</v>
      </c>
      <c r="D783" s="114">
        <v>1.211864</v>
      </c>
      <c r="E783" s="17">
        <v>1</v>
      </c>
      <c r="F783" s="114">
        <f t="shared" si="34"/>
        <v>1.211864</v>
      </c>
      <c r="G783" s="17">
        <v>1.5</v>
      </c>
      <c r="H783" s="114">
        <f t="shared" si="35"/>
        <v>1.817796</v>
      </c>
      <c r="I783" s="18">
        <f aca="true" t="shared" si="36" ref="I783:I846">+ROUND(H783*7500,2)</f>
        <v>13633.47</v>
      </c>
      <c r="J783" s="77" t="s">
        <v>1652</v>
      </c>
      <c r="K783" s="78" t="s">
        <v>1654</v>
      </c>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row>
    <row r="784" spans="1:42" s="26" customFormat="1" ht="12.75">
      <c r="A784" s="14" t="s">
        <v>1344</v>
      </c>
      <c r="B784" s="15" t="s">
        <v>1343</v>
      </c>
      <c r="C784" s="119">
        <v>2.4122343851</v>
      </c>
      <c r="D784" s="114">
        <v>1.34762</v>
      </c>
      <c r="E784" s="17">
        <v>1</v>
      </c>
      <c r="F784" s="114">
        <f aca="true" t="shared" si="37" ref="F784:F847">+D784*E784</f>
        <v>1.34762</v>
      </c>
      <c r="G784" s="17">
        <v>1.5</v>
      </c>
      <c r="H784" s="114">
        <f aca="true" t="shared" si="38" ref="H784:H847">F784*G784</f>
        <v>2.02143</v>
      </c>
      <c r="I784" s="18">
        <f t="shared" si="36"/>
        <v>15160.73</v>
      </c>
      <c r="J784" s="77" t="s">
        <v>1652</v>
      </c>
      <c r="K784" s="78" t="s">
        <v>1654</v>
      </c>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row>
    <row r="785" spans="1:42" s="26" customFormat="1" ht="12.75">
      <c r="A785" s="14" t="s">
        <v>1345</v>
      </c>
      <c r="B785" s="15" t="s">
        <v>1343</v>
      </c>
      <c r="C785" s="119">
        <v>6.1797004992</v>
      </c>
      <c r="D785" s="114">
        <v>2.099123</v>
      </c>
      <c r="E785" s="17">
        <v>1</v>
      </c>
      <c r="F785" s="114">
        <f t="shared" si="37"/>
        <v>2.099123</v>
      </c>
      <c r="G785" s="17">
        <v>1.5</v>
      </c>
      <c r="H785" s="114">
        <f t="shared" si="38"/>
        <v>3.1486845</v>
      </c>
      <c r="I785" s="18">
        <f t="shared" si="36"/>
        <v>23615.13</v>
      </c>
      <c r="J785" s="77" t="s">
        <v>1652</v>
      </c>
      <c r="K785" s="78" t="s">
        <v>1654</v>
      </c>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row>
    <row r="786" spans="1:42" s="26" customFormat="1" ht="12.75">
      <c r="A786" s="20" t="s">
        <v>1346</v>
      </c>
      <c r="B786" s="21" t="s">
        <v>1343</v>
      </c>
      <c r="C786" s="120">
        <v>14.219047619</v>
      </c>
      <c r="D786" s="115">
        <v>4.525779</v>
      </c>
      <c r="E786" s="23">
        <v>1</v>
      </c>
      <c r="F786" s="115">
        <f t="shared" si="37"/>
        <v>4.525779</v>
      </c>
      <c r="G786" s="23">
        <v>1.5</v>
      </c>
      <c r="H786" s="115">
        <f t="shared" si="38"/>
        <v>6.7886685</v>
      </c>
      <c r="I786" s="24">
        <f t="shared" si="36"/>
        <v>50915.01</v>
      </c>
      <c r="J786" s="77" t="s">
        <v>1652</v>
      </c>
      <c r="K786" s="78" t="s">
        <v>1654</v>
      </c>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row>
    <row r="787" spans="1:42" s="26" customFormat="1" ht="12.75">
      <c r="A787" s="14" t="s">
        <v>1347</v>
      </c>
      <c r="B787" s="15" t="s">
        <v>1348</v>
      </c>
      <c r="C787" s="119">
        <v>2.2839787396</v>
      </c>
      <c r="D787" s="114">
        <v>0.679335</v>
      </c>
      <c r="E787" s="17">
        <v>1</v>
      </c>
      <c r="F787" s="114">
        <f t="shared" si="37"/>
        <v>0.679335</v>
      </c>
      <c r="G787" s="17">
        <v>1.5</v>
      </c>
      <c r="H787" s="114">
        <f t="shared" si="38"/>
        <v>1.0190025</v>
      </c>
      <c r="I787" s="18">
        <f t="shared" si="36"/>
        <v>7642.52</v>
      </c>
      <c r="J787" s="77" t="s">
        <v>1652</v>
      </c>
      <c r="K787" s="78" t="s">
        <v>1654</v>
      </c>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row>
    <row r="788" spans="1:42" s="26" customFormat="1" ht="12.75">
      <c r="A788" s="14" t="s">
        <v>1349</v>
      </c>
      <c r="B788" s="15" t="s">
        <v>1348</v>
      </c>
      <c r="C788" s="119">
        <v>2.6719952635</v>
      </c>
      <c r="D788" s="114">
        <v>1.192104</v>
      </c>
      <c r="E788" s="17">
        <v>1</v>
      </c>
      <c r="F788" s="114">
        <f t="shared" si="37"/>
        <v>1.192104</v>
      </c>
      <c r="G788" s="17">
        <v>1.5</v>
      </c>
      <c r="H788" s="114">
        <f t="shared" si="38"/>
        <v>1.788156</v>
      </c>
      <c r="I788" s="18">
        <f t="shared" si="36"/>
        <v>13411.17</v>
      </c>
      <c r="J788" s="77" t="s">
        <v>1652</v>
      </c>
      <c r="K788" s="78" t="s">
        <v>1654</v>
      </c>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row>
    <row r="789" spans="1:42" s="26" customFormat="1" ht="12.75">
      <c r="A789" s="14" t="s">
        <v>1350</v>
      </c>
      <c r="B789" s="15" t="s">
        <v>1348</v>
      </c>
      <c r="C789" s="119">
        <v>8.295532646</v>
      </c>
      <c r="D789" s="114">
        <v>1.793842</v>
      </c>
      <c r="E789" s="17">
        <v>1</v>
      </c>
      <c r="F789" s="114">
        <f t="shared" si="37"/>
        <v>1.793842</v>
      </c>
      <c r="G789" s="17">
        <v>1.5</v>
      </c>
      <c r="H789" s="114">
        <f t="shared" si="38"/>
        <v>2.690763</v>
      </c>
      <c r="I789" s="18">
        <f t="shared" si="36"/>
        <v>20180.72</v>
      </c>
      <c r="J789" s="77" t="s">
        <v>1652</v>
      </c>
      <c r="K789" s="78" t="s">
        <v>1654</v>
      </c>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row>
    <row r="790" spans="1:42" s="26" customFormat="1" ht="12.75">
      <c r="A790" s="20" t="s">
        <v>1351</v>
      </c>
      <c r="B790" s="21" t="s">
        <v>1348</v>
      </c>
      <c r="C790" s="120">
        <v>18.1044776119</v>
      </c>
      <c r="D790" s="115">
        <v>4.114263</v>
      </c>
      <c r="E790" s="23">
        <v>1</v>
      </c>
      <c r="F790" s="115">
        <f t="shared" si="37"/>
        <v>4.114263</v>
      </c>
      <c r="G790" s="23">
        <v>1.5</v>
      </c>
      <c r="H790" s="115">
        <f t="shared" si="38"/>
        <v>6.1713945</v>
      </c>
      <c r="I790" s="24">
        <f t="shared" si="36"/>
        <v>46285.46</v>
      </c>
      <c r="J790" s="77" t="s">
        <v>1652</v>
      </c>
      <c r="K790" s="78" t="s">
        <v>1654</v>
      </c>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row>
    <row r="791" spans="1:42" s="26" customFormat="1" ht="12.75">
      <c r="A791" s="14" t="s">
        <v>1352</v>
      </c>
      <c r="B791" s="15" t="s">
        <v>1353</v>
      </c>
      <c r="C791" s="119">
        <v>1.693270021</v>
      </c>
      <c r="D791" s="114">
        <v>0.591703</v>
      </c>
      <c r="E791" s="17">
        <v>1</v>
      </c>
      <c r="F791" s="114">
        <f t="shared" si="37"/>
        <v>0.591703</v>
      </c>
      <c r="G791" s="17">
        <v>1.5</v>
      </c>
      <c r="H791" s="114">
        <f t="shared" si="38"/>
        <v>0.8875545</v>
      </c>
      <c r="I791" s="18">
        <f t="shared" si="36"/>
        <v>6656.66</v>
      </c>
      <c r="J791" s="77" t="s">
        <v>1652</v>
      </c>
      <c r="K791" s="78" t="s">
        <v>1654</v>
      </c>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row>
    <row r="792" spans="1:42" s="26" customFormat="1" ht="12.75">
      <c r="A792" s="14" t="s">
        <v>1354</v>
      </c>
      <c r="B792" s="15" t="s">
        <v>1353</v>
      </c>
      <c r="C792" s="119">
        <v>2.7841525563</v>
      </c>
      <c r="D792" s="114">
        <v>0.755474</v>
      </c>
      <c r="E792" s="17">
        <v>1</v>
      </c>
      <c r="F792" s="114">
        <f t="shared" si="37"/>
        <v>0.755474</v>
      </c>
      <c r="G792" s="17">
        <v>1.5</v>
      </c>
      <c r="H792" s="114">
        <f t="shared" si="38"/>
        <v>1.133211</v>
      </c>
      <c r="I792" s="18">
        <f t="shared" si="36"/>
        <v>8499.08</v>
      </c>
      <c r="J792" s="77" t="s">
        <v>1652</v>
      </c>
      <c r="K792" s="78" t="s">
        <v>1654</v>
      </c>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row>
    <row r="793" spans="1:42" s="26" customFormat="1" ht="12.75">
      <c r="A793" s="14" t="s">
        <v>1355</v>
      </c>
      <c r="B793" s="15" t="s">
        <v>1353</v>
      </c>
      <c r="C793" s="119">
        <v>7.1583710407</v>
      </c>
      <c r="D793" s="114">
        <v>1.466164</v>
      </c>
      <c r="E793" s="17">
        <v>1</v>
      </c>
      <c r="F793" s="114">
        <f t="shared" si="37"/>
        <v>1.466164</v>
      </c>
      <c r="G793" s="17">
        <v>1.5</v>
      </c>
      <c r="H793" s="114">
        <f t="shared" si="38"/>
        <v>2.199246</v>
      </c>
      <c r="I793" s="18">
        <f t="shared" si="36"/>
        <v>16494.35</v>
      </c>
      <c r="J793" s="77" t="s">
        <v>1652</v>
      </c>
      <c r="K793" s="78" t="s">
        <v>1654</v>
      </c>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row>
    <row r="794" spans="1:42" s="26" customFormat="1" ht="12.75">
      <c r="A794" s="20" t="s">
        <v>1356</v>
      </c>
      <c r="B794" s="21" t="s">
        <v>1353</v>
      </c>
      <c r="C794" s="120">
        <v>13.4146341463</v>
      </c>
      <c r="D794" s="115">
        <v>3.071603</v>
      </c>
      <c r="E794" s="23">
        <v>1</v>
      </c>
      <c r="F794" s="115">
        <f t="shared" si="37"/>
        <v>3.071603</v>
      </c>
      <c r="G794" s="23">
        <v>1.5</v>
      </c>
      <c r="H794" s="115">
        <f t="shared" si="38"/>
        <v>4.6074045</v>
      </c>
      <c r="I794" s="24">
        <f t="shared" si="36"/>
        <v>34555.53</v>
      </c>
      <c r="J794" s="77" t="s">
        <v>1652</v>
      </c>
      <c r="K794" s="78" t="s">
        <v>1654</v>
      </c>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row>
    <row r="795" spans="1:42" s="26" customFormat="1" ht="12.75">
      <c r="A795" s="14" t="s">
        <v>1357</v>
      </c>
      <c r="B795" s="15" t="s">
        <v>1358</v>
      </c>
      <c r="C795" s="119">
        <v>2.0339525945</v>
      </c>
      <c r="D795" s="114">
        <v>0.607368</v>
      </c>
      <c r="E795" s="17">
        <v>1</v>
      </c>
      <c r="F795" s="114">
        <f t="shared" si="37"/>
        <v>0.607368</v>
      </c>
      <c r="G795" s="17">
        <v>1.5</v>
      </c>
      <c r="H795" s="114">
        <f t="shared" si="38"/>
        <v>0.911052</v>
      </c>
      <c r="I795" s="18">
        <f t="shared" si="36"/>
        <v>6832.89</v>
      </c>
      <c r="J795" s="77" t="s">
        <v>1652</v>
      </c>
      <c r="K795" s="78" t="s">
        <v>1654</v>
      </c>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row>
    <row r="796" spans="1:42" s="26" customFormat="1" ht="12.75">
      <c r="A796" s="14" t="s">
        <v>1359</v>
      </c>
      <c r="B796" s="15" t="s">
        <v>1358</v>
      </c>
      <c r="C796" s="119">
        <v>5.4061433447</v>
      </c>
      <c r="D796" s="114">
        <v>1.132559</v>
      </c>
      <c r="E796" s="17">
        <v>1</v>
      </c>
      <c r="F796" s="114">
        <f t="shared" si="37"/>
        <v>1.132559</v>
      </c>
      <c r="G796" s="17">
        <v>1.5</v>
      </c>
      <c r="H796" s="114">
        <f t="shared" si="38"/>
        <v>1.6988385000000001</v>
      </c>
      <c r="I796" s="18">
        <f t="shared" si="36"/>
        <v>12741.29</v>
      </c>
      <c r="J796" s="77" t="s">
        <v>1652</v>
      </c>
      <c r="K796" s="78" t="s">
        <v>1654</v>
      </c>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row>
    <row r="797" spans="1:42" s="26" customFormat="1" ht="12.75">
      <c r="A797" s="14" t="s">
        <v>1360</v>
      </c>
      <c r="B797" s="15" t="s">
        <v>1358</v>
      </c>
      <c r="C797" s="119">
        <v>11.268907563</v>
      </c>
      <c r="D797" s="114">
        <v>2.201722</v>
      </c>
      <c r="E797" s="17">
        <v>1</v>
      </c>
      <c r="F797" s="114">
        <f t="shared" si="37"/>
        <v>2.201722</v>
      </c>
      <c r="G797" s="17">
        <v>1.5</v>
      </c>
      <c r="H797" s="114">
        <f t="shared" si="38"/>
        <v>3.3025830000000003</v>
      </c>
      <c r="I797" s="18">
        <f t="shared" si="36"/>
        <v>24769.37</v>
      </c>
      <c r="J797" s="77" t="s">
        <v>1652</v>
      </c>
      <c r="K797" s="78" t="s">
        <v>1654</v>
      </c>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row>
    <row r="798" spans="1:42" s="26" customFormat="1" ht="12.75">
      <c r="A798" s="20" t="s">
        <v>1361</v>
      </c>
      <c r="B798" s="21" t="s">
        <v>1358</v>
      </c>
      <c r="C798" s="120">
        <v>19.6984126984</v>
      </c>
      <c r="D798" s="115">
        <v>4.424334</v>
      </c>
      <c r="E798" s="23">
        <v>1</v>
      </c>
      <c r="F798" s="115">
        <f t="shared" si="37"/>
        <v>4.424334</v>
      </c>
      <c r="G798" s="23">
        <v>1.5</v>
      </c>
      <c r="H798" s="115">
        <f t="shared" si="38"/>
        <v>6.636501</v>
      </c>
      <c r="I798" s="24">
        <f t="shared" si="36"/>
        <v>49773.76</v>
      </c>
      <c r="J798" s="77" t="s">
        <v>1652</v>
      </c>
      <c r="K798" s="78" t="s">
        <v>1654</v>
      </c>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row>
    <row r="799" spans="1:42" s="26" customFormat="1" ht="12.75">
      <c r="A799" s="14" t="s">
        <v>1362</v>
      </c>
      <c r="B799" s="15" t="s">
        <v>1363</v>
      </c>
      <c r="C799" s="119">
        <v>2.4971098266</v>
      </c>
      <c r="D799" s="114">
        <v>0.770365</v>
      </c>
      <c r="E799" s="17">
        <v>1</v>
      </c>
      <c r="F799" s="114">
        <f t="shared" si="37"/>
        <v>0.770365</v>
      </c>
      <c r="G799" s="17">
        <v>1.5</v>
      </c>
      <c r="H799" s="114">
        <f t="shared" si="38"/>
        <v>1.1555475</v>
      </c>
      <c r="I799" s="18">
        <f t="shared" si="36"/>
        <v>8666.61</v>
      </c>
      <c r="J799" s="77" t="s">
        <v>1652</v>
      </c>
      <c r="K799" s="78" t="s">
        <v>1654</v>
      </c>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row>
    <row r="800" spans="1:42" s="26" customFormat="1" ht="12.75">
      <c r="A800" s="14" t="s">
        <v>1364</v>
      </c>
      <c r="B800" s="15" t="s">
        <v>1363</v>
      </c>
      <c r="C800" s="119">
        <v>1.9053553385</v>
      </c>
      <c r="D800" s="114">
        <v>1.176189</v>
      </c>
      <c r="E800" s="17">
        <v>1</v>
      </c>
      <c r="F800" s="114">
        <f t="shared" si="37"/>
        <v>1.176189</v>
      </c>
      <c r="G800" s="17">
        <v>1.5</v>
      </c>
      <c r="H800" s="114">
        <f t="shared" si="38"/>
        <v>1.7642835</v>
      </c>
      <c r="I800" s="18">
        <f t="shared" si="36"/>
        <v>13232.13</v>
      </c>
      <c r="J800" s="77" t="s">
        <v>1652</v>
      </c>
      <c r="K800" s="78" t="s">
        <v>1654</v>
      </c>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row>
    <row r="801" spans="1:42" s="26" customFormat="1" ht="12.75">
      <c r="A801" s="14" t="s">
        <v>1365</v>
      </c>
      <c r="B801" s="15" t="s">
        <v>1363</v>
      </c>
      <c r="C801" s="119">
        <v>5.0244107744</v>
      </c>
      <c r="D801" s="114">
        <v>1.51766</v>
      </c>
      <c r="E801" s="17">
        <v>1</v>
      </c>
      <c r="F801" s="114">
        <f t="shared" si="37"/>
        <v>1.51766</v>
      </c>
      <c r="G801" s="17">
        <v>1.5</v>
      </c>
      <c r="H801" s="114">
        <f t="shared" si="38"/>
        <v>2.27649</v>
      </c>
      <c r="I801" s="18">
        <f t="shared" si="36"/>
        <v>17073.68</v>
      </c>
      <c r="J801" s="77" t="s">
        <v>1652</v>
      </c>
      <c r="K801" s="78" t="s">
        <v>1654</v>
      </c>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row>
    <row r="802" spans="1:42" s="26" customFormat="1" ht="12.75">
      <c r="A802" s="20" t="s">
        <v>1366</v>
      </c>
      <c r="B802" s="21" t="s">
        <v>1363</v>
      </c>
      <c r="C802" s="120">
        <v>15.7833333333</v>
      </c>
      <c r="D802" s="115">
        <v>3.655415</v>
      </c>
      <c r="E802" s="23">
        <v>1</v>
      </c>
      <c r="F802" s="115">
        <f t="shared" si="37"/>
        <v>3.655415</v>
      </c>
      <c r="G802" s="23">
        <v>1.5</v>
      </c>
      <c r="H802" s="115">
        <f t="shared" si="38"/>
        <v>5.4831225</v>
      </c>
      <c r="I802" s="24">
        <f t="shared" si="36"/>
        <v>41123.42</v>
      </c>
      <c r="J802" s="77" t="s">
        <v>1652</v>
      </c>
      <c r="K802" s="78" t="s">
        <v>1654</v>
      </c>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row>
    <row r="803" spans="1:42" s="26" customFormat="1" ht="12.75">
      <c r="A803" s="14" t="s">
        <v>1367</v>
      </c>
      <c r="B803" s="15" t="s">
        <v>1368</v>
      </c>
      <c r="C803" s="119">
        <v>2.6561085973</v>
      </c>
      <c r="D803" s="114">
        <v>0.378878</v>
      </c>
      <c r="E803" s="17">
        <v>1</v>
      </c>
      <c r="F803" s="114">
        <f t="shared" si="37"/>
        <v>0.378878</v>
      </c>
      <c r="G803" s="17">
        <v>1.5</v>
      </c>
      <c r="H803" s="114">
        <f t="shared" si="38"/>
        <v>0.568317</v>
      </c>
      <c r="I803" s="18">
        <f t="shared" si="36"/>
        <v>4262.38</v>
      </c>
      <c r="J803" s="77" t="s">
        <v>1652</v>
      </c>
      <c r="K803" s="78" t="s">
        <v>1654</v>
      </c>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row>
    <row r="804" spans="1:42" s="26" customFormat="1" ht="12.75">
      <c r="A804" s="14" t="s">
        <v>1369</v>
      </c>
      <c r="B804" s="15" t="s">
        <v>1368</v>
      </c>
      <c r="C804" s="119">
        <v>4.3145245559</v>
      </c>
      <c r="D804" s="114">
        <v>0.590308</v>
      </c>
      <c r="E804" s="17">
        <v>1</v>
      </c>
      <c r="F804" s="114">
        <f t="shared" si="37"/>
        <v>0.590308</v>
      </c>
      <c r="G804" s="17">
        <v>1.5</v>
      </c>
      <c r="H804" s="114">
        <f t="shared" si="38"/>
        <v>0.8854620000000001</v>
      </c>
      <c r="I804" s="18">
        <f t="shared" si="36"/>
        <v>6640.97</v>
      </c>
      <c r="J804" s="77" t="s">
        <v>1652</v>
      </c>
      <c r="K804" s="78" t="s">
        <v>1654</v>
      </c>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row>
    <row r="805" spans="1:42" s="26" customFormat="1" ht="12.75">
      <c r="A805" s="14" t="s">
        <v>1370</v>
      </c>
      <c r="B805" s="15" t="s">
        <v>1368</v>
      </c>
      <c r="C805" s="119">
        <v>6.0105667627</v>
      </c>
      <c r="D805" s="114">
        <v>0.917135</v>
      </c>
      <c r="E805" s="17">
        <v>1</v>
      </c>
      <c r="F805" s="114">
        <f t="shared" si="37"/>
        <v>0.917135</v>
      </c>
      <c r="G805" s="17">
        <v>1.5</v>
      </c>
      <c r="H805" s="114">
        <f t="shared" si="38"/>
        <v>1.3757025</v>
      </c>
      <c r="I805" s="18">
        <f t="shared" si="36"/>
        <v>10317.77</v>
      </c>
      <c r="J805" s="77" t="s">
        <v>1652</v>
      </c>
      <c r="K805" s="78" t="s">
        <v>1654</v>
      </c>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row>
    <row r="806" spans="1:42" s="26" customFormat="1" ht="12.75">
      <c r="A806" s="20" t="s">
        <v>1371</v>
      </c>
      <c r="B806" s="21" t="s">
        <v>1368</v>
      </c>
      <c r="C806" s="120">
        <v>11.088</v>
      </c>
      <c r="D806" s="115">
        <v>1.746056</v>
      </c>
      <c r="E806" s="23">
        <v>1</v>
      </c>
      <c r="F806" s="115">
        <f t="shared" si="37"/>
        <v>1.746056</v>
      </c>
      <c r="G806" s="23">
        <v>1.5</v>
      </c>
      <c r="H806" s="115">
        <f t="shared" si="38"/>
        <v>2.619084</v>
      </c>
      <c r="I806" s="24">
        <f t="shared" si="36"/>
        <v>19643.13</v>
      </c>
      <c r="J806" s="77" t="s">
        <v>1652</v>
      </c>
      <c r="K806" s="78" t="s">
        <v>1654</v>
      </c>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row>
    <row r="807" spans="1:42" s="26" customFormat="1" ht="12.75">
      <c r="A807" s="14" t="s">
        <v>1372</v>
      </c>
      <c r="B807" s="15" t="s">
        <v>1373</v>
      </c>
      <c r="C807" s="119">
        <v>2.5841374441</v>
      </c>
      <c r="D807" s="114">
        <v>0.404372</v>
      </c>
      <c r="E807" s="17">
        <v>1</v>
      </c>
      <c r="F807" s="114">
        <f t="shared" si="37"/>
        <v>0.404372</v>
      </c>
      <c r="G807" s="17">
        <v>1.5</v>
      </c>
      <c r="H807" s="114">
        <f t="shared" si="38"/>
        <v>0.606558</v>
      </c>
      <c r="I807" s="18">
        <f t="shared" si="36"/>
        <v>4549.19</v>
      </c>
      <c r="J807" s="77" t="s">
        <v>1652</v>
      </c>
      <c r="K807" s="78" t="s">
        <v>1654</v>
      </c>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row>
    <row r="808" spans="1:42" s="26" customFormat="1" ht="12.75">
      <c r="A808" s="14" t="s">
        <v>1374</v>
      </c>
      <c r="B808" s="15" t="s">
        <v>1373</v>
      </c>
      <c r="C808" s="119">
        <v>3.5111700114</v>
      </c>
      <c r="D808" s="114">
        <v>0.554133</v>
      </c>
      <c r="E808" s="17">
        <v>1</v>
      </c>
      <c r="F808" s="114">
        <f t="shared" si="37"/>
        <v>0.554133</v>
      </c>
      <c r="G808" s="17">
        <v>1.5</v>
      </c>
      <c r="H808" s="114">
        <f t="shared" si="38"/>
        <v>0.8311995</v>
      </c>
      <c r="I808" s="18">
        <f t="shared" si="36"/>
        <v>6234</v>
      </c>
      <c r="J808" s="77" t="s">
        <v>1652</v>
      </c>
      <c r="K808" s="78" t="s">
        <v>1654</v>
      </c>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row>
    <row r="809" spans="1:42" s="26" customFormat="1" ht="12.75">
      <c r="A809" s="14" t="s">
        <v>1375</v>
      </c>
      <c r="B809" s="15" t="s">
        <v>1373</v>
      </c>
      <c r="C809" s="119">
        <v>5.474483945</v>
      </c>
      <c r="D809" s="114">
        <v>0.832135</v>
      </c>
      <c r="E809" s="17">
        <v>1</v>
      </c>
      <c r="F809" s="114">
        <f t="shared" si="37"/>
        <v>0.832135</v>
      </c>
      <c r="G809" s="17">
        <v>1.5</v>
      </c>
      <c r="H809" s="114">
        <f t="shared" si="38"/>
        <v>1.2482024999999999</v>
      </c>
      <c r="I809" s="18">
        <f t="shared" si="36"/>
        <v>9361.52</v>
      </c>
      <c r="J809" s="77" t="s">
        <v>1652</v>
      </c>
      <c r="K809" s="78" t="s">
        <v>1654</v>
      </c>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row>
    <row r="810" spans="1:42" s="26" customFormat="1" ht="12.75">
      <c r="A810" s="20" t="s">
        <v>1376</v>
      </c>
      <c r="B810" s="21" t="s">
        <v>1373</v>
      </c>
      <c r="C810" s="120">
        <v>10.7447552448</v>
      </c>
      <c r="D810" s="115">
        <v>1.676486</v>
      </c>
      <c r="E810" s="23">
        <v>1</v>
      </c>
      <c r="F810" s="115">
        <f t="shared" si="37"/>
        <v>1.676486</v>
      </c>
      <c r="G810" s="23">
        <v>1.5</v>
      </c>
      <c r="H810" s="115">
        <f t="shared" si="38"/>
        <v>2.514729</v>
      </c>
      <c r="I810" s="24">
        <f t="shared" si="36"/>
        <v>18860.47</v>
      </c>
      <c r="J810" s="77" t="s">
        <v>1652</v>
      </c>
      <c r="K810" s="78" t="s">
        <v>1654</v>
      </c>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row>
    <row r="811" spans="1:42" s="26" customFormat="1" ht="12.75">
      <c r="A811" s="14" t="s">
        <v>1377</v>
      </c>
      <c r="B811" s="15" t="s">
        <v>1378</v>
      </c>
      <c r="C811" s="119">
        <v>2.4425216316</v>
      </c>
      <c r="D811" s="114">
        <v>1.14329</v>
      </c>
      <c r="E811" s="17">
        <v>1</v>
      </c>
      <c r="F811" s="114">
        <f t="shared" si="37"/>
        <v>1.14329</v>
      </c>
      <c r="G811" s="17">
        <v>1.5</v>
      </c>
      <c r="H811" s="114">
        <f t="shared" si="38"/>
        <v>1.7149349999999999</v>
      </c>
      <c r="I811" s="18">
        <f t="shared" si="36"/>
        <v>12862.01</v>
      </c>
      <c r="J811" s="77" t="s">
        <v>1652</v>
      </c>
      <c r="K811" s="78" t="s">
        <v>1654</v>
      </c>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row>
    <row r="812" spans="1:42" s="26" customFormat="1" ht="12.75">
      <c r="A812" s="14" t="s">
        <v>1379</v>
      </c>
      <c r="B812" s="15" t="s">
        <v>1378</v>
      </c>
      <c r="C812" s="119">
        <v>3.8650707291</v>
      </c>
      <c r="D812" s="114">
        <v>1.413968</v>
      </c>
      <c r="E812" s="17">
        <v>1</v>
      </c>
      <c r="F812" s="114">
        <f t="shared" si="37"/>
        <v>1.413968</v>
      </c>
      <c r="G812" s="17">
        <v>1.5</v>
      </c>
      <c r="H812" s="114">
        <f t="shared" si="38"/>
        <v>2.120952</v>
      </c>
      <c r="I812" s="18">
        <f t="shared" si="36"/>
        <v>15907.14</v>
      </c>
      <c r="J812" s="77" t="s">
        <v>1652</v>
      </c>
      <c r="K812" s="78" t="s">
        <v>1654</v>
      </c>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row>
    <row r="813" spans="1:42" s="26" customFormat="1" ht="12.75">
      <c r="A813" s="14" t="s">
        <v>1380</v>
      </c>
      <c r="B813" s="15" t="s">
        <v>1378</v>
      </c>
      <c r="C813" s="119">
        <v>8.9211409396</v>
      </c>
      <c r="D813" s="114">
        <v>2.580646</v>
      </c>
      <c r="E813" s="17">
        <v>1</v>
      </c>
      <c r="F813" s="114">
        <f t="shared" si="37"/>
        <v>2.580646</v>
      </c>
      <c r="G813" s="17">
        <v>1.5</v>
      </c>
      <c r="H813" s="114">
        <f t="shared" si="38"/>
        <v>3.8709690000000005</v>
      </c>
      <c r="I813" s="18">
        <f t="shared" si="36"/>
        <v>29032.27</v>
      </c>
      <c r="J813" s="77" t="s">
        <v>1652</v>
      </c>
      <c r="K813" s="78" t="s">
        <v>1654</v>
      </c>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row>
    <row r="814" spans="1:42" s="26" customFormat="1" ht="12.75">
      <c r="A814" s="20" t="s">
        <v>1381</v>
      </c>
      <c r="B814" s="21" t="s">
        <v>1378</v>
      </c>
      <c r="C814" s="120">
        <v>17.8687782805</v>
      </c>
      <c r="D814" s="115">
        <v>5.231666</v>
      </c>
      <c r="E814" s="23">
        <v>1</v>
      </c>
      <c r="F814" s="115">
        <f t="shared" si="37"/>
        <v>5.231666</v>
      </c>
      <c r="G814" s="23">
        <v>1.5</v>
      </c>
      <c r="H814" s="115">
        <f t="shared" si="38"/>
        <v>7.847498999999999</v>
      </c>
      <c r="I814" s="24">
        <f t="shared" si="36"/>
        <v>58856.24</v>
      </c>
      <c r="J814" s="77" t="s">
        <v>1652</v>
      </c>
      <c r="K814" s="78" t="s">
        <v>1654</v>
      </c>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row>
    <row r="815" spans="1:42" s="26" customFormat="1" ht="12.75">
      <c r="A815" s="14" t="s">
        <v>1382</v>
      </c>
      <c r="B815" s="15" t="s">
        <v>1383</v>
      </c>
      <c r="C815" s="119">
        <v>3.2960848287</v>
      </c>
      <c r="D815" s="114">
        <v>1.191079</v>
      </c>
      <c r="E815" s="17">
        <v>1</v>
      </c>
      <c r="F815" s="114">
        <f t="shared" si="37"/>
        <v>1.191079</v>
      </c>
      <c r="G815" s="17">
        <v>1.5</v>
      </c>
      <c r="H815" s="114">
        <f t="shared" si="38"/>
        <v>1.7866184999999999</v>
      </c>
      <c r="I815" s="18">
        <f t="shared" si="36"/>
        <v>13399.64</v>
      </c>
      <c r="J815" s="77" t="s">
        <v>1652</v>
      </c>
      <c r="K815" s="78" t="s">
        <v>1654</v>
      </c>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row>
    <row r="816" spans="1:42" s="26" customFormat="1" ht="12.75">
      <c r="A816" s="14" t="s">
        <v>1384</v>
      </c>
      <c r="B816" s="15" t="s">
        <v>1383</v>
      </c>
      <c r="C816" s="119">
        <v>4.884629038</v>
      </c>
      <c r="D816" s="114">
        <v>1.492242</v>
      </c>
      <c r="E816" s="17">
        <v>1</v>
      </c>
      <c r="F816" s="114">
        <f t="shared" si="37"/>
        <v>1.492242</v>
      </c>
      <c r="G816" s="17">
        <v>1.5</v>
      </c>
      <c r="H816" s="114">
        <f t="shared" si="38"/>
        <v>2.238363</v>
      </c>
      <c r="I816" s="18">
        <f t="shared" si="36"/>
        <v>16787.72</v>
      </c>
      <c r="J816" s="77" t="s">
        <v>1652</v>
      </c>
      <c r="K816" s="78" t="s">
        <v>1654</v>
      </c>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row>
    <row r="817" spans="1:42" s="26" customFormat="1" ht="12.75">
      <c r="A817" s="14" t="s">
        <v>1385</v>
      </c>
      <c r="B817" s="15" t="s">
        <v>1383</v>
      </c>
      <c r="C817" s="119">
        <v>8.6162540366</v>
      </c>
      <c r="D817" s="114">
        <v>2.274976</v>
      </c>
      <c r="E817" s="17">
        <v>1</v>
      </c>
      <c r="F817" s="114">
        <f t="shared" si="37"/>
        <v>2.274976</v>
      </c>
      <c r="G817" s="17">
        <v>1.5</v>
      </c>
      <c r="H817" s="114">
        <f t="shared" si="38"/>
        <v>3.412464</v>
      </c>
      <c r="I817" s="18">
        <f t="shared" si="36"/>
        <v>25593.48</v>
      </c>
      <c r="J817" s="77" t="s">
        <v>1652</v>
      </c>
      <c r="K817" s="78" t="s">
        <v>1654</v>
      </c>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row>
    <row r="818" spans="1:42" s="26" customFormat="1" ht="12.75">
      <c r="A818" s="20" t="s">
        <v>1386</v>
      </c>
      <c r="B818" s="21" t="s">
        <v>1383</v>
      </c>
      <c r="C818" s="120">
        <v>17.7737430168</v>
      </c>
      <c r="D818" s="115">
        <v>4.988722</v>
      </c>
      <c r="E818" s="23">
        <v>1</v>
      </c>
      <c r="F818" s="115">
        <f t="shared" si="37"/>
        <v>4.988722</v>
      </c>
      <c r="G818" s="23">
        <v>1.5</v>
      </c>
      <c r="H818" s="115">
        <f t="shared" si="38"/>
        <v>7.483083000000001</v>
      </c>
      <c r="I818" s="24">
        <f t="shared" si="36"/>
        <v>56123.12</v>
      </c>
      <c r="J818" s="77" t="s">
        <v>1652</v>
      </c>
      <c r="K818" s="78" t="s">
        <v>1654</v>
      </c>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row>
    <row r="819" spans="1:42" s="26" customFormat="1" ht="12.75">
      <c r="A819" s="14" t="s">
        <v>1387</v>
      </c>
      <c r="B819" s="15" t="s">
        <v>1388</v>
      </c>
      <c r="C819" s="119">
        <v>2.1726604005</v>
      </c>
      <c r="D819" s="114">
        <v>1.060223</v>
      </c>
      <c r="E819" s="17">
        <v>1</v>
      </c>
      <c r="F819" s="114">
        <f t="shared" si="37"/>
        <v>1.060223</v>
      </c>
      <c r="G819" s="17">
        <v>1.5</v>
      </c>
      <c r="H819" s="114">
        <f t="shared" si="38"/>
        <v>1.5903345</v>
      </c>
      <c r="I819" s="18">
        <f t="shared" si="36"/>
        <v>11927.51</v>
      </c>
      <c r="J819" s="77" t="s">
        <v>1652</v>
      </c>
      <c r="K819" s="78" t="s">
        <v>1654</v>
      </c>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row>
    <row r="820" spans="1:42" s="26" customFormat="1" ht="12.75">
      <c r="A820" s="14" t="s">
        <v>1389</v>
      </c>
      <c r="B820" s="15" t="s">
        <v>1388</v>
      </c>
      <c r="C820" s="119">
        <v>3.0772399588</v>
      </c>
      <c r="D820" s="114">
        <v>1.240928</v>
      </c>
      <c r="E820" s="17">
        <v>1</v>
      </c>
      <c r="F820" s="114">
        <f t="shared" si="37"/>
        <v>1.240928</v>
      </c>
      <c r="G820" s="17">
        <v>1.5</v>
      </c>
      <c r="H820" s="114">
        <f t="shared" si="38"/>
        <v>1.861392</v>
      </c>
      <c r="I820" s="18">
        <f t="shared" si="36"/>
        <v>13960.44</v>
      </c>
      <c r="J820" s="77" t="s">
        <v>1652</v>
      </c>
      <c r="K820" s="78" t="s">
        <v>1654</v>
      </c>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row>
    <row r="821" spans="1:42" s="26" customFormat="1" ht="12.75">
      <c r="A821" s="14" t="s">
        <v>1390</v>
      </c>
      <c r="B821" s="15" t="s">
        <v>1388</v>
      </c>
      <c r="C821" s="119">
        <v>6.8227848101</v>
      </c>
      <c r="D821" s="114">
        <v>1.987882</v>
      </c>
      <c r="E821" s="17">
        <v>1</v>
      </c>
      <c r="F821" s="114">
        <f t="shared" si="37"/>
        <v>1.987882</v>
      </c>
      <c r="G821" s="17">
        <v>1.5</v>
      </c>
      <c r="H821" s="114">
        <f t="shared" si="38"/>
        <v>2.981823</v>
      </c>
      <c r="I821" s="18">
        <f t="shared" si="36"/>
        <v>22363.67</v>
      </c>
      <c r="J821" s="77" t="s">
        <v>1652</v>
      </c>
      <c r="K821" s="78" t="s">
        <v>1654</v>
      </c>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row>
    <row r="822" spans="1:42" s="26" customFormat="1" ht="12.75">
      <c r="A822" s="20" t="s">
        <v>1391</v>
      </c>
      <c r="B822" s="21" t="s">
        <v>1388</v>
      </c>
      <c r="C822" s="120">
        <v>16.2946428571</v>
      </c>
      <c r="D822" s="115">
        <v>4.570167</v>
      </c>
      <c r="E822" s="23">
        <v>1</v>
      </c>
      <c r="F822" s="115">
        <f t="shared" si="37"/>
        <v>4.570167</v>
      </c>
      <c r="G822" s="23">
        <v>1.5</v>
      </c>
      <c r="H822" s="115">
        <f t="shared" si="38"/>
        <v>6.8552504999999995</v>
      </c>
      <c r="I822" s="24">
        <f t="shared" si="36"/>
        <v>51414.38</v>
      </c>
      <c r="J822" s="77" t="s">
        <v>1652</v>
      </c>
      <c r="K822" s="78" t="s">
        <v>1654</v>
      </c>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row>
    <row r="823" spans="1:42" s="26" customFormat="1" ht="12.75">
      <c r="A823" s="14" t="s">
        <v>1392</v>
      </c>
      <c r="B823" s="15" t="s">
        <v>1393</v>
      </c>
      <c r="C823" s="119">
        <v>1.8627161508</v>
      </c>
      <c r="D823" s="114">
        <v>0.851437</v>
      </c>
      <c r="E823" s="17">
        <v>1</v>
      </c>
      <c r="F823" s="114">
        <f t="shared" si="37"/>
        <v>0.851437</v>
      </c>
      <c r="G823" s="17">
        <v>1.5</v>
      </c>
      <c r="H823" s="114">
        <f t="shared" si="38"/>
        <v>1.2771555</v>
      </c>
      <c r="I823" s="18">
        <f t="shared" si="36"/>
        <v>9578.67</v>
      </c>
      <c r="J823" s="77" t="s">
        <v>1652</v>
      </c>
      <c r="K823" s="78" t="s">
        <v>1654</v>
      </c>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row>
    <row r="824" spans="1:42" s="26" customFormat="1" ht="12.75">
      <c r="A824" s="14" t="s">
        <v>1394</v>
      </c>
      <c r="B824" s="15" t="s">
        <v>1393</v>
      </c>
      <c r="C824" s="119">
        <v>2.5120143414</v>
      </c>
      <c r="D824" s="114">
        <v>1.002543</v>
      </c>
      <c r="E824" s="17">
        <v>1</v>
      </c>
      <c r="F824" s="114">
        <f t="shared" si="37"/>
        <v>1.002543</v>
      </c>
      <c r="G824" s="17">
        <v>1.5</v>
      </c>
      <c r="H824" s="114">
        <f t="shared" si="38"/>
        <v>1.5038144999999998</v>
      </c>
      <c r="I824" s="18">
        <f t="shared" si="36"/>
        <v>11278.61</v>
      </c>
      <c r="J824" s="77" t="s">
        <v>1652</v>
      </c>
      <c r="K824" s="78" t="s">
        <v>1654</v>
      </c>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row>
    <row r="825" spans="1:42" s="26" customFormat="1" ht="12.75">
      <c r="A825" s="14" t="s">
        <v>1395</v>
      </c>
      <c r="B825" s="15" t="s">
        <v>1393</v>
      </c>
      <c r="C825" s="119">
        <v>5.6437037037</v>
      </c>
      <c r="D825" s="114">
        <v>1.62824</v>
      </c>
      <c r="E825" s="17">
        <v>1</v>
      </c>
      <c r="F825" s="114">
        <f t="shared" si="37"/>
        <v>1.62824</v>
      </c>
      <c r="G825" s="17">
        <v>1.5</v>
      </c>
      <c r="H825" s="114">
        <f t="shared" si="38"/>
        <v>2.44236</v>
      </c>
      <c r="I825" s="18">
        <f t="shared" si="36"/>
        <v>18317.7</v>
      </c>
      <c r="J825" s="77" t="s">
        <v>1652</v>
      </c>
      <c r="K825" s="78" t="s">
        <v>1654</v>
      </c>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row>
    <row r="826" spans="1:42" s="26" customFormat="1" ht="12.75">
      <c r="A826" s="20" t="s">
        <v>1396</v>
      </c>
      <c r="B826" s="21" t="s">
        <v>1393</v>
      </c>
      <c r="C826" s="120">
        <v>15.0771812081</v>
      </c>
      <c r="D826" s="115">
        <v>4.038687</v>
      </c>
      <c r="E826" s="23">
        <v>1</v>
      </c>
      <c r="F826" s="115">
        <f t="shared" si="37"/>
        <v>4.038687</v>
      </c>
      <c r="G826" s="23">
        <v>1.5</v>
      </c>
      <c r="H826" s="115">
        <f t="shared" si="38"/>
        <v>6.058030500000001</v>
      </c>
      <c r="I826" s="24">
        <f t="shared" si="36"/>
        <v>45435.23</v>
      </c>
      <c r="J826" s="77" t="s">
        <v>1652</v>
      </c>
      <c r="K826" s="78" t="s">
        <v>1654</v>
      </c>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row>
    <row r="827" spans="1:42" s="26" customFormat="1" ht="12.75">
      <c r="A827" s="14" t="s">
        <v>1397</v>
      </c>
      <c r="B827" s="15" t="s">
        <v>1398</v>
      </c>
      <c r="C827" s="119">
        <v>1.3971700415</v>
      </c>
      <c r="D827" s="114">
        <v>0.729738</v>
      </c>
      <c r="E827" s="17">
        <v>1</v>
      </c>
      <c r="F827" s="114">
        <f t="shared" si="37"/>
        <v>0.729738</v>
      </c>
      <c r="G827" s="17">
        <v>1.5</v>
      </c>
      <c r="H827" s="114">
        <f t="shared" si="38"/>
        <v>1.0946069999999999</v>
      </c>
      <c r="I827" s="18">
        <f t="shared" si="36"/>
        <v>8209.55</v>
      </c>
      <c r="J827" s="77" t="s">
        <v>1652</v>
      </c>
      <c r="K827" s="78" t="s">
        <v>1654</v>
      </c>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row>
    <row r="828" spans="1:42" s="26" customFormat="1" ht="12.75">
      <c r="A828" s="14" t="s">
        <v>1399</v>
      </c>
      <c r="B828" s="15" t="s">
        <v>1398</v>
      </c>
      <c r="C828" s="119">
        <v>1.7169004822</v>
      </c>
      <c r="D828" s="114">
        <v>0.961731</v>
      </c>
      <c r="E828" s="17">
        <v>1</v>
      </c>
      <c r="F828" s="114">
        <f t="shared" si="37"/>
        <v>0.961731</v>
      </c>
      <c r="G828" s="17">
        <v>1.5</v>
      </c>
      <c r="H828" s="114">
        <f t="shared" si="38"/>
        <v>1.4425965</v>
      </c>
      <c r="I828" s="18">
        <f t="shared" si="36"/>
        <v>10819.47</v>
      </c>
      <c r="J828" s="77" t="s">
        <v>1652</v>
      </c>
      <c r="K828" s="78" t="s">
        <v>1654</v>
      </c>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row>
    <row r="829" spans="1:42" s="26" customFormat="1" ht="12.75">
      <c r="A829" s="14" t="s">
        <v>1400</v>
      </c>
      <c r="B829" s="15" t="s">
        <v>1398</v>
      </c>
      <c r="C829" s="119">
        <v>5.2852564103</v>
      </c>
      <c r="D829" s="114">
        <v>1.58807</v>
      </c>
      <c r="E829" s="17">
        <v>1</v>
      </c>
      <c r="F829" s="114">
        <f t="shared" si="37"/>
        <v>1.58807</v>
      </c>
      <c r="G829" s="17">
        <v>1.5</v>
      </c>
      <c r="H829" s="114">
        <f t="shared" si="38"/>
        <v>2.382105</v>
      </c>
      <c r="I829" s="18">
        <f t="shared" si="36"/>
        <v>17865.79</v>
      </c>
      <c r="J829" s="77" t="s">
        <v>1652</v>
      </c>
      <c r="K829" s="78" t="s">
        <v>1654</v>
      </c>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row>
    <row r="830" spans="1:42" s="26" customFormat="1" ht="12.75">
      <c r="A830" s="20" t="s">
        <v>1401</v>
      </c>
      <c r="B830" s="21" t="s">
        <v>1398</v>
      </c>
      <c r="C830" s="120">
        <v>15.5714285714</v>
      </c>
      <c r="D830" s="115">
        <v>4.06901</v>
      </c>
      <c r="E830" s="23">
        <v>1</v>
      </c>
      <c r="F830" s="115">
        <f t="shared" si="37"/>
        <v>4.06901</v>
      </c>
      <c r="G830" s="23">
        <v>1.5</v>
      </c>
      <c r="H830" s="115">
        <f t="shared" si="38"/>
        <v>6.103515</v>
      </c>
      <c r="I830" s="24">
        <f t="shared" si="36"/>
        <v>45776.36</v>
      </c>
      <c r="J830" s="77" t="s">
        <v>1652</v>
      </c>
      <c r="K830" s="78" t="s">
        <v>1654</v>
      </c>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row>
    <row r="831" spans="1:42" s="26" customFormat="1" ht="12.75">
      <c r="A831" s="14" t="s">
        <v>1402</v>
      </c>
      <c r="B831" s="15" t="s">
        <v>1403</v>
      </c>
      <c r="C831" s="119">
        <v>1.9240631164</v>
      </c>
      <c r="D831" s="114">
        <v>0.602987</v>
      </c>
      <c r="E831" s="17">
        <v>1</v>
      </c>
      <c r="F831" s="114">
        <f t="shared" si="37"/>
        <v>0.602987</v>
      </c>
      <c r="G831" s="17">
        <v>1.5</v>
      </c>
      <c r="H831" s="114">
        <f t="shared" si="38"/>
        <v>0.9044805</v>
      </c>
      <c r="I831" s="18">
        <f t="shared" si="36"/>
        <v>6783.6</v>
      </c>
      <c r="J831" s="77" t="s">
        <v>1652</v>
      </c>
      <c r="K831" s="78" t="s">
        <v>1654</v>
      </c>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row>
    <row r="832" spans="1:42" s="26" customFormat="1" ht="12.75">
      <c r="A832" s="14" t="s">
        <v>1404</v>
      </c>
      <c r="B832" s="15" t="s">
        <v>1403</v>
      </c>
      <c r="C832" s="119">
        <v>2.8853398853</v>
      </c>
      <c r="D832" s="114">
        <v>0.803538</v>
      </c>
      <c r="E832" s="17">
        <v>1</v>
      </c>
      <c r="F832" s="114">
        <f t="shared" si="37"/>
        <v>0.803538</v>
      </c>
      <c r="G832" s="17">
        <v>1.5</v>
      </c>
      <c r="H832" s="114">
        <f t="shared" si="38"/>
        <v>1.205307</v>
      </c>
      <c r="I832" s="18">
        <f t="shared" si="36"/>
        <v>9039.8</v>
      </c>
      <c r="J832" s="77" t="s">
        <v>1652</v>
      </c>
      <c r="K832" s="78" t="s">
        <v>1654</v>
      </c>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row>
    <row r="833" spans="1:42" s="26" customFormat="1" ht="12.75">
      <c r="A833" s="14" t="s">
        <v>1405</v>
      </c>
      <c r="B833" s="15" t="s">
        <v>1403</v>
      </c>
      <c r="C833" s="119">
        <v>6.6304347826</v>
      </c>
      <c r="D833" s="114">
        <v>1.363247</v>
      </c>
      <c r="E833" s="17">
        <v>1</v>
      </c>
      <c r="F833" s="114">
        <f t="shared" si="37"/>
        <v>1.363247</v>
      </c>
      <c r="G833" s="17">
        <v>1.5</v>
      </c>
      <c r="H833" s="114">
        <f t="shared" si="38"/>
        <v>2.0448705</v>
      </c>
      <c r="I833" s="18">
        <f t="shared" si="36"/>
        <v>15336.53</v>
      </c>
      <c r="J833" s="77" t="s">
        <v>1652</v>
      </c>
      <c r="K833" s="78" t="s">
        <v>1654</v>
      </c>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row>
    <row r="834" spans="1:42" s="26" customFormat="1" ht="12.75">
      <c r="A834" s="20" t="s">
        <v>1406</v>
      </c>
      <c r="B834" s="21" t="s">
        <v>1403</v>
      </c>
      <c r="C834" s="120">
        <v>13.6388888889</v>
      </c>
      <c r="D834" s="115">
        <v>2.970855</v>
      </c>
      <c r="E834" s="23">
        <v>1</v>
      </c>
      <c r="F834" s="115">
        <f t="shared" si="37"/>
        <v>2.970855</v>
      </c>
      <c r="G834" s="23">
        <v>1.5</v>
      </c>
      <c r="H834" s="115">
        <f t="shared" si="38"/>
        <v>4.4562824999999995</v>
      </c>
      <c r="I834" s="24">
        <f t="shared" si="36"/>
        <v>33422.12</v>
      </c>
      <c r="J834" s="77" t="s">
        <v>1652</v>
      </c>
      <c r="K834" s="78" t="s">
        <v>1654</v>
      </c>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row>
    <row r="835" spans="1:42" s="26" customFormat="1" ht="12.75">
      <c r="A835" s="14" t="s">
        <v>1407</v>
      </c>
      <c r="B835" s="15" t="s">
        <v>1408</v>
      </c>
      <c r="C835" s="119">
        <v>2.2273901809</v>
      </c>
      <c r="D835" s="114">
        <v>0.692373</v>
      </c>
      <c r="E835" s="17">
        <v>1</v>
      </c>
      <c r="F835" s="114">
        <f t="shared" si="37"/>
        <v>0.692373</v>
      </c>
      <c r="G835" s="17">
        <v>1.5</v>
      </c>
      <c r="H835" s="114">
        <f t="shared" si="38"/>
        <v>1.0385595</v>
      </c>
      <c r="I835" s="18">
        <f t="shared" si="36"/>
        <v>7789.2</v>
      </c>
      <c r="J835" s="77" t="s">
        <v>1652</v>
      </c>
      <c r="K835" s="78" t="s">
        <v>1654</v>
      </c>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row>
    <row r="836" spans="1:42" s="26" customFormat="1" ht="12.75">
      <c r="A836" s="14" t="s">
        <v>1409</v>
      </c>
      <c r="B836" s="15" t="s">
        <v>1408</v>
      </c>
      <c r="C836" s="119">
        <v>3.8168158568</v>
      </c>
      <c r="D836" s="114">
        <v>1.003947</v>
      </c>
      <c r="E836" s="17">
        <v>1</v>
      </c>
      <c r="F836" s="114">
        <f t="shared" si="37"/>
        <v>1.003947</v>
      </c>
      <c r="G836" s="17">
        <v>1.5</v>
      </c>
      <c r="H836" s="114">
        <f t="shared" si="38"/>
        <v>1.5059204999999998</v>
      </c>
      <c r="I836" s="18">
        <f t="shared" si="36"/>
        <v>11294.4</v>
      </c>
      <c r="J836" s="77" t="s">
        <v>1652</v>
      </c>
      <c r="K836" s="78" t="s">
        <v>1654</v>
      </c>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row>
    <row r="837" spans="1:42" s="26" customFormat="1" ht="12.75">
      <c r="A837" s="14" t="s">
        <v>1410</v>
      </c>
      <c r="B837" s="15" t="s">
        <v>1408</v>
      </c>
      <c r="C837" s="119">
        <v>8.3662952646</v>
      </c>
      <c r="D837" s="114">
        <v>1.803158</v>
      </c>
      <c r="E837" s="17">
        <v>1</v>
      </c>
      <c r="F837" s="114">
        <f t="shared" si="37"/>
        <v>1.803158</v>
      </c>
      <c r="G837" s="17">
        <v>1.5</v>
      </c>
      <c r="H837" s="114">
        <f t="shared" si="38"/>
        <v>2.704737</v>
      </c>
      <c r="I837" s="18">
        <f t="shared" si="36"/>
        <v>20285.53</v>
      </c>
      <c r="J837" s="77" t="s">
        <v>1652</v>
      </c>
      <c r="K837" s="78" t="s">
        <v>1654</v>
      </c>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row>
    <row r="838" spans="1:42" s="26" customFormat="1" ht="12.75">
      <c r="A838" s="20" t="s">
        <v>1411</v>
      </c>
      <c r="B838" s="21" t="s">
        <v>1408</v>
      </c>
      <c r="C838" s="120">
        <v>18.2706766917</v>
      </c>
      <c r="D838" s="115">
        <v>4.455546</v>
      </c>
      <c r="E838" s="23">
        <v>1</v>
      </c>
      <c r="F838" s="115">
        <f t="shared" si="37"/>
        <v>4.455546</v>
      </c>
      <c r="G838" s="23">
        <v>1.5</v>
      </c>
      <c r="H838" s="115">
        <f t="shared" si="38"/>
        <v>6.683319</v>
      </c>
      <c r="I838" s="24">
        <f t="shared" si="36"/>
        <v>50124.89</v>
      </c>
      <c r="J838" s="77" t="s">
        <v>1652</v>
      </c>
      <c r="K838" s="78" t="s">
        <v>1654</v>
      </c>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row>
    <row r="839" spans="1:42" s="26" customFormat="1" ht="12.75">
      <c r="A839" s="14" t="s">
        <v>1412</v>
      </c>
      <c r="B839" s="15" t="s">
        <v>1413</v>
      </c>
      <c r="C839" s="119">
        <v>2.0647547275</v>
      </c>
      <c r="D839" s="114">
        <v>0.828565</v>
      </c>
      <c r="E839" s="17">
        <v>1</v>
      </c>
      <c r="F839" s="114">
        <f t="shared" si="37"/>
        <v>0.828565</v>
      </c>
      <c r="G839" s="17">
        <v>1.5</v>
      </c>
      <c r="H839" s="114">
        <f t="shared" si="38"/>
        <v>1.2428474999999999</v>
      </c>
      <c r="I839" s="18">
        <f t="shared" si="36"/>
        <v>9321.36</v>
      </c>
      <c r="J839" s="77" t="s">
        <v>1652</v>
      </c>
      <c r="K839" s="78" t="s">
        <v>1654</v>
      </c>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row>
    <row r="840" spans="1:42" s="26" customFormat="1" ht="12.75">
      <c r="A840" s="14" t="s">
        <v>1414</v>
      </c>
      <c r="B840" s="15" t="s">
        <v>1413</v>
      </c>
      <c r="C840" s="119">
        <v>2.7860035144</v>
      </c>
      <c r="D840" s="114">
        <v>1.005062</v>
      </c>
      <c r="E840" s="17">
        <v>1</v>
      </c>
      <c r="F840" s="114">
        <f t="shared" si="37"/>
        <v>1.005062</v>
      </c>
      <c r="G840" s="17">
        <v>1.5</v>
      </c>
      <c r="H840" s="114">
        <f t="shared" si="38"/>
        <v>1.507593</v>
      </c>
      <c r="I840" s="18">
        <f t="shared" si="36"/>
        <v>11306.95</v>
      </c>
      <c r="J840" s="77" t="s">
        <v>1652</v>
      </c>
      <c r="K840" s="78" t="s">
        <v>1654</v>
      </c>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row>
    <row r="841" spans="1:42" s="26" customFormat="1" ht="12.75">
      <c r="A841" s="14" t="s">
        <v>1415</v>
      </c>
      <c r="B841" s="15" t="s">
        <v>1413</v>
      </c>
      <c r="C841" s="119">
        <v>6.1261792453</v>
      </c>
      <c r="D841" s="114">
        <v>1.750479</v>
      </c>
      <c r="E841" s="17">
        <v>1</v>
      </c>
      <c r="F841" s="114">
        <f t="shared" si="37"/>
        <v>1.750479</v>
      </c>
      <c r="G841" s="17">
        <v>1.5</v>
      </c>
      <c r="H841" s="114">
        <f t="shared" si="38"/>
        <v>2.6257184999999996</v>
      </c>
      <c r="I841" s="18">
        <f t="shared" si="36"/>
        <v>19692.89</v>
      </c>
      <c r="J841" s="77" t="s">
        <v>1652</v>
      </c>
      <c r="K841" s="78" t="s">
        <v>1654</v>
      </c>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row>
    <row r="842" spans="1:42" s="26" customFormat="1" ht="12.75">
      <c r="A842" s="20" t="s">
        <v>1416</v>
      </c>
      <c r="B842" s="21" t="s">
        <v>1413</v>
      </c>
      <c r="C842" s="120">
        <v>14.8453608247</v>
      </c>
      <c r="D842" s="115">
        <v>3.943228</v>
      </c>
      <c r="E842" s="23">
        <v>1</v>
      </c>
      <c r="F842" s="115">
        <f t="shared" si="37"/>
        <v>3.943228</v>
      </c>
      <c r="G842" s="23">
        <v>1.5</v>
      </c>
      <c r="H842" s="115">
        <f t="shared" si="38"/>
        <v>5.914842</v>
      </c>
      <c r="I842" s="24">
        <f t="shared" si="36"/>
        <v>44361.32</v>
      </c>
      <c r="J842" s="77" t="s">
        <v>1652</v>
      </c>
      <c r="K842" s="78" t="s">
        <v>1654</v>
      </c>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row>
    <row r="843" spans="1:42" s="26" customFormat="1" ht="12.75">
      <c r="A843" s="14" t="s">
        <v>1417</v>
      </c>
      <c r="B843" s="15" t="s">
        <v>1418</v>
      </c>
      <c r="C843" s="119">
        <v>3.0956790123</v>
      </c>
      <c r="D843" s="114">
        <v>0.441954</v>
      </c>
      <c r="E843" s="17">
        <v>1</v>
      </c>
      <c r="F843" s="114">
        <f t="shared" si="37"/>
        <v>0.441954</v>
      </c>
      <c r="G843" s="17">
        <v>1.5</v>
      </c>
      <c r="H843" s="114">
        <f t="shared" si="38"/>
        <v>0.662931</v>
      </c>
      <c r="I843" s="18">
        <f t="shared" si="36"/>
        <v>4971.98</v>
      </c>
      <c r="J843" s="77" t="s">
        <v>1652</v>
      </c>
      <c r="K843" s="78" t="s">
        <v>1654</v>
      </c>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row>
    <row r="844" spans="1:42" s="26" customFormat="1" ht="12.75">
      <c r="A844" s="14" t="s">
        <v>1419</v>
      </c>
      <c r="B844" s="15" t="s">
        <v>1418</v>
      </c>
      <c r="C844" s="119">
        <v>3.8533444121</v>
      </c>
      <c r="D844" s="114">
        <v>0.616295</v>
      </c>
      <c r="E844" s="17">
        <v>1</v>
      </c>
      <c r="F844" s="114">
        <f t="shared" si="37"/>
        <v>0.616295</v>
      </c>
      <c r="G844" s="17">
        <v>1.5</v>
      </c>
      <c r="H844" s="114">
        <f t="shared" si="38"/>
        <v>0.9244425000000001</v>
      </c>
      <c r="I844" s="18">
        <f t="shared" si="36"/>
        <v>6933.32</v>
      </c>
      <c r="J844" s="77" t="s">
        <v>1652</v>
      </c>
      <c r="K844" s="78" t="s">
        <v>1654</v>
      </c>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row>
    <row r="845" spans="1:42" s="26" customFormat="1" ht="12.75">
      <c r="A845" s="14" t="s">
        <v>1420</v>
      </c>
      <c r="B845" s="15" t="s">
        <v>1418</v>
      </c>
      <c r="C845" s="119">
        <v>6.4346005155</v>
      </c>
      <c r="D845" s="114">
        <v>0.99915</v>
      </c>
      <c r="E845" s="17">
        <v>1</v>
      </c>
      <c r="F845" s="114">
        <f t="shared" si="37"/>
        <v>0.99915</v>
      </c>
      <c r="G845" s="17">
        <v>1.5</v>
      </c>
      <c r="H845" s="114">
        <f t="shared" si="38"/>
        <v>1.4987249999999999</v>
      </c>
      <c r="I845" s="18">
        <f t="shared" si="36"/>
        <v>11240.44</v>
      </c>
      <c r="J845" s="77" t="s">
        <v>1652</v>
      </c>
      <c r="K845" s="78" t="s">
        <v>1654</v>
      </c>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row>
    <row r="846" spans="1:42" s="26" customFormat="1" ht="12.75">
      <c r="A846" s="20" t="s">
        <v>1421</v>
      </c>
      <c r="B846" s="21" t="s">
        <v>1418</v>
      </c>
      <c r="C846" s="120">
        <v>11.7775974026</v>
      </c>
      <c r="D846" s="115">
        <v>1.897106</v>
      </c>
      <c r="E846" s="23">
        <v>1</v>
      </c>
      <c r="F846" s="115">
        <f t="shared" si="37"/>
        <v>1.897106</v>
      </c>
      <c r="G846" s="23">
        <v>1.5</v>
      </c>
      <c r="H846" s="115">
        <f t="shared" si="38"/>
        <v>2.845659</v>
      </c>
      <c r="I846" s="24">
        <f t="shared" si="36"/>
        <v>21342.44</v>
      </c>
      <c r="J846" s="77" t="s">
        <v>1652</v>
      </c>
      <c r="K846" s="78" t="s">
        <v>1654</v>
      </c>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row>
    <row r="847" spans="1:42" s="26" customFormat="1" ht="12.75">
      <c r="A847" s="14" t="s">
        <v>1422</v>
      </c>
      <c r="B847" s="15" t="s">
        <v>1423</v>
      </c>
      <c r="C847" s="119">
        <v>2.6626901798</v>
      </c>
      <c r="D847" s="114">
        <v>0.45439</v>
      </c>
      <c r="E847" s="17">
        <v>1</v>
      </c>
      <c r="F847" s="114">
        <f t="shared" si="37"/>
        <v>0.45439</v>
      </c>
      <c r="G847" s="17">
        <v>1.5</v>
      </c>
      <c r="H847" s="114">
        <f t="shared" si="38"/>
        <v>0.681585</v>
      </c>
      <c r="I847" s="18">
        <f aca="true" t="shared" si="39" ref="I847:I910">+ROUND(H847*7500,2)</f>
        <v>5111.89</v>
      </c>
      <c r="J847" s="77" t="s">
        <v>1652</v>
      </c>
      <c r="K847" s="78" t="s">
        <v>1654</v>
      </c>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row>
    <row r="848" spans="1:42" s="26" customFormat="1" ht="12.75">
      <c r="A848" s="14" t="s">
        <v>1424</v>
      </c>
      <c r="B848" s="15" t="s">
        <v>1423</v>
      </c>
      <c r="C848" s="119">
        <v>3.8282462494</v>
      </c>
      <c r="D848" s="114">
        <v>0.640606</v>
      </c>
      <c r="E848" s="17">
        <v>1</v>
      </c>
      <c r="F848" s="114">
        <f aca="true" t="shared" si="40" ref="F848:F911">+D848*E848</f>
        <v>0.640606</v>
      </c>
      <c r="G848" s="17">
        <v>1.5</v>
      </c>
      <c r="H848" s="114">
        <f aca="true" t="shared" si="41" ref="H848:H911">F848*G848</f>
        <v>0.960909</v>
      </c>
      <c r="I848" s="18">
        <f t="shared" si="39"/>
        <v>7206.82</v>
      </c>
      <c r="J848" s="77" t="s">
        <v>1652</v>
      </c>
      <c r="K848" s="78" t="s">
        <v>1654</v>
      </c>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row>
    <row r="849" spans="1:42" s="26" customFormat="1" ht="12.75">
      <c r="A849" s="14" t="s">
        <v>1425</v>
      </c>
      <c r="B849" s="15" t="s">
        <v>1423</v>
      </c>
      <c r="C849" s="119">
        <v>6.3799772469</v>
      </c>
      <c r="D849" s="114">
        <v>0.998691</v>
      </c>
      <c r="E849" s="17">
        <v>1</v>
      </c>
      <c r="F849" s="114">
        <f t="shared" si="40"/>
        <v>0.998691</v>
      </c>
      <c r="G849" s="17">
        <v>1.5</v>
      </c>
      <c r="H849" s="114">
        <f t="shared" si="41"/>
        <v>1.4980365</v>
      </c>
      <c r="I849" s="18">
        <f t="shared" si="39"/>
        <v>11235.27</v>
      </c>
      <c r="J849" s="77" t="s">
        <v>1652</v>
      </c>
      <c r="K849" s="78" t="s">
        <v>1654</v>
      </c>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row>
    <row r="850" spans="1:42" s="26" customFormat="1" ht="12.75">
      <c r="A850" s="20" t="s">
        <v>1426</v>
      </c>
      <c r="B850" s="21" t="s">
        <v>1423</v>
      </c>
      <c r="C850" s="120">
        <v>13.0273972603</v>
      </c>
      <c r="D850" s="115">
        <v>2.059431</v>
      </c>
      <c r="E850" s="23">
        <v>1</v>
      </c>
      <c r="F850" s="115">
        <f t="shared" si="40"/>
        <v>2.059431</v>
      </c>
      <c r="G850" s="23">
        <v>1.5</v>
      </c>
      <c r="H850" s="115">
        <f t="shared" si="41"/>
        <v>3.0891465</v>
      </c>
      <c r="I850" s="24">
        <f t="shared" si="39"/>
        <v>23168.6</v>
      </c>
      <c r="J850" s="77" t="s">
        <v>1652</v>
      </c>
      <c r="K850" s="78" t="s">
        <v>1654</v>
      </c>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row>
    <row r="851" spans="1:42" s="26" customFormat="1" ht="12.75">
      <c r="A851" s="14" t="s">
        <v>1427</v>
      </c>
      <c r="B851" s="15" t="s">
        <v>1428</v>
      </c>
      <c r="C851" s="119">
        <v>1.7720652309</v>
      </c>
      <c r="D851" s="114">
        <v>0.392103</v>
      </c>
      <c r="E851" s="17">
        <v>1</v>
      </c>
      <c r="F851" s="114">
        <f t="shared" si="40"/>
        <v>0.392103</v>
      </c>
      <c r="G851" s="17">
        <v>1.5</v>
      </c>
      <c r="H851" s="114">
        <f t="shared" si="41"/>
        <v>0.5881544999999999</v>
      </c>
      <c r="I851" s="18">
        <f t="shared" si="39"/>
        <v>4411.16</v>
      </c>
      <c r="J851" s="77" t="s">
        <v>1652</v>
      </c>
      <c r="K851" s="78" t="s">
        <v>1654</v>
      </c>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row>
    <row r="852" spans="1:42" s="26" customFormat="1" ht="12.75">
      <c r="A852" s="14" t="s">
        <v>1429</v>
      </c>
      <c r="B852" s="15" t="s">
        <v>1428</v>
      </c>
      <c r="C852" s="119">
        <v>2.3746246246</v>
      </c>
      <c r="D852" s="114">
        <v>0.478638</v>
      </c>
      <c r="E852" s="17">
        <v>1</v>
      </c>
      <c r="F852" s="114">
        <f t="shared" si="40"/>
        <v>0.478638</v>
      </c>
      <c r="G852" s="17">
        <v>1.5</v>
      </c>
      <c r="H852" s="114">
        <f t="shared" si="41"/>
        <v>0.717957</v>
      </c>
      <c r="I852" s="18">
        <f t="shared" si="39"/>
        <v>5384.68</v>
      </c>
      <c r="J852" s="77" t="s">
        <v>1652</v>
      </c>
      <c r="K852" s="78" t="s">
        <v>1654</v>
      </c>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row>
    <row r="853" spans="1:42" s="26" customFormat="1" ht="12.75">
      <c r="A853" s="14" t="s">
        <v>1430</v>
      </c>
      <c r="B853" s="15" t="s">
        <v>1428</v>
      </c>
      <c r="C853" s="119">
        <v>4.3408876298</v>
      </c>
      <c r="D853" s="114">
        <v>0.794073</v>
      </c>
      <c r="E853" s="17">
        <v>1</v>
      </c>
      <c r="F853" s="114">
        <f t="shared" si="40"/>
        <v>0.794073</v>
      </c>
      <c r="G853" s="17">
        <v>1.5</v>
      </c>
      <c r="H853" s="114">
        <f t="shared" si="41"/>
        <v>1.1911095</v>
      </c>
      <c r="I853" s="18">
        <f t="shared" si="39"/>
        <v>8933.32</v>
      </c>
      <c r="J853" s="77" t="s">
        <v>1652</v>
      </c>
      <c r="K853" s="78" t="s">
        <v>1654</v>
      </c>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row>
    <row r="854" spans="1:42" s="26" customFormat="1" ht="12.75">
      <c r="A854" s="20" t="s">
        <v>1431</v>
      </c>
      <c r="B854" s="21" t="s">
        <v>1428</v>
      </c>
      <c r="C854" s="120">
        <v>10.0344827586</v>
      </c>
      <c r="D854" s="115">
        <v>1.764998</v>
      </c>
      <c r="E854" s="23">
        <v>1</v>
      </c>
      <c r="F854" s="115">
        <f t="shared" si="40"/>
        <v>1.764998</v>
      </c>
      <c r="G854" s="23">
        <v>1.5</v>
      </c>
      <c r="H854" s="115">
        <f t="shared" si="41"/>
        <v>2.647497</v>
      </c>
      <c r="I854" s="24">
        <f t="shared" si="39"/>
        <v>19856.23</v>
      </c>
      <c r="J854" s="77" t="s">
        <v>1652</v>
      </c>
      <c r="K854" s="78" t="s">
        <v>1654</v>
      </c>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row>
    <row r="855" spans="1:42" s="26" customFormat="1" ht="12.75">
      <c r="A855" s="14" t="s">
        <v>1432</v>
      </c>
      <c r="B855" s="15" t="s">
        <v>1433</v>
      </c>
      <c r="C855" s="119">
        <v>2.9845360512</v>
      </c>
      <c r="D855" s="114">
        <v>0.565384</v>
      </c>
      <c r="E855" s="17">
        <v>1</v>
      </c>
      <c r="F855" s="114">
        <f t="shared" si="40"/>
        <v>0.565384</v>
      </c>
      <c r="G855" s="17">
        <v>1.5</v>
      </c>
      <c r="H855" s="114">
        <f t="shared" si="41"/>
        <v>0.848076</v>
      </c>
      <c r="I855" s="18">
        <f t="shared" si="39"/>
        <v>6360.57</v>
      </c>
      <c r="J855" s="77" t="s">
        <v>76</v>
      </c>
      <c r="K855" s="78" t="s">
        <v>76</v>
      </c>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row>
    <row r="856" spans="1:42" s="26" customFormat="1" ht="12.75">
      <c r="A856" s="14" t="s">
        <v>1434</v>
      </c>
      <c r="B856" s="15" t="s">
        <v>1433</v>
      </c>
      <c r="C856" s="119">
        <v>3.9051117233</v>
      </c>
      <c r="D856" s="114">
        <v>0.686321</v>
      </c>
      <c r="E856" s="17">
        <v>1</v>
      </c>
      <c r="F856" s="114">
        <f t="shared" si="40"/>
        <v>0.686321</v>
      </c>
      <c r="G856" s="17">
        <v>1.5</v>
      </c>
      <c r="H856" s="114">
        <f t="shared" si="41"/>
        <v>1.0294815</v>
      </c>
      <c r="I856" s="18">
        <f t="shared" si="39"/>
        <v>7721.11</v>
      </c>
      <c r="J856" s="77" t="s">
        <v>76</v>
      </c>
      <c r="K856" s="78" t="s">
        <v>76</v>
      </c>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row>
    <row r="857" spans="1:42" s="26" customFormat="1" ht="12.75">
      <c r="A857" s="14" t="s">
        <v>1435</v>
      </c>
      <c r="B857" s="15" t="s">
        <v>1433</v>
      </c>
      <c r="C857" s="119">
        <v>6.3412769151</v>
      </c>
      <c r="D857" s="114">
        <v>0.935363</v>
      </c>
      <c r="E857" s="17">
        <v>1</v>
      </c>
      <c r="F857" s="114">
        <f t="shared" si="40"/>
        <v>0.935363</v>
      </c>
      <c r="G857" s="17">
        <v>1.5</v>
      </c>
      <c r="H857" s="114">
        <f t="shared" si="41"/>
        <v>1.4030445</v>
      </c>
      <c r="I857" s="18">
        <f t="shared" si="39"/>
        <v>10522.83</v>
      </c>
      <c r="J857" s="77" t="s">
        <v>76</v>
      </c>
      <c r="K857" s="78" t="s">
        <v>76</v>
      </c>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row>
    <row r="858" spans="1:42" s="26" customFormat="1" ht="12.75">
      <c r="A858" s="20" t="s">
        <v>1436</v>
      </c>
      <c r="B858" s="21" t="s">
        <v>1433</v>
      </c>
      <c r="C858" s="120">
        <v>10.5335664336</v>
      </c>
      <c r="D858" s="115">
        <v>2.371849</v>
      </c>
      <c r="E858" s="23">
        <v>1</v>
      </c>
      <c r="F858" s="115">
        <f t="shared" si="40"/>
        <v>2.371849</v>
      </c>
      <c r="G858" s="23">
        <v>1.5</v>
      </c>
      <c r="H858" s="115">
        <f t="shared" si="41"/>
        <v>3.5577735</v>
      </c>
      <c r="I858" s="24">
        <f t="shared" si="39"/>
        <v>26683.3</v>
      </c>
      <c r="J858" s="77" t="s">
        <v>76</v>
      </c>
      <c r="K858" s="78" t="s">
        <v>76</v>
      </c>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row>
    <row r="859" spans="1:42" s="26" customFormat="1" ht="12.75">
      <c r="A859" s="14" t="s">
        <v>1437</v>
      </c>
      <c r="B859" s="15" t="s">
        <v>1438</v>
      </c>
      <c r="C859" s="119">
        <v>2.1159603421</v>
      </c>
      <c r="D859" s="114">
        <v>0.562789</v>
      </c>
      <c r="E859" s="17">
        <v>1</v>
      </c>
      <c r="F859" s="114">
        <f t="shared" si="40"/>
        <v>0.562789</v>
      </c>
      <c r="G859" s="17">
        <v>1.5</v>
      </c>
      <c r="H859" s="114">
        <f t="shared" si="41"/>
        <v>0.8441835</v>
      </c>
      <c r="I859" s="18">
        <f t="shared" si="39"/>
        <v>6331.38</v>
      </c>
      <c r="J859" s="77" t="s">
        <v>76</v>
      </c>
      <c r="K859" s="78" t="s">
        <v>76</v>
      </c>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row>
    <row r="860" spans="1:42" s="26" customFormat="1" ht="12.75">
      <c r="A860" s="14" t="s">
        <v>1439</v>
      </c>
      <c r="B860" s="15" t="s">
        <v>1438</v>
      </c>
      <c r="C860" s="119">
        <v>2.4895780888</v>
      </c>
      <c r="D860" s="114">
        <v>0.607526</v>
      </c>
      <c r="E860" s="17">
        <v>1</v>
      </c>
      <c r="F860" s="114">
        <f t="shared" si="40"/>
        <v>0.607526</v>
      </c>
      <c r="G860" s="17">
        <v>1.5</v>
      </c>
      <c r="H860" s="114">
        <f t="shared" si="41"/>
        <v>0.911289</v>
      </c>
      <c r="I860" s="18">
        <f t="shared" si="39"/>
        <v>6834.67</v>
      </c>
      <c r="J860" s="77" t="s">
        <v>76</v>
      </c>
      <c r="K860" s="78" t="s">
        <v>76</v>
      </c>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row>
    <row r="861" spans="1:42" s="26" customFormat="1" ht="12.75">
      <c r="A861" s="14" t="s">
        <v>1440</v>
      </c>
      <c r="B861" s="15" t="s">
        <v>1438</v>
      </c>
      <c r="C861" s="119">
        <v>4.9126819127</v>
      </c>
      <c r="D861" s="114">
        <v>0.866009</v>
      </c>
      <c r="E861" s="17">
        <v>1</v>
      </c>
      <c r="F861" s="114">
        <f t="shared" si="40"/>
        <v>0.866009</v>
      </c>
      <c r="G861" s="17">
        <v>1.5</v>
      </c>
      <c r="H861" s="114">
        <f t="shared" si="41"/>
        <v>1.2990135</v>
      </c>
      <c r="I861" s="18">
        <f t="shared" si="39"/>
        <v>9742.6</v>
      </c>
      <c r="J861" s="77" t="s">
        <v>76</v>
      </c>
      <c r="K861" s="78" t="s">
        <v>76</v>
      </c>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row>
    <row r="862" spans="1:42" s="26" customFormat="1" ht="12.75">
      <c r="A862" s="20" t="s">
        <v>1441</v>
      </c>
      <c r="B862" s="21" t="s">
        <v>1438</v>
      </c>
      <c r="C862" s="120">
        <v>8.3835616438</v>
      </c>
      <c r="D862" s="115">
        <v>2.351491</v>
      </c>
      <c r="E862" s="23">
        <v>1</v>
      </c>
      <c r="F862" s="115">
        <f t="shared" si="40"/>
        <v>2.351491</v>
      </c>
      <c r="G862" s="23">
        <v>1.5</v>
      </c>
      <c r="H862" s="115">
        <f t="shared" si="41"/>
        <v>3.5272365000000003</v>
      </c>
      <c r="I862" s="24">
        <f t="shared" si="39"/>
        <v>26454.27</v>
      </c>
      <c r="J862" s="77" t="s">
        <v>76</v>
      </c>
      <c r="K862" s="78" t="s">
        <v>76</v>
      </c>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row>
    <row r="863" spans="1:42" s="26" customFormat="1" ht="12.75">
      <c r="A863" s="14" t="s">
        <v>1442</v>
      </c>
      <c r="B863" s="15" t="s">
        <v>1443</v>
      </c>
      <c r="C863" s="119">
        <v>2.1582840237</v>
      </c>
      <c r="D863" s="114">
        <v>0.36949</v>
      </c>
      <c r="E863" s="17">
        <v>1</v>
      </c>
      <c r="F863" s="114">
        <f t="shared" si="40"/>
        <v>0.36949</v>
      </c>
      <c r="G863" s="17">
        <v>1.5</v>
      </c>
      <c r="H863" s="114">
        <f t="shared" si="41"/>
        <v>0.554235</v>
      </c>
      <c r="I863" s="18">
        <f t="shared" si="39"/>
        <v>4156.76</v>
      </c>
      <c r="J863" s="77" t="s">
        <v>76</v>
      </c>
      <c r="K863" s="78" t="s">
        <v>76</v>
      </c>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row>
    <row r="864" spans="1:42" s="26" customFormat="1" ht="12.75">
      <c r="A864" s="14" t="s">
        <v>1444</v>
      </c>
      <c r="B864" s="15" t="s">
        <v>1443</v>
      </c>
      <c r="C864" s="119">
        <v>2.9550295858</v>
      </c>
      <c r="D864" s="114">
        <v>0.464678</v>
      </c>
      <c r="E864" s="17">
        <v>1</v>
      </c>
      <c r="F864" s="114">
        <f t="shared" si="40"/>
        <v>0.464678</v>
      </c>
      <c r="G864" s="17">
        <v>1.5</v>
      </c>
      <c r="H864" s="114">
        <f t="shared" si="41"/>
        <v>0.697017</v>
      </c>
      <c r="I864" s="18">
        <f t="shared" si="39"/>
        <v>5227.63</v>
      </c>
      <c r="J864" s="77" t="s">
        <v>76</v>
      </c>
      <c r="K864" s="78" t="s">
        <v>76</v>
      </c>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row>
    <row r="865" spans="1:42" s="26" customFormat="1" ht="12.75">
      <c r="A865" s="14" t="s">
        <v>1445</v>
      </c>
      <c r="B865" s="15" t="s">
        <v>1443</v>
      </c>
      <c r="C865" s="119">
        <v>6.1421686747</v>
      </c>
      <c r="D865" s="114">
        <v>0.857135</v>
      </c>
      <c r="E865" s="17">
        <v>1</v>
      </c>
      <c r="F865" s="114">
        <f t="shared" si="40"/>
        <v>0.857135</v>
      </c>
      <c r="G865" s="17">
        <v>1.5</v>
      </c>
      <c r="H865" s="114">
        <f t="shared" si="41"/>
        <v>1.2857025</v>
      </c>
      <c r="I865" s="18">
        <f t="shared" si="39"/>
        <v>9642.77</v>
      </c>
      <c r="J865" s="77" t="s">
        <v>76</v>
      </c>
      <c r="K865" s="78" t="s">
        <v>76</v>
      </c>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row>
    <row r="866" spans="1:42" s="26" customFormat="1" ht="12.75">
      <c r="A866" s="20" t="s">
        <v>1446</v>
      </c>
      <c r="B866" s="21" t="s">
        <v>1443</v>
      </c>
      <c r="C866" s="120">
        <v>9.9302325581</v>
      </c>
      <c r="D866" s="115">
        <v>3.619441</v>
      </c>
      <c r="E866" s="23">
        <v>1</v>
      </c>
      <c r="F866" s="115">
        <f t="shared" si="40"/>
        <v>3.619441</v>
      </c>
      <c r="G866" s="23">
        <v>1.5</v>
      </c>
      <c r="H866" s="115">
        <f t="shared" si="41"/>
        <v>5.4291615</v>
      </c>
      <c r="I866" s="24">
        <f t="shared" si="39"/>
        <v>40718.71</v>
      </c>
      <c r="J866" s="77" t="s">
        <v>76</v>
      </c>
      <c r="K866" s="78" t="s">
        <v>76</v>
      </c>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row>
    <row r="867" spans="1:42" s="26" customFormat="1" ht="12.75">
      <c r="A867" s="14" t="s">
        <v>1447</v>
      </c>
      <c r="B867" s="15" t="s">
        <v>1448</v>
      </c>
      <c r="C867" s="119">
        <v>1.3627044179</v>
      </c>
      <c r="D867" s="114">
        <v>0.458502</v>
      </c>
      <c r="E867" s="17">
        <v>1</v>
      </c>
      <c r="F867" s="114">
        <f t="shared" si="40"/>
        <v>0.458502</v>
      </c>
      <c r="G867" s="17">
        <v>1.5</v>
      </c>
      <c r="H867" s="114">
        <f t="shared" si="41"/>
        <v>0.6877530000000001</v>
      </c>
      <c r="I867" s="18">
        <f t="shared" si="39"/>
        <v>5158.15</v>
      </c>
      <c r="J867" s="77" t="s">
        <v>76</v>
      </c>
      <c r="K867" s="78" t="s">
        <v>76</v>
      </c>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row>
    <row r="868" spans="1:42" s="26" customFormat="1" ht="12.75">
      <c r="A868" s="14" t="s">
        <v>1449</v>
      </c>
      <c r="B868" s="15" t="s">
        <v>1448</v>
      </c>
      <c r="C868" s="119">
        <v>2.0023419204</v>
      </c>
      <c r="D868" s="114">
        <v>0.589683</v>
      </c>
      <c r="E868" s="17">
        <v>1</v>
      </c>
      <c r="F868" s="114">
        <f t="shared" si="40"/>
        <v>0.589683</v>
      </c>
      <c r="G868" s="17">
        <v>1.5</v>
      </c>
      <c r="H868" s="114">
        <f t="shared" si="41"/>
        <v>0.8845244999999999</v>
      </c>
      <c r="I868" s="18">
        <f t="shared" si="39"/>
        <v>6633.93</v>
      </c>
      <c r="J868" s="77" t="s">
        <v>76</v>
      </c>
      <c r="K868" s="78" t="s">
        <v>76</v>
      </c>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row>
    <row r="869" spans="1:42" s="26" customFormat="1" ht="12.75">
      <c r="A869" s="14" t="s">
        <v>1450</v>
      </c>
      <c r="B869" s="15" t="s">
        <v>1448</v>
      </c>
      <c r="C869" s="119">
        <v>4.0721925134</v>
      </c>
      <c r="D869" s="114">
        <v>0.982112</v>
      </c>
      <c r="E869" s="17">
        <v>1</v>
      </c>
      <c r="F869" s="114">
        <f t="shared" si="40"/>
        <v>0.982112</v>
      </c>
      <c r="G869" s="17">
        <v>1.5</v>
      </c>
      <c r="H869" s="114">
        <f t="shared" si="41"/>
        <v>1.473168</v>
      </c>
      <c r="I869" s="18">
        <f t="shared" si="39"/>
        <v>11048.76</v>
      </c>
      <c r="J869" s="77" t="s">
        <v>76</v>
      </c>
      <c r="K869" s="78" t="s">
        <v>76</v>
      </c>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row>
    <row r="870" spans="1:42" s="26" customFormat="1" ht="12.75">
      <c r="A870" s="20" t="s">
        <v>1451</v>
      </c>
      <c r="B870" s="21" t="s">
        <v>1448</v>
      </c>
      <c r="C870" s="120">
        <v>9.1449275362</v>
      </c>
      <c r="D870" s="115">
        <v>2.50608</v>
      </c>
      <c r="E870" s="23">
        <v>1</v>
      </c>
      <c r="F870" s="115">
        <f t="shared" si="40"/>
        <v>2.50608</v>
      </c>
      <c r="G870" s="23">
        <v>1.5</v>
      </c>
      <c r="H870" s="115">
        <f t="shared" si="41"/>
        <v>3.75912</v>
      </c>
      <c r="I870" s="24">
        <f t="shared" si="39"/>
        <v>28193.4</v>
      </c>
      <c r="J870" s="77" t="s">
        <v>76</v>
      </c>
      <c r="K870" s="78" t="s">
        <v>76</v>
      </c>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row>
    <row r="871" spans="1:42" s="26" customFormat="1" ht="12.75">
      <c r="A871" s="14" t="s">
        <v>1452</v>
      </c>
      <c r="B871" s="15" t="s">
        <v>1453</v>
      </c>
      <c r="C871" s="119">
        <v>1.6368171614</v>
      </c>
      <c r="D871" s="114">
        <v>0.698765</v>
      </c>
      <c r="E871" s="17">
        <v>1</v>
      </c>
      <c r="F871" s="114">
        <f t="shared" si="40"/>
        <v>0.698765</v>
      </c>
      <c r="G871" s="17">
        <v>1.5</v>
      </c>
      <c r="H871" s="114">
        <f t="shared" si="41"/>
        <v>1.0481475</v>
      </c>
      <c r="I871" s="18">
        <f t="shared" si="39"/>
        <v>7861.11</v>
      </c>
      <c r="J871" s="77" t="s">
        <v>76</v>
      </c>
      <c r="K871" s="78" t="s">
        <v>76</v>
      </c>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row>
    <row r="872" spans="1:42" s="26" customFormat="1" ht="12.75">
      <c r="A872" s="14" t="s">
        <v>1454</v>
      </c>
      <c r="B872" s="15" t="s">
        <v>1453</v>
      </c>
      <c r="C872" s="119">
        <v>1.9040880503</v>
      </c>
      <c r="D872" s="114">
        <v>0.814688</v>
      </c>
      <c r="E872" s="17">
        <v>1</v>
      </c>
      <c r="F872" s="114">
        <f t="shared" si="40"/>
        <v>0.814688</v>
      </c>
      <c r="G872" s="17">
        <v>1.5</v>
      </c>
      <c r="H872" s="114">
        <f t="shared" si="41"/>
        <v>1.222032</v>
      </c>
      <c r="I872" s="18">
        <f t="shared" si="39"/>
        <v>9165.24</v>
      </c>
      <c r="J872" s="77" t="s">
        <v>76</v>
      </c>
      <c r="K872" s="78" t="s">
        <v>76</v>
      </c>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row>
    <row r="873" spans="1:42" s="26" customFormat="1" ht="12.75">
      <c r="A873" s="14" t="s">
        <v>1455</v>
      </c>
      <c r="B873" s="15" t="s">
        <v>1453</v>
      </c>
      <c r="C873" s="119">
        <v>2.6524953789</v>
      </c>
      <c r="D873" s="114">
        <v>1.053902</v>
      </c>
      <c r="E873" s="17">
        <v>1</v>
      </c>
      <c r="F873" s="114">
        <f t="shared" si="40"/>
        <v>1.053902</v>
      </c>
      <c r="G873" s="17">
        <v>1.5</v>
      </c>
      <c r="H873" s="114">
        <f t="shared" si="41"/>
        <v>1.5808529999999998</v>
      </c>
      <c r="I873" s="18">
        <f t="shared" si="39"/>
        <v>11856.4</v>
      </c>
      <c r="J873" s="77" t="s">
        <v>76</v>
      </c>
      <c r="K873" s="78" t="s">
        <v>76</v>
      </c>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row>
    <row r="874" spans="1:42" s="26" customFormat="1" ht="12.75">
      <c r="A874" s="20" t="s">
        <v>1456</v>
      </c>
      <c r="B874" s="21" t="s">
        <v>1453</v>
      </c>
      <c r="C874" s="120">
        <v>5.7567567568</v>
      </c>
      <c r="D874" s="115">
        <v>1.994413</v>
      </c>
      <c r="E874" s="23">
        <v>1</v>
      </c>
      <c r="F874" s="115">
        <f t="shared" si="40"/>
        <v>1.994413</v>
      </c>
      <c r="G874" s="23">
        <v>1.5</v>
      </c>
      <c r="H874" s="115">
        <f t="shared" si="41"/>
        <v>2.9916195</v>
      </c>
      <c r="I874" s="24">
        <f t="shared" si="39"/>
        <v>22437.15</v>
      </c>
      <c r="J874" s="77" t="s">
        <v>76</v>
      </c>
      <c r="K874" s="78" t="s">
        <v>76</v>
      </c>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row>
    <row r="875" spans="1:42" s="26" customFormat="1" ht="12.75">
      <c r="A875" s="14" t="s">
        <v>1457</v>
      </c>
      <c r="B875" s="15" t="s">
        <v>1458</v>
      </c>
      <c r="C875" s="119">
        <v>2.8521999146</v>
      </c>
      <c r="D875" s="114">
        <v>0.502223</v>
      </c>
      <c r="E875" s="17">
        <v>1</v>
      </c>
      <c r="F875" s="114">
        <f t="shared" si="40"/>
        <v>0.502223</v>
      </c>
      <c r="G875" s="17">
        <v>1.5</v>
      </c>
      <c r="H875" s="114">
        <f t="shared" si="41"/>
        <v>0.7533345</v>
      </c>
      <c r="I875" s="18">
        <f t="shared" si="39"/>
        <v>5650.01</v>
      </c>
      <c r="J875" s="77" t="s">
        <v>76</v>
      </c>
      <c r="K875" s="78" t="s">
        <v>76</v>
      </c>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row>
    <row r="876" spans="1:42" s="26" customFormat="1" ht="12.75">
      <c r="A876" s="14" t="s">
        <v>1459</v>
      </c>
      <c r="B876" s="15" t="s">
        <v>1458</v>
      </c>
      <c r="C876" s="119">
        <v>4.5412371134</v>
      </c>
      <c r="D876" s="114">
        <v>0.72068</v>
      </c>
      <c r="E876" s="17">
        <v>1</v>
      </c>
      <c r="F876" s="114">
        <f t="shared" si="40"/>
        <v>0.72068</v>
      </c>
      <c r="G876" s="17">
        <v>1.5</v>
      </c>
      <c r="H876" s="114">
        <f t="shared" si="41"/>
        <v>1.08102</v>
      </c>
      <c r="I876" s="18">
        <f t="shared" si="39"/>
        <v>8107.65</v>
      </c>
      <c r="J876" s="77" t="s">
        <v>76</v>
      </c>
      <c r="K876" s="78" t="s">
        <v>76</v>
      </c>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row>
    <row r="877" spans="1:42" s="26" customFormat="1" ht="12.75">
      <c r="A877" s="14" t="s">
        <v>1460</v>
      </c>
      <c r="B877" s="15" t="s">
        <v>1458</v>
      </c>
      <c r="C877" s="119">
        <v>7.5473933649</v>
      </c>
      <c r="D877" s="114">
        <v>1.329429</v>
      </c>
      <c r="E877" s="17">
        <v>1</v>
      </c>
      <c r="F877" s="114">
        <f t="shared" si="40"/>
        <v>1.329429</v>
      </c>
      <c r="G877" s="17">
        <v>1.5</v>
      </c>
      <c r="H877" s="114">
        <f t="shared" si="41"/>
        <v>1.9941434999999998</v>
      </c>
      <c r="I877" s="18">
        <f t="shared" si="39"/>
        <v>14956.08</v>
      </c>
      <c r="J877" s="77" t="s">
        <v>76</v>
      </c>
      <c r="K877" s="78" t="s">
        <v>76</v>
      </c>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row>
    <row r="878" spans="1:42" s="26" customFormat="1" ht="12.75">
      <c r="A878" s="20" t="s">
        <v>1461</v>
      </c>
      <c r="B878" s="21" t="s">
        <v>1458</v>
      </c>
      <c r="C878" s="120">
        <v>14.4554455446</v>
      </c>
      <c r="D878" s="115">
        <v>4.33768</v>
      </c>
      <c r="E878" s="23">
        <v>1</v>
      </c>
      <c r="F878" s="115">
        <f t="shared" si="40"/>
        <v>4.33768</v>
      </c>
      <c r="G878" s="23">
        <v>1.5</v>
      </c>
      <c r="H878" s="115">
        <f t="shared" si="41"/>
        <v>6.50652</v>
      </c>
      <c r="I878" s="24">
        <f t="shared" si="39"/>
        <v>48798.9</v>
      </c>
      <c r="J878" s="77" t="s">
        <v>76</v>
      </c>
      <c r="K878" s="78" t="s">
        <v>76</v>
      </c>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row>
    <row r="879" spans="1:42" s="26" customFormat="1" ht="12.75">
      <c r="A879" s="14" t="s">
        <v>1462</v>
      </c>
      <c r="B879" s="15" t="s">
        <v>1463</v>
      </c>
      <c r="C879" s="119">
        <v>2.0284391504</v>
      </c>
      <c r="D879" s="114">
        <v>0.330661</v>
      </c>
      <c r="E879" s="17">
        <v>1</v>
      </c>
      <c r="F879" s="114">
        <f t="shared" si="40"/>
        <v>0.330661</v>
      </c>
      <c r="G879" s="17">
        <v>1.5</v>
      </c>
      <c r="H879" s="114">
        <f t="shared" si="41"/>
        <v>0.4959915</v>
      </c>
      <c r="I879" s="18">
        <f t="shared" si="39"/>
        <v>3719.94</v>
      </c>
      <c r="J879" s="77" t="s">
        <v>76</v>
      </c>
      <c r="K879" s="78" t="s">
        <v>76</v>
      </c>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row>
    <row r="880" spans="1:42" s="26" customFormat="1" ht="12.75">
      <c r="A880" s="14" t="s">
        <v>1464</v>
      </c>
      <c r="B880" s="15" t="s">
        <v>1463</v>
      </c>
      <c r="C880" s="119">
        <v>2.3715669458</v>
      </c>
      <c r="D880" s="114">
        <v>0.385525</v>
      </c>
      <c r="E880" s="17">
        <v>1</v>
      </c>
      <c r="F880" s="114">
        <f t="shared" si="40"/>
        <v>0.385525</v>
      </c>
      <c r="G880" s="17">
        <v>1.5</v>
      </c>
      <c r="H880" s="114">
        <f t="shared" si="41"/>
        <v>0.5782875000000001</v>
      </c>
      <c r="I880" s="18">
        <f t="shared" si="39"/>
        <v>4337.16</v>
      </c>
      <c r="J880" s="77" t="s">
        <v>76</v>
      </c>
      <c r="K880" s="78" t="s">
        <v>76</v>
      </c>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row>
    <row r="881" spans="1:42" s="26" customFormat="1" ht="12.75">
      <c r="A881" s="14" t="s">
        <v>1465</v>
      </c>
      <c r="B881" s="15" t="s">
        <v>1463</v>
      </c>
      <c r="C881" s="119">
        <v>3.845236415</v>
      </c>
      <c r="D881" s="114">
        <v>0.539857</v>
      </c>
      <c r="E881" s="17">
        <v>1</v>
      </c>
      <c r="F881" s="114">
        <f t="shared" si="40"/>
        <v>0.539857</v>
      </c>
      <c r="G881" s="17">
        <v>1.5</v>
      </c>
      <c r="H881" s="114">
        <f t="shared" si="41"/>
        <v>0.8097855</v>
      </c>
      <c r="I881" s="18">
        <f t="shared" si="39"/>
        <v>6073.39</v>
      </c>
      <c r="J881" s="77" t="s">
        <v>76</v>
      </c>
      <c r="K881" s="78" t="s">
        <v>76</v>
      </c>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row>
    <row r="882" spans="1:42" s="26" customFormat="1" ht="12.75">
      <c r="A882" s="20" t="s">
        <v>1466</v>
      </c>
      <c r="B882" s="21" t="s">
        <v>1463</v>
      </c>
      <c r="C882" s="120">
        <v>9.3486486486</v>
      </c>
      <c r="D882" s="115">
        <v>1.506094</v>
      </c>
      <c r="E882" s="23">
        <v>1</v>
      </c>
      <c r="F882" s="115">
        <f t="shared" si="40"/>
        <v>1.506094</v>
      </c>
      <c r="G882" s="23">
        <v>1.5</v>
      </c>
      <c r="H882" s="115">
        <f t="shared" si="41"/>
        <v>2.259141</v>
      </c>
      <c r="I882" s="24">
        <f t="shared" si="39"/>
        <v>16943.56</v>
      </c>
      <c r="J882" s="77" t="s">
        <v>76</v>
      </c>
      <c r="K882" s="78" t="s">
        <v>76</v>
      </c>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row>
    <row r="883" spans="1:42" s="26" customFormat="1" ht="12.75">
      <c r="A883" s="14" t="s">
        <v>1467</v>
      </c>
      <c r="B883" s="15" t="s">
        <v>1468</v>
      </c>
      <c r="C883" s="119">
        <v>2.1090313524</v>
      </c>
      <c r="D883" s="114">
        <v>0.251048</v>
      </c>
      <c r="E883" s="17">
        <v>1</v>
      </c>
      <c r="F883" s="114">
        <f t="shared" si="40"/>
        <v>0.251048</v>
      </c>
      <c r="G883" s="17">
        <v>1.5</v>
      </c>
      <c r="H883" s="114">
        <f t="shared" si="41"/>
        <v>0.376572</v>
      </c>
      <c r="I883" s="18">
        <f t="shared" si="39"/>
        <v>2824.29</v>
      </c>
      <c r="J883" s="77" t="s">
        <v>76</v>
      </c>
      <c r="K883" s="78" t="s">
        <v>76</v>
      </c>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row>
    <row r="884" spans="1:42" s="26" customFormat="1" ht="12.75">
      <c r="A884" s="14" t="s">
        <v>1469</v>
      </c>
      <c r="B884" s="15" t="s">
        <v>1468</v>
      </c>
      <c r="C884" s="119">
        <v>2.574598678</v>
      </c>
      <c r="D884" s="114">
        <v>0.390714</v>
      </c>
      <c r="E884" s="17">
        <v>1</v>
      </c>
      <c r="F884" s="114">
        <f t="shared" si="40"/>
        <v>0.390714</v>
      </c>
      <c r="G884" s="17">
        <v>1.5</v>
      </c>
      <c r="H884" s="114">
        <f t="shared" si="41"/>
        <v>0.586071</v>
      </c>
      <c r="I884" s="18">
        <f t="shared" si="39"/>
        <v>4395.53</v>
      </c>
      <c r="J884" s="77" t="s">
        <v>76</v>
      </c>
      <c r="K884" s="78" t="s">
        <v>76</v>
      </c>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row>
    <row r="885" spans="1:42" s="26" customFormat="1" ht="12.75">
      <c r="A885" s="14" t="s">
        <v>1470</v>
      </c>
      <c r="B885" s="15" t="s">
        <v>1468</v>
      </c>
      <c r="C885" s="119">
        <v>3.9297512438</v>
      </c>
      <c r="D885" s="114">
        <v>0.607077</v>
      </c>
      <c r="E885" s="17">
        <v>1</v>
      </c>
      <c r="F885" s="114">
        <f t="shared" si="40"/>
        <v>0.607077</v>
      </c>
      <c r="G885" s="17">
        <v>1.5</v>
      </c>
      <c r="H885" s="114">
        <f t="shared" si="41"/>
        <v>0.9106155</v>
      </c>
      <c r="I885" s="18">
        <f t="shared" si="39"/>
        <v>6829.62</v>
      </c>
      <c r="J885" s="77" t="s">
        <v>76</v>
      </c>
      <c r="K885" s="78" t="s">
        <v>76</v>
      </c>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row>
    <row r="886" spans="1:42" s="26" customFormat="1" ht="12.75">
      <c r="A886" s="20" t="s">
        <v>1471</v>
      </c>
      <c r="B886" s="21" t="s">
        <v>1468</v>
      </c>
      <c r="C886" s="120">
        <v>6.8780487805</v>
      </c>
      <c r="D886" s="115">
        <v>1.561629</v>
      </c>
      <c r="E886" s="23">
        <v>1</v>
      </c>
      <c r="F886" s="115">
        <f t="shared" si="40"/>
        <v>1.561629</v>
      </c>
      <c r="G886" s="23">
        <v>1.5</v>
      </c>
      <c r="H886" s="115">
        <f t="shared" si="41"/>
        <v>2.3424435</v>
      </c>
      <c r="I886" s="24">
        <f t="shared" si="39"/>
        <v>17568.33</v>
      </c>
      <c r="J886" s="77" t="s">
        <v>76</v>
      </c>
      <c r="K886" s="78" t="s">
        <v>76</v>
      </c>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row>
    <row r="887" spans="1:42" s="26" customFormat="1" ht="12.75">
      <c r="A887" s="14" t="s">
        <v>1472</v>
      </c>
      <c r="B887" s="15" t="s">
        <v>1473</v>
      </c>
      <c r="C887" s="119">
        <v>2.5864631981</v>
      </c>
      <c r="D887" s="114">
        <v>0.258045</v>
      </c>
      <c r="E887" s="17">
        <v>1</v>
      </c>
      <c r="F887" s="114">
        <f t="shared" si="40"/>
        <v>0.258045</v>
      </c>
      <c r="G887" s="17">
        <v>1.5</v>
      </c>
      <c r="H887" s="114">
        <f t="shared" si="41"/>
        <v>0.3870675</v>
      </c>
      <c r="I887" s="18">
        <f t="shared" si="39"/>
        <v>2903.01</v>
      </c>
      <c r="J887" s="77" t="s">
        <v>76</v>
      </c>
      <c r="K887" s="78" t="s">
        <v>76</v>
      </c>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row>
    <row r="888" spans="1:42" s="26" customFormat="1" ht="12.75">
      <c r="A888" s="14" t="s">
        <v>1474</v>
      </c>
      <c r="B888" s="15" t="s">
        <v>1473</v>
      </c>
      <c r="C888" s="119">
        <v>3.9148387097</v>
      </c>
      <c r="D888" s="114">
        <v>0.337594</v>
      </c>
      <c r="E888" s="17">
        <v>1</v>
      </c>
      <c r="F888" s="114">
        <f t="shared" si="40"/>
        <v>0.337594</v>
      </c>
      <c r="G888" s="17">
        <v>1.5</v>
      </c>
      <c r="H888" s="114">
        <f t="shared" si="41"/>
        <v>0.506391</v>
      </c>
      <c r="I888" s="18">
        <f t="shared" si="39"/>
        <v>3797.93</v>
      </c>
      <c r="J888" s="77" t="s">
        <v>76</v>
      </c>
      <c r="K888" s="78" t="s">
        <v>76</v>
      </c>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row>
    <row r="889" spans="1:42" s="26" customFormat="1" ht="12.75">
      <c r="A889" s="14" t="s">
        <v>1475</v>
      </c>
      <c r="B889" s="15" t="s">
        <v>1473</v>
      </c>
      <c r="C889" s="119">
        <v>7.4650751547</v>
      </c>
      <c r="D889" s="114">
        <v>0.516159</v>
      </c>
      <c r="E889" s="17">
        <v>1</v>
      </c>
      <c r="F889" s="114">
        <f t="shared" si="40"/>
        <v>0.516159</v>
      </c>
      <c r="G889" s="17">
        <v>1.5</v>
      </c>
      <c r="H889" s="114">
        <f t="shared" si="41"/>
        <v>0.7742385</v>
      </c>
      <c r="I889" s="18">
        <f t="shared" si="39"/>
        <v>5806.79</v>
      </c>
      <c r="J889" s="77" t="s">
        <v>76</v>
      </c>
      <c r="K889" s="78" t="s">
        <v>76</v>
      </c>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row>
    <row r="890" spans="1:42" s="26" customFormat="1" ht="12.75">
      <c r="A890" s="20" t="s">
        <v>1476</v>
      </c>
      <c r="B890" s="21" t="s">
        <v>1473</v>
      </c>
      <c r="C890" s="120">
        <v>7.2</v>
      </c>
      <c r="D890" s="115">
        <v>0.965142</v>
      </c>
      <c r="E890" s="23">
        <v>1</v>
      </c>
      <c r="F890" s="115">
        <f t="shared" si="40"/>
        <v>0.965142</v>
      </c>
      <c r="G890" s="23">
        <v>1.5</v>
      </c>
      <c r="H890" s="115">
        <f t="shared" si="41"/>
        <v>1.447713</v>
      </c>
      <c r="I890" s="24">
        <f t="shared" si="39"/>
        <v>10857.85</v>
      </c>
      <c r="J890" s="77" t="s">
        <v>76</v>
      </c>
      <c r="K890" s="78" t="s">
        <v>76</v>
      </c>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row>
    <row r="891" spans="1:42" s="26" customFormat="1" ht="12.75">
      <c r="A891" s="14" t="s">
        <v>1477</v>
      </c>
      <c r="B891" s="15" t="s">
        <v>1478</v>
      </c>
      <c r="C891" s="119">
        <v>1.3731306082</v>
      </c>
      <c r="D891" s="114">
        <v>0.288042</v>
      </c>
      <c r="E891" s="17">
        <v>1</v>
      </c>
      <c r="F891" s="114">
        <f t="shared" si="40"/>
        <v>0.288042</v>
      </c>
      <c r="G891" s="17">
        <v>1.5</v>
      </c>
      <c r="H891" s="114">
        <f t="shared" si="41"/>
        <v>0.43206300000000003</v>
      </c>
      <c r="I891" s="18">
        <f t="shared" si="39"/>
        <v>3240.47</v>
      </c>
      <c r="J891" s="77" t="s">
        <v>76</v>
      </c>
      <c r="K891" s="78" t="s">
        <v>76</v>
      </c>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row>
    <row r="892" spans="1:42" s="26" customFormat="1" ht="12.75">
      <c r="A892" s="14" t="s">
        <v>1479</v>
      </c>
      <c r="B892" s="15" t="s">
        <v>1478</v>
      </c>
      <c r="C892" s="119">
        <v>1.7011349306</v>
      </c>
      <c r="D892" s="114">
        <v>0.346224</v>
      </c>
      <c r="E892" s="17">
        <v>1</v>
      </c>
      <c r="F892" s="114">
        <f t="shared" si="40"/>
        <v>0.346224</v>
      </c>
      <c r="G892" s="17">
        <v>1.5</v>
      </c>
      <c r="H892" s="114">
        <f t="shared" si="41"/>
        <v>0.519336</v>
      </c>
      <c r="I892" s="18">
        <f t="shared" si="39"/>
        <v>3895.02</v>
      </c>
      <c r="J892" s="77" t="s">
        <v>76</v>
      </c>
      <c r="K892" s="78" t="s">
        <v>76</v>
      </c>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row>
    <row r="893" spans="1:42" s="26" customFormat="1" ht="12.75">
      <c r="A893" s="14" t="s">
        <v>1480</v>
      </c>
      <c r="B893" s="15" t="s">
        <v>1478</v>
      </c>
      <c r="C893" s="119">
        <v>2.7637795276</v>
      </c>
      <c r="D893" s="114">
        <v>0.490088</v>
      </c>
      <c r="E893" s="17">
        <v>1</v>
      </c>
      <c r="F893" s="114">
        <f t="shared" si="40"/>
        <v>0.490088</v>
      </c>
      <c r="G893" s="17">
        <v>1.5</v>
      </c>
      <c r="H893" s="114">
        <f t="shared" si="41"/>
        <v>0.735132</v>
      </c>
      <c r="I893" s="18">
        <f t="shared" si="39"/>
        <v>5513.49</v>
      </c>
      <c r="J893" s="77" t="s">
        <v>76</v>
      </c>
      <c r="K893" s="78" t="s">
        <v>76</v>
      </c>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row>
    <row r="894" spans="1:42" s="26" customFormat="1" ht="12.75">
      <c r="A894" s="20" t="s">
        <v>1481</v>
      </c>
      <c r="B894" s="21" t="s">
        <v>1478</v>
      </c>
      <c r="C894" s="120">
        <v>8.0826133588</v>
      </c>
      <c r="D894" s="115">
        <v>1.66759</v>
      </c>
      <c r="E894" s="23">
        <v>1</v>
      </c>
      <c r="F894" s="115">
        <f t="shared" si="40"/>
        <v>1.66759</v>
      </c>
      <c r="G894" s="23">
        <v>1.5</v>
      </c>
      <c r="H894" s="115">
        <f t="shared" si="41"/>
        <v>2.501385</v>
      </c>
      <c r="I894" s="24">
        <f t="shared" si="39"/>
        <v>18760.39</v>
      </c>
      <c r="J894" s="77" t="s">
        <v>76</v>
      </c>
      <c r="K894" s="78" t="s">
        <v>76</v>
      </c>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row>
    <row r="895" spans="1:42" s="26" customFormat="1" ht="12.75">
      <c r="A895" s="14" t="s">
        <v>1482</v>
      </c>
      <c r="B895" s="15" t="s">
        <v>1483</v>
      </c>
      <c r="C895" s="119">
        <v>1.2321174799</v>
      </c>
      <c r="D895" s="114">
        <v>0.124458</v>
      </c>
      <c r="E895" s="17">
        <v>1</v>
      </c>
      <c r="F895" s="114">
        <f t="shared" si="40"/>
        <v>0.124458</v>
      </c>
      <c r="G895" s="17">
        <v>1.5</v>
      </c>
      <c r="H895" s="114">
        <f t="shared" si="41"/>
        <v>0.186687</v>
      </c>
      <c r="I895" s="18">
        <f t="shared" si="39"/>
        <v>1400.15</v>
      </c>
      <c r="J895" s="77" t="s">
        <v>76</v>
      </c>
      <c r="K895" s="78" t="s">
        <v>76</v>
      </c>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row>
    <row r="896" spans="1:42" s="26" customFormat="1" ht="12.75">
      <c r="A896" s="14" t="s">
        <v>1484</v>
      </c>
      <c r="B896" s="15" t="s">
        <v>1483</v>
      </c>
      <c r="C896" s="119">
        <v>1.8512820513</v>
      </c>
      <c r="D896" s="114">
        <v>0.178121</v>
      </c>
      <c r="E896" s="17">
        <v>1</v>
      </c>
      <c r="F896" s="114">
        <f t="shared" si="40"/>
        <v>0.178121</v>
      </c>
      <c r="G896" s="17">
        <v>1.5</v>
      </c>
      <c r="H896" s="114">
        <f t="shared" si="41"/>
        <v>0.2671815</v>
      </c>
      <c r="I896" s="18">
        <f t="shared" si="39"/>
        <v>2003.86</v>
      </c>
      <c r="J896" s="77" t="s">
        <v>76</v>
      </c>
      <c r="K896" s="78" t="s">
        <v>76</v>
      </c>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row>
    <row r="897" spans="1:42" s="26" customFormat="1" ht="12.75">
      <c r="A897" s="14" t="s">
        <v>1485</v>
      </c>
      <c r="B897" s="15" t="s">
        <v>1483</v>
      </c>
      <c r="C897" s="119">
        <v>7.347826087</v>
      </c>
      <c r="D897" s="114">
        <v>0.26867295</v>
      </c>
      <c r="E897" s="17">
        <v>1</v>
      </c>
      <c r="F897" s="114">
        <f t="shared" si="40"/>
        <v>0.26867295</v>
      </c>
      <c r="G897" s="17">
        <v>1.5</v>
      </c>
      <c r="H897" s="114">
        <f t="shared" si="41"/>
        <v>0.40300942500000003</v>
      </c>
      <c r="I897" s="18">
        <f t="shared" si="39"/>
        <v>3022.57</v>
      </c>
      <c r="J897" s="77" t="s">
        <v>76</v>
      </c>
      <c r="K897" s="78" t="s">
        <v>76</v>
      </c>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row>
    <row r="898" spans="1:42" s="26" customFormat="1" ht="12.75">
      <c r="A898" s="20" t="s">
        <v>1486</v>
      </c>
      <c r="B898" s="21" t="s">
        <v>1483</v>
      </c>
      <c r="C898" s="120">
        <v>8.0826133588</v>
      </c>
      <c r="D898" s="115">
        <v>0.2985255</v>
      </c>
      <c r="E898" s="23">
        <v>1</v>
      </c>
      <c r="F898" s="115">
        <f t="shared" si="40"/>
        <v>0.2985255</v>
      </c>
      <c r="G898" s="23">
        <v>1.5</v>
      </c>
      <c r="H898" s="115">
        <f t="shared" si="41"/>
        <v>0.44778825</v>
      </c>
      <c r="I898" s="24">
        <f t="shared" si="39"/>
        <v>3358.41</v>
      </c>
      <c r="J898" s="77" t="s">
        <v>76</v>
      </c>
      <c r="K898" s="78" t="s">
        <v>76</v>
      </c>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row>
    <row r="899" spans="1:42" s="26" customFormat="1" ht="12.75">
      <c r="A899" s="14" t="s">
        <v>1487</v>
      </c>
      <c r="B899" s="15" t="s">
        <v>1488</v>
      </c>
      <c r="C899" s="119">
        <v>2.112367583</v>
      </c>
      <c r="D899" s="114">
        <v>0.24419</v>
      </c>
      <c r="E899" s="17">
        <v>1</v>
      </c>
      <c r="F899" s="114">
        <f t="shared" si="40"/>
        <v>0.24419</v>
      </c>
      <c r="G899" s="17">
        <v>1.5</v>
      </c>
      <c r="H899" s="114">
        <f t="shared" si="41"/>
        <v>0.36628499999999997</v>
      </c>
      <c r="I899" s="18">
        <f t="shared" si="39"/>
        <v>2747.14</v>
      </c>
      <c r="J899" s="77" t="s">
        <v>76</v>
      </c>
      <c r="K899" s="78" t="s">
        <v>76</v>
      </c>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row>
    <row r="900" spans="1:42" s="26" customFormat="1" ht="12.75">
      <c r="A900" s="14" t="s">
        <v>1489</v>
      </c>
      <c r="B900" s="15" t="s">
        <v>1488</v>
      </c>
      <c r="C900" s="119">
        <v>2.939511564</v>
      </c>
      <c r="D900" s="114">
        <v>0.325192</v>
      </c>
      <c r="E900" s="17">
        <v>1</v>
      </c>
      <c r="F900" s="114">
        <f t="shared" si="40"/>
        <v>0.325192</v>
      </c>
      <c r="G900" s="17">
        <v>1.5</v>
      </c>
      <c r="H900" s="114">
        <f t="shared" si="41"/>
        <v>0.487788</v>
      </c>
      <c r="I900" s="18">
        <f t="shared" si="39"/>
        <v>3658.41</v>
      </c>
      <c r="J900" s="77" t="s">
        <v>76</v>
      </c>
      <c r="K900" s="78" t="s">
        <v>76</v>
      </c>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row>
    <row r="901" spans="1:42" s="26" customFormat="1" ht="12.75">
      <c r="A901" s="14" t="s">
        <v>1490</v>
      </c>
      <c r="B901" s="15" t="s">
        <v>1488</v>
      </c>
      <c r="C901" s="119">
        <v>5.438599884</v>
      </c>
      <c r="D901" s="114">
        <v>0.478988</v>
      </c>
      <c r="E901" s="17">
        <v>1</v>
      </c>
      <c r="F901" s="114">
        <f t="shared" si="40"/>
        <v>0.478988</v>
      </c>
      <c r="G901" s="17">
        <v>1.5</v>
      </c>
      <c r="H901" s="114">
        <f t="shared" si="41"/>
        <v>0.7184820000000001</v>
      </c>
      <c r="I901" s="18">
        <f t="shared" si="39"/>
        <v>5388.62</v>
      </c>
      <c r="J901" s="77" t="s">
        <v>76</v>
      </c>
      <c r="K901" s="78" t="s">
        <v>76</v>
      </c>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row>
    <row r="902" spans="1:42" s="26" customFormat="1" ht="12.75">
      <c r="A902" s="20" t="s">
        <v>1491</v>
      </c>
      <c r="B902" s="21" t="s">
        <v>1488</v>
      </c>
      <c r="C902" s="120">
        <v>8.4288747346</v>
      </c>
      <c r="D902" s="115">
        <v>1.472556</v>
      </c>
      <c r="E902" s="23">
        <v>1</v>
      </c>
      <c r="F902" s="115">
        <f t="shared" si="40"/>
        <v>1.472556</v>
      </c>
      <c r="G902" s="23">
        <v>1.5</v>
      </c>
      <c r="H902" s="115">
        <f t="shared" si="41"/>
        <v>2.208834</v>
      </c>
      <c r="I902" s="24">
        <f t="shared" si="39"/>
        <v>16566.26</v>
      </c>
      <c r="J902" s="77" t="s">
        <v>76</v>
      </c>
      <c r="K902" s="78" t="s">
        <v>76</v>
      </c>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row>
    <row r="903" spans="1:42" s="26" customFormat="1" ht="12.75">
      <c r="A903" s="14" t="s">
        <v>1492</v>
      </c>
      <c r="B903" s="15" t="s">
        <v>1493</v>
      </c>
      <c r="C903" s="119">
        <v>1.437900128</v>
      </c>
      <c r="D903" s="114">
        <v>0.239726</v>
      </c>
      <c r="E903" s="17">
        <v>1</v>
      </c>
      <c r="F903" s="114">
        <f t="shared" si="40"/>
        <v>0.239726</v>
      </c>
      <c r="G903" s="17">
        <v>1.25</v>
      </c>
      <c r="H903" s="114">
        <f t="shared" si="41"/>
        <v>0.2996575</v>
      </c>
      <c r="I903" s="18">
        <f t="shared" si="39"/>
        <v>2247.43</v>
      </c>
      <c r="J903" s="77" t="s">
        <v>75</v>
      </c>
      <c r="K903" s="78" t="s">
        <v>75</v>
      </c>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row>
    <row r="904" spans="1:42" s="26" customFormat="1" ht="12.75">
      <c r="A904" s="14" t="s">
        <v>1494</v>
      </c>
      <c r="B904" s="15" t="s">
        <v>1493</v>
      </c>
      <c r="C904" s="119">
        <v>1.5940366972</v>
      </c>
      <c r="D904" s="114">
        <v>0.320899</v>
      </c>
      <c r="E904" s="17">
        <v>1</v>
      </c>
      <c r="F904" s="114">
        <f t="shared" si="40"/>
        <v>0.320899</v>
      </c>
      <c r="G904" s="17">
        <v>1.25</v>
      </c>
      <c r="H904" s="114">
        <f t="shared" si="41"/>
        <v>0.40112375</v>
      </c>
      <c r="I904" s="18">
        <f t="shared" si="39"/>
        <v>3008.43</v>
      </c>
      <c r="J904" s="77" t="s">
        <v>75</v>
      </c>
      <c r="K904" s="78" t="s">
        <v>75</v>
      </c>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row>
    <row r="905" spans="1:42" s="26" customFormat="1" ht="12.75">
      <c r="A905" s="14" t="s">
        <v>1495</v>
      </c>
      <c r="B905" s="15" t="s">
        <v>1493</v>
      </c>
      <c r="C905" s="119">
        <v>1.816091954</v>
      </c>
      <c r="D905" s="114">
        <v>0.501035</v>
      </c>
      <c r="E905" s="17">
        <v>1</v>
      </c>
      <c r="F905" s="114">
        <f t="shared" si="40"/>
        <v>0.501035</v>
      </c>
      <c r="G905" s="17">
        <v>1.25</v>
      </c>
      <c r="H905" s="114">
        <f t="shared" si="41"/>
        <v>0.62629375</v>
      </c>
      <c r="I905" s="18">
        <f t="shared" si="39"/>
        <v>4697.2</v>
      </c>
      <c r="J905" s="77" t="s">
        <v>75</v>
      </c>
      <c r="K905" s="78" t="s">
        <v>75</v>
      </c>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row>
    <row r="906" spans="1:42" s="26" customFormat="1" ht="12.75">
      <c r="A906" s="20" t="s">
        <v>1496</v>
      </c>
      <c r="B906" s="21" t="s">
        <v>1493</v>
      </c>
      <c r="C906" s="120">
        <v>1.6488095238</v>
      </c>
      <c r="D906" s="115">
        <v>0.851139</v>
      </c>
      <c r="E906" s="23">
        <v>1</v>
      </c>
      <c r="F906" s="115">
        <f t="shared" si="40"/>
        <v>0.851139</v>
      </c>
      <c r="G906" s="23">
        <v>1.25</v>
      </c>
      <c r="H906" s="115">
        <f t="shared" si="41"/>
        <v>1.06392375</v>
      </c>
      <c r="I906" s="24">
        <f t="shared" si="39"/>
        <v>7979.43</v>
      </c>
      <c r="J906" s="77" t="s">
        <v>75</v>
      </c>
      <c r="K906" s="78" t="s">
        <v>75</v>
      </c>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row>
    <row r="907" spans="1:42" s="26" customFormat="1" ht="12.75">
      <c r="A907" s="14" t="s">
        <v>1497</v>
      </c>
      <c r="B907" s="15" t="s">
        <v>1498</v>
      </c>
      <c r="C907" s="119">
        <v>1.2447613143</v>
      </c>
      <c r="D907" s="114">
        <v>0.098142</v>
      </c>
      <c r="E907" s="17">
        <v>1</v>
      </c>
      <c r="F907" s="114">
        <f t="shared" si="40"/>
        <v>0.098142</v>
      </c>
      <c r="G907" s="17">
        <v>1.25</v>
      </c>
      <c r="H907" s="114">
        <f t="shared" si="41"/>
        <v>0.1226775</v>
      </c>
      <c r="I907" s="18">
        <f t="shared" si="39"/>
        <v>920.08</v>
      </c>
      <c r="J907" s="77" t="s">
        <v>75</v>
      </c>
      <c r="K907" s="78" t="s">
        <v>75</v>
      </c>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row>
    <row r="908" spans="1:42" s="26" customFormat="1" ht="12.75">
      <c r="A908" s="14" t="s">
        <v>1499</v>
      </c>
      <c r="B908" s="15" t="s">
        <v>1498</v>
      </c>
      <c r="C908" s="119">
        <v>1.281496063</v>
      </c>
      <c r="D908" s="114">
        <v>0.147628</v>
      </c>
      <c r="E908" s="17">
        <v>1</v>
      </c>
      <c r="F908" s="114">
        <f t="shared" si="40"/>
        <v>0.147628</v>
      </c>
      <c r="G908" s="17">
        <v>1.25</v>
      </c>
      <c r="H908" s="114">
        <f t="shared" si="41"/>
        <v>0.184535</v>
      </c>
      <c r="I908" s="18">
        <f t="shared" si="39"/>
        <v>1384.01</v>
      </c>
      <c r="J908" s="77" t="s">
        <v>75</v>
      </c>
      <c r="K908" s="78" t="s">
        <v>75</v>
      </c>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row>
    <row r="909" spans="1:42" s="26" customFormat="1" ht="12.75">
      <c r="A909" s="14" t="s">
        <v>1500</v>
      </c>
      <c r="B909" s="15" t="s">
        <v>1498</v>
      </c>
      <c r="C909" s="119">
        <v>1.2570911285</v>
      </c>
      <c r="D909" s="114">
        <v>0.236197</v>
      </c>
      <c r="E909" s="17">
        <v>1</v>
      </c>
      <c r="F909" s="114">
        <f t="shared" si="40"/>
        <v>0.236197</v>
      </c>
      <c r="G909" s="17">
        <v>1.25</v>
      </c>
      <c r="H909" s="114">
        <f t="shared" si="41"/>
        <v>0.29524625</v>
      </c>
      <c r="I909" s="18">
        <f t="shared" si="39"/>
        <v>2214.35</v>
      </c>
      <c r="J909" s="77" t="s">
        <v>75</v>
      </c>
      <c r="K909" s="78" t="s">
        <v>75</v>
      </c>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row>
    <row r="910" spans="1:42" s="26" customFormat="1" ht="12.75">
      <c r="A910" s="20" t="s">
        <v>1501</v>
      </c>
      <c r="B910" s="21" t="s">
        <v>1498</v>
      </c>
      <c r="C910" s="120">
        <v>1.3531864205</v>
      </c>
      <c r="D910" s="115">
        <v>0.440758</v>
      </c>
      <c r="E910" s="23">
        <v>1</v>
      </c>
      <c r="F910" s="115">
        <f t="shared" si="40"/>
        <v>0.440758</v>
      </c>
      <c r="G910" s="23">
        <v>1.25</v>
      </c>
      <c r="H910" s="115">
        <f t="shared" si="41"/>
        <v>0.5509474999999999</v>
      </c>
      <c r="I910" s="24">
        <f t="shared" si="39"/>
        <v>4132.11</v>
      </c>
      <c r="J910" s="77" t="s">
        <v>75</v>
      </c>
      <c r="K910" s="78" t="s">
        <v>75</v>
      </c>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row>
    <row r="911" spans="1:42" s="26" customFormat="1" ht="12.75">
      <c r="A911" s="14" t="s">
        <v>1502</v>
      </c>
      <c r="B911" s="15" t="s">
        <v>1503</v>
      </c>
      <c r="C911" s="119">
        <v>20.6999996712</v>
      </c>
      <c r="D911" s="114">
        <v>9.974008</v>
      </c>
      <c r="E911" s="17">
        <v>1</v>
      </c>
      <c r="F911" s="114">
        <f t="shared" si="40"/>
        <v>9.974008</v>
      </c>
      <c r="G911" s="17">
        <v>1.25</v>
      </c>
      <c r="H911" s="114">
        <f t="shared" si="41"/>
        <v>12.467509999999999</v>
      </c>
      <c r="I911" s="18">
        <f aca="true" t="shared" si="42" ref="I911:I974">+ROUND(H911*7500,2)</f>
        <v>93506.33</v>
      </c>
      <c r="J911" s="77" t="s">
        <v>75</v>
      </c>
      <c r="K911" s="78" t="s">
        <v>75</v>
      </c>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row>
    <row r="912" spans="1:42" s="26" customFormat="1" ht="12.75">
      <c r="A912" s="14" t="s">
        <v>1504</v>
      </c>
      <c r="B912" s="15" t="s">
        <v>1503</v>
      </c>
      <c r="C912" s="119">
        <v>23</v>
      </c>
      <c r="D912" s="114">
        <v>15.749517</v>
      </c>
      <c r="E912" s="17">
        <v>1</v>
      </c>
      <c r="F912" s="114">
        <f aca="true" t="shared" si="43" ref="F912:F975">+D912*E912</f>
        <v>15.749517</v>
      </c>
      <c r="G912" s="17">
        <v>1.25</v>
      </c>
      <c r="H912" s="114">
        <f aca="true" t="shared" si="44" ref="H912:H975">F912*G912</f>
        <v>19.68689625</v>
      </c>
      <c r="I912" s="18">
        <f t="shared" si="42"/>
        <v>147651.72</v>
      </c>
      <c r="J912" s="77" t="s">
        <v>75</v>
      </c>
      <c r="K912" s="78" t="s">
        <v>75</v>
      </c>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row>
    <row r="913" spans="1:42" s="26" customFormat="1" ht="12.75">
      <c r="A913" s="14" t="s">
        <v>1505</v>
      </c>
      <c r="B913" s="15" t="s">
        <v>1503</v>
      </c>
      <c r="C913" s="119">
        <v>30.7733990148</v>
      </c>
      <c r="D913" s="114">
        <v>17.3244687</v>
      </c>
      <c r="E913" s="17">
        <v>1</v>
      </c>
      <c r="F913" s="114">
        <f t="shared" si="43"/>
        <v>17.3244687</v>
      </c>
      <c r="G913" s="17">
        <v>1.25</v>
      </c>
      <c r="H913" s="114">
        <f t="shared" si="44"/>
        <v>21.655585875</v>
      </c>
      <c r="I913" s="18">
        <f t="shared" si="42"/>
        <v>162416.89</v>
      </c>
      <c r="J913" s="77" t="s">
        <v>75</v>
      </c>
      <c r="K913" s="78" t="s">
        <v>75</v>
      </c>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row>
    <row r="914" spans="1:42" s="26" customFormat="1" ht="12.75">
      <c r="A914" s="20" t="s">
        <v>1506</v>
      </c>
      <c r="B914" s="21" t="s">
        <v>1503</v>
      </c>
      <c r="C914" s="120">
        <v>48.8611111111</v>
      </c>
      <c r="D914" s="115">
        <v>24.089347</v>
      </c>
      <c r="E914" s="23">
        <v>1</v>
      </c>
      <c r="F914" s="115">
        <f t="shared" si="43"/>
        <v>24.089347</v>
      </c>
      <c r="G914" s="23">
        <v>1.25</v>
      </c>
      <c r="H914" s="115">
        <f t="shared" si="44"/>
        <v>30.11168375</v>
      </c>
      <c r="I914" s="24">
        <f t="shared" si="42"/>
        <v>225837.63</v>
      </c>
      <c r="J914" s="77" t="s">
        <v>75</v>
      </c>
      <c r="K914" s="78" t="s">
        <v>75</v>
      </c>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row>
    <row r="915" spans="1:42" s="26" customFormat="1" ht="12.75">
      <c r="A915" s="14" t="s">
        <v>1507</v>
      </c>
      <c r="B915" s="15" t="s">
        <v>1508</v>
      </c>
      <c r="C915" s="119">
        <v>44.4193554982</v>
      </c>
      <c r="D915" s="114">
        <v>4.840947</v>
      </c>
      <c r="E915" s="17">
        <v>1</v>
      </c>
      <c r="F915" s="114">
        <f t="shared" si="43"/>
        <v>4.840947</v>
      </c>
      <c r="G915" s="17">
        <v>1.25</v>
      </c>
      <c r="H915" s="114">
        <f t="shared" si="44"/>
        <v>6.05118375</v>
      </c>
      <c r="I915" s="18">
        <f t="shared" si="42"/>
        <v>45383.88</v>
      </c>
      <c r="J915" s="77" t="s">
        <v>75</v>
      </c>
      <c r="K915" s="78" t="s">
        <v>75</v>
      </c>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row>
    <row r="916" spans="1:42" s="26" customFormat="1" ht="12.75">
      <c r="A916" s="14" t="s">
        <v>1509</v>
      </c>
      <c r="B916" s="15" t="s">
        <v>1508</v>
      </c>
      <c r="C916" s="119">
        <v>49.3548387097</v>
      </c>
      <c r="D916" s="114">
        <v>7.003428</v>
      </c>
      <c r="E916" s="17">
        <v>1</v>
      </c>
      <c r="F916" s="114">
        <f t="shared" si="43"/>
        <v>7.003428</v>
      </c>
      <c r="G916" s="17">
        <v>1.25</v>
      </c>
      <c r="H916" s="114">
        <f t="shared" si="44"/>
        <v>8.754285000000001</v>
      </c>
      <c r="I916" s="18">
        <f t="shared" si="42"/>
        <v>65657.14</v>
      </c>
      <c r="J916" s="77" t="s">
        <v>75</v>
      </c>
      <c r="K916" s="78" t="s">
        <v>75</v>
      </c>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row>
    <row r="917" spans="1:42" s="26" customFormat="1" ht="12.75">
      <c r="A917" s="14" t="s">
        <v>1510</v>
      </c>
      <c r="B917" s="15" t="s">
        <v>1508</v>
      </c>
      <c r="C917" s="119">
        <v>77.1362586605</v>
      </c>
      <c r="D917" s="114">
        <v>14.290282</v>
      </c>
      <c r="E917" s="17">
        <v>1</v>
      </c>
      <c r="F917" s="114">
        <f t="shared" si="43"/>
        <v>14.290282</v>
      </c>
      <c r="G917" s="17">
        <v>1.25</v>
      </c>
      <c r="H917" s="114">
        <f t="shared" si="44"/>
        <v>17.8628525</v>
      </c>
      <c r="I917" s="18">
        <f t="shared" si="42"/>
        <v>133971.39</v>
      </c>
      <c r="J917" s="77" t="s">
        <v>75</v>
      </c>
      <c r="K917" s="78" t="s">
        <v>75</v>
      </c>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row>
    <row r="918" spans="1:42" s="26" customFormat="1" ht="12.75">
      <c r="A918" s="20" t="s">
        <v>1511</v>
      </c>
      <c r="B918" s="21" t="s">
        <v>1508</v>
      </c>
      <c r="C918" s="120">
        <v>102.0697534576</v>
      </c>
      <c r="D918" s="115">
        <v>21.665903</v>
      </c>
      <c r="E918" s="23">
        <v>1</v>
      </c>
      <c r="F918" s="115">
        <f t="shared" si="43"/>
        <v>21.665903</v>
      </c>
      <c r="G918" s="23">
        <v>1.25</v>
      </c>
      <c r="H918" s="115">
        <f t="shared" si="44"/>
        <v>27.08237875</v>
      </c>
      <c r="I918" s="24">
        <f t="shared" si="42"/>
        <v>203117.84</v>
      </c>
      <c r="J918" s="77" t="s">
        <v>75</v>
      </c>
      <c r="K918" s="78" t="s">
        <v>75</v>
      </c>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row>
    <row r="919" spans="1:42" s="26" customFormat="1" ht="12.75">
      <c r="A919" s="14" t="s">
        <v>1512</v>
      </c>
      <c r="B919" s="15" t="s">
        <v>1615</v>
      </c>
      <c r="C919" s="119">
        <v>58.4264705882</v>
      </c>
      <c r="D919" s="114">
        <v>11.5467105</v>
      </c>
      <c r="E919" s="17">
        <v>1</v>
      </c>
      <c r="F919" s="114">
        <f t="shared" si="43"/>
        <v>11.5467105</v>
      </c>
      <c r="G919" s="17">
        <v>1.25</v>
      </c>
      <c r="H919" s="114">
        <f t="shared" si="44"/>
        <v>14.433388125</v>
      </c>
      <c r="I919" s="18">
        <f t="shared" si="42"/>
        <v>108250.41</v>
      </c>
      <c r="J919" s="77" t="s">
        <v>75</v>
      </c>
      <c r="K919" s="78" t="s">
        <v>75</v>
      </c>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row>
    <row r="920" spans="1:42" s="26" customFormat="1" ht="12.75">
      <c r="A920" s="14" t="s">
        <v>1513</v>
      </c>
      <c r="B920" s="15" t="s">
        <v>1615</v>
      </c>
      <c r="C920" s="119">
        <v>50.4137931034</v>
      </c>
      <c r="D920" s="114">
        <v>10.4971165</v>
      </c>
      <c r="E920" s="17">
        <v>1</v>
      </c>
      <c r="F920" s="114">
        <f t="shared" si="43"/>
        <v>10.4971165</v>
      </c>
      <c r="G920" s="17">
        <v>1.25</v>
      </c>
      <c r="H920" s="114">
        <f t="shared" si="44"/>
        <v>13.121395625000002</v>
      </c>
      <c r="I920" s="18">
        <f t="shared" si="42"/>
        <v>98410.47</v>
      </c>
      <c r="J920" s="77" t="s">
        <v>75</v>
      </c>
      <c r="K920" s="78" t="s">
        <v>75</v>
      </c>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row>
    <row r="921" spans="1:42" s="26" customFormat="1" ht="12.75">
      <c r="A921" s="14" t="s">
        <v>1514</v>
      </c>
      <c r="B921" s="15" t="s">
        <v>1615</v>
      </c>
      <c r="C921" s="119">
        <v>30.3541383989</v>
      </c>
      <c r="D921" s="114">
        <v>9.542929500000001</v>
      </c>
      <c r="E921" s="17">
        <v>1</v>
      </c>
      <c r="F921" s="114">
        <f t="shared" si="43"/>
        <v>9.542929500000001</v>
      </c>
      <c r="G921" s="17">
        <v>1.25</v>
      </c>
      <c r="H921" s="114">
        <f t="shared" si="44"/>
        <v>11.928661875000001</v>
      </c>
      <c r="I921" s="18">
        <f t="shared" si="42"/>
        <v>89464.96</v>
      </c>
      <c r="J921" s="77" t="s">
        <v>75</v>
      </c>
      <c r="K921" s="78" t="s">
        <v>75</v>
      </c>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row>
    <row r="922" spans="1:42" s="26" customFormat="1" ht="12.75">
      <c r="A922" s="20" t="s">
        <v>1515</v>
      </c>
      <c r="B922" s="21" t="s">
        <v>1615</v>
      </c>
      <c r="C922" s="120">
        <v>2.6513761468</v>
      </c>
      <c r="D922" s="115">
        <v>0.4453345</v>
      </c>
      <c r="E922" s="23">
        <v>1</v>
      </c>
      <c r="F922" s="115">
        <f t="shared" si="43"/>
        <v>0.4453345</v>
      </c>
      <c r="G922" s="23">
        <v>1.25</v>
      </c>
      <c r="H922" s="115">
        <f t="shared" si="44"/>
        <v>0.5566681250000001</v>
      </c>
      <c r="I922" s="24">
        <f t="shared" si="42"/>
        <v>4175.01</v>
      </c>
      <c r="J922" s="77" t="s">
        <v>75</v>
      </c>
      <c r="K922" s="78" t="s">
        <v>75</v>
      </c>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row>
    <row r="923" spans="1:42" s="26" customFormat="1" ht="12.75">
      <c r="A923" s="14" t="s">
        <v>1516</v>
      </c>
      <c r="B923" s="15" t="s">
        <v>1517</v>
      </c>
      <c r="C923" s="119">
        <v>2.1071428571</v>
      </c>
      <c r="D923" s="114">
        <v>0.157369</v>
      </c>
      <c r="E923" s="17">
        <v>1</v>
      </c>
      <c r="F923" s="114">
        <f t="shared" si="43"/>
        <v>0.157369</v>
      </c>
      <c r="G923" s="17">
        <v>1.25</v>
      </c>
      <c r="H923" s="114">
        <f t="shared" si="44"/>
        <v>0.19671125</v>
      </c>
      <c r="I923" s="18">
        <f t="shared" si="42"/>
        <v>1475.33</v>
      </c>
      <c r="J923" s="77" t="s">
        <v>75</v>
      </c>
      <c r="K923" s="78" t="s">
        <v>75</v>
      </c>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row>
    <row r="924" spans="1:42" s="26" customFormat="1" ht="12.75">
      <c r="A924" s="14" t="s">
        <v>1518</v>
      </c>
      <c r="B924" s="15" t="s">
        <v>1517</v>
      </c>
      <c r="C924" s="119">
        <v>37.1</v>
      </c>
      <c r="D924" s="114">
        <v>5.5671915</v>
      </c>
      <c r="E924" s="17">
        <v>1</v>
      </c>
      <c r="F924" s="114">
        <f t="shared" si="43"/>
        <v>5.5671915</v>
      </c>
      <c r="G924" s="17">
        <v>1.25</v>
      </c>
      <c r="H924" s="114">
        <f t="shared" si="44"/>
        <v>6.958989375</v>
      </c>
      <c r="I924" s="18">
        <f t="shared" si="42"/>
        <v>52192.42</v>
      </c>
      <c r="J924" s="77" t="s">
        <v>75</v>
      </c>
      <c r="K924" s="78" t="s">
        <v>75</v>
      </c>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row>
    <row r="925" spans="1:42" s="26" customFormat="1" ht="12.75">
      <c r="A925" s="14" t="s">
        <v>1519</v>
      </c>
      <c r="B925" s="15" t="s">
        <v>1517</v>
      </c>
      <c r="C925" s="119">
        <v>50.6073170732</v>
      </c>
      <c r="D925" s="114">
        <v>8.828196</v>
      </c>
      <c r="E925" s="17">
        <v>1</v>
      </c>
      <c r="F925" s="114">
        <f t="shared" si="43"/>
        <v>8.828196</v>
      </c>
      <c r="G925" s="17">
        <v>1.25</v>
      </c>
      <c r="H925" s="114">
        <f t="shared" si="44"/>
        <v>11.035245</v>
      </c>
      <c r="I925" s="18">
        <f t="shared" si="42"/>
        <v>82764.34</v>
      </c>
      <c r="J925" s="77" t="s">
        <v>75</v>
      </c>
      <c r="K925" s="78" t="s">
        <v>75</v>
      </c>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row>
    <row r="926" spans="1:42" s="26" customFormat="1" ht="12.75">
      <c r="A926" s="20" t="s">
        <v>1520</v>
      </c>
      <c r="B926" s="21" t="s">
        <v>1517</v>
      </c>
      <c r="C926" s="120">
        <v>72.2094499295</v>
      </c>
      <c r="D926" s="115">
        <v>13.228592</v>
      </c>
      <c r="E926" s="23">
        <v>1</v>
      </c>
      <c r="F926" s="115">
        <f t="shared" si="43"/>
        <v>13.228592</v>
      </c>
      <c r="G926" s="23">
        <v>1.25</v>
      </c>
      <c r="H926" s="115">
        <f t="shared" si="44"/>
        <v>16.53574</v>
      </c>
      <c r="I926" s="24">
        <f t="shared" si="42"/>
        <v>124018.05</v>
      </c>
      <c r="J926" s="77" t="s">
        <v>75</v>
      </c>
      <c r="K926" s="78" t="s">
        <v>75</v>
      </c>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row>
    <row r="927" spans="1:42" s="26" customFormat="1" ht="12.75">
      <c r="A927" s="14" t="s">
        <v>1521</v>
      </c>
      <c r="B927" s="15" t="s">
        <v>1522</v>
      </c>
      <c r="C927" s="119">
        <v>19.2777777778</v>
      </c>
      <c r="D927" s="114">
        <v>1.5108795000000002</v>
      </c>
      <c r="E927" s="17">
        <v>1</v>
      </c>
      <c r="F927" s="114">
        <f t="shared" si="43"/>
        <v>1.5108795000000002</v>
      </c>
      <c r="G927" s="17">
        <v>1.25</v>
      </c>
      <c r="H927" s="114">
        <f t="shared" si="44"/>
        <v>1.888599375</v>
      </c>
      <c r="I927" s="18">
        <f t="shared" si="42"/>
        <v>14164.5</v>
      </c>
      <c r="J927" s="77" t="s">
        <v>75</v>
      </c>
      <c r="K927" s="78" t="s">
        <v>75</v>
      </c>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row>
    <row r="928" spans="1:42" s="26" customFormat="1" ht="12.75">
      <c r="A928" s="14" t="s">
        <v>1523</v>
      </c>
      <c r="B928" s="15" t="s">
        <v>1522</v>
      </c>
      <c r="C928" s="119">
        <v>48.5089141005</v>
      </c>
      <c r="D928" s="114">
        <v>5.191329</v>
      </c>
      <c r="E928" s="17">
        <v>1</v>
      </c>
      <c r="F928" s="114">
        <f t="shared" si="43"/>
        <v>5.191329</v>
      </c>
      <c r="G928" s="17">
        <v>1.25</v>
      </c>
      <c r="H928" s="114">
        <f t="shared" si="44"/>
        <v>6.4891612499999995</v>
      </c>
      <c r="I928" s="18">
        <f t="shared" si="42"/>
        <v>48668.71</v>
      </c>
      <c r="J928" s="77" t="s">
        <v>75</v>
      </c>
      <c r="K928" s="78" t="s">
        <v>75</v>
      </c>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row>
    <row r="929" spans="1:42" s="26" customFormat="1" ht="12.75">
      <c r="A929" s="14" t="s">
        <v>1524</v>
      </c>
      <c r="B929" s="15" t="s">
        <v>1522</v>
      </c>
      <c r="C929" s="119">
        <v>59.6514492754</v>
      </c>
      <c r="D929" s="114">
        <v>8.279973</v>
      </c>
      <c r="E929" s="17">
        <v>1</v>
      </c>
      <c r="F929" s="114">
        <f t="shared" si="43"/>
        <v>8.279973</v>
      </c>
      <c r="G929" s="17">
        <v>1.25</v>
      </c>
      <c r="H929" s="114">
        <f t="shared" si="44"/>
        <v>10.34996625</v>
      </c>
      <c r="I929" s="18">
        <f t="shared" si="42"/>
        <v>77624.75</v>
      </c>
      <c r="J929" s="77" t="s">
        <v>75</v>
      </c>
      <c r="K929" s="78" t="s">
        <v>75</v>
      </c>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row>
    <row r="930" spans="1:42" s="26" customFormat="1" ht="12.75">
      <c r="A930" s="20" t="s">
        <v>1525</v>
      </c>
      <c r="B930" s="21" t="s">
        <v>1522</v>
      </c>
      <c r="C930" s="120">
        <v>71.4260189838</v>
      </c>
      <c r="D930" s="115">
        <v>12.245392</v>
      </c>
      <c r="E930" s="23">
        <v>1</v>
      </c>
      <c r="F930" s="115">
        <f t="shared" si="43"/>
        <v>12.245392</v>
      </c>
      <c r="G930" s="23">
        <v>1.25</v>
      </c>
      <c r="H930" s="115">
        <f t="shared" si="44"/>
        <v>15.306740000000001</v>
      </c>
      <c r="I930" s="24">
        <f t="shared" si="42"/>
        <v>114800.55</v>
      </c>
      <c r="J930" s="77" t="s">
        <v>75</v>
      </c>
      <c r="K930" s="78" t="s">
        <v>75</v>
      </c>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row>
    <row r="931" spans="1:42" s="26" customFormat="1" ht="12.75">
      <c r="A931" s="14" t="s">
        <v>1526</v>
      </c>
      <c r="B931" s="15" t="s">
        <v>1527</v>
      </c>
      <c r="C931" s="119">
        <v>25.1296296296</v>
      </c>
      <c r="D931" s="114">
        <v>2.9634085000000003</v>
      </c>
      <c r="E931" s="17">
        <v>1</v>
      </c>
      <c r="F931" s="114">
        <f t="shared" si="43"/>
        <v>2.9634085000000003</v>
      </c>
      <c r="G931" s="17">
        <v>1.25</v>
      </c>
      <c r="H931" s="114">
        <f t="shared" si="44"/>
        <v>3.7042606250000003</v>
      </c>
      <c r="I931" s="18">
        <f t="shared" si="42"/>
        <v>27781.95</v>
      </c>
      <c r="J931" s="77" t="s">
        <v>75</v>
      </c>
      <c r="K931" s="78" t="s">
        <v>75</v>
      </c>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row>
    <row r="932" spans="1:42" s="26" customFormat="1" ht="12.75">
      <c r="A932" s="14" t="s">
        <v>1528</v>
      </c>
      <c r="B932" s="15" t="s">
        <v>1527</v>
      </c>
      <c r="C932" s="119">
        <v>44.0273556231</v>
      </c>
      <c r="D932" s="114">
        <v>5.870617</v>
      </c>
      <c r="E932" s="17">
        <v>1</v>
      </c>
      <c r="F932" s="114">
        <f t="shared" si="43"/>
        <v>5.870617</v>
      </c>
      <c r="G932" s="17">
        <v>1.25</v>
      </c>
      <c r="H932" s="114">
        <f t="shared" si="44"/>
        <v>7.33827125</v>
      </c>
      <c r="I932" s="18">
        <f t="shared" si="42"/>
        <v>55037.03</v>
      </c>
      <c r="J932" s="77" t="s">
        <v>75</v>
      </c>
      <c r="K932" s="78" t="s">
        <v>75</v>
      </c>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row>
    <row r="933" spans="1:42" s="26" customFormat="1" ht="12.75">
      <c r="A933" s="14" t="s">
        <v>1529</v>
      </c>
      <c r="B933" s="15" t="s">
        <v>1527</v>
      </c>
      <c r="C933" s="119">
        <v>53.2391412881</v>
      </c>
      <c r="D933" s="114">
        <v>7.759204</v>
      </c>
      <c r="E933" s="17">
        <v>1</v>
      </c>
      <c r="F933" s="114">
        <f t="shared" si="43"/>
        <v>7.759204</v>
      </c>
      <c r="G933" s="17">
        <v>1.25</v>
      </c>
      <c r="H933" s="114">
        <f t="shared" si="44"/>
        <v>9.699005</v>
      </c>
      <c r="I933" s="18">
        <f t="shared" si="42"/>
        <v>72742.54</v>
      </c>
      <c r="J933" s="77" t="s">
        <v>75</v>
      </c>
      <c r="K933" s="78" t="s">
        <v>75</v>
      </c>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row>
    <row r="934" spans="1:42" s="26" customFormat="1" ht="12.75">
      <c r="A934" s="20" t="s">
        <v>1530</v>
      </c>
      <c r="B934" s="21" t="s">
        <v>1527</v>
      </c>
      <c r="C934" s="120">
        <v>63.0693533271</v>
      </c>
      <c r="D934" s="115">
        <v>10.473201</v>
      </c>
      <c r="E934" s="23">
        <v>1</v>
      </c>
      <c r="F934" s="115">
        <f t="shared" si="43"/>
        <v>10.473201</v>
      </c>
      <c r="G934" s="23">
        <v>1.25</v>
      </c>
      <c r="H934" s="115">
        <f t="shared" si="44"/>
        <v>13.09150125</v>
      </c>
      <c r="I934" s="24">
        <f t="shared" si="42"/>
        <v>98186.26</v>
      </c>
      <c r="J934" s="77" t="s">
        <v>75</v>
      </c>
      <c r="K934" s="78" t="s">
        <v>75</v>
      </c>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row>
    <row r="935" spans="1:42" s="26" customFormat="1" ht="12.75">
      <c r="A935" s="14" t="s">
        <v>1531</v>
      </c>
      <c r="B935" s="15" t="s">
        <v>1532</v>
      </c>
      <c r="C935" s="119">
        <v>22.3362068966</v>
      </c>
      <c r="D935" s="114">
        <v>1.722281</v>
      </c>
      <c r="E935" s="17">
        <v>1</v>
      </c>
      <c r="F935" s="114">
        <f t="shared" si="43"/>
        <v>1.722281</v>
      </c>
      <c r="G935" s="17">
        <v>1.25</v>
      </c>
      <c r="H935" s="114">
        <f t="shared" si="44"/>
        <v>2.15285125</v>
      </c>
      <c r="I935" s="18">
        <f t="shared" si="42"/>
        <v>16146.38</v>
      </c>
      <c r="J935" s="77" t="s">
        <v>75</v>
      </c>
      <c r="K935" s="78" t="s">
        <v>75</v>
      </c>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row>
    <row r="936" spans="1:42" s="26" customFormat="1" ht="12.75">
      <c r="A936" s="14" t="s">
        <v>1533</v>
      </c>
      <c r="B936" s="15" t="s">
        <v>1532</v>
      </c>
      <c r="C936" s="119">
        <v>36.1905594406</v>
      </c>
      <c r="D936" s="114">
        <v>4.252511</v>
      </c>
      <c r="E936" s="17">
        <v>1</v>
      </c>
      <c r="F936" s="114">
        <f t="shared" si="43"/>
        <v>4.252511</v>
      </c>
      <c r="G936" s="17">
        <v>1.25</v>
      </c>
      <c r="H936" s="114">
        <f t="shared" si="44"/>
        <v>5.31563875</v>
      </c>
      <c r="I936" s="18">
        <f t="shared" si="42"/>
        <v>39867.29</v>
      </c>
      <c r="J936" s="77" t="s">
        <v>75</v>
      </c>
      <c r="K936" s="78" t="s">
        <v>75</v>
      </c>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row>
    <row r="937" spans="1:42" s="26" customFormat="1" ht="12.75">
      <c r="A937" s="14" t="s">
        <v>1534</v>
      </c>
      <c r="B937" s="15" t="s">
        <v>1532</v>
      </c>
      <c r="C937" s="119">
        <v>48.4304932735</v>
      </c>
      <c r="D937" s="114">
        <v>6.558682</v>
      </c>
      <c r="E937" s="17">
        <v>1</v>
      </c>
      <c r="F937" s="114">
        <f t="shared" si="43"/>
        <v>6.558682</v>
      </c>
      <c r="G937" s="17">
        <v>1.25</v>
      </c>
      <c r="H937" s="114">
        <f t="shared" si="44"/>
        <v>8.1983525</v>
      </c>
      <c r="I937" s="18">
        <f t="shared" si="42"/>
        <v>61487.64</v>
      </c>
      <c r="J937" s="77" t="s">
        <v>75</v>
      </c>
      <c r="K937" s="78" t="s">
        <v>75</v>
      </c>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row>
    <row r="938" spans="1:42" s="26" customFormat="1" ht="12.75">
      <c r="A938" s="20" t="s">
        <v>1535</v>
      </c>
      <c r="B938" s="21" t="s">
        <v>1532</v>
      </c>
      <c r="C938" s="120">
        <v>53.9583333333</v>
      </c>
      <c r="D938" s="115">
        <v>7.074945</v>
      </c>
      <c r="E938" s="23">
        <v>1</v>
      </c>
      <c r="F938" s="115">
        <f t="shared" si="43"/>
        <v>7.074945</v>
      </c>
      <c r="G938" s="23">
        <v>1.25</v>
      </c>
      <c r="H938" s="115">
        <f t="shared" si="44"/>
        <v>8.84368125</v>
      </c>
      <c r="I938" s="24">
        <f t="shared" si="42"/>
        <v>66327.61</v>
      </c>
      <c r="J938" s="77" t="s">
        <v>75</v>
      </c>
      <c r="K938" s="78" t="s">
        <v>75</v>
      </c>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row>
    <row r="939" spans="1:42" s="26" customFormat="1" ht="12.75">
      <c r="A939" s="14" t="s">
        <v>1536</v>
      </c>
      <c r="B939" s="15" t="s">
        <v>1537</v>
      </c>
      <c r="C939" s="119">
        <v>25.0898203593</v>
      </c>
      <c r="D939" s="114">
        <v>2.750272</v>
      </c>
      <c r="E939" s="17">
        <v>1</v>
      </c>
      <c r="F939" s="114">
        <f t="shared" si="43"/>
        <v>2.750272</v>
      </c>
      <c r="G939" s="17">
        <v>1.25</v>
      </c>
      <c r="H939" s="114">
        <f t="shared" si="44"/>
        <v>3.4378399999999996</v>
      </c>
      <c r="I939" s="18">
        <f t="shared" si="42"/>
        <v>25783.8</v>
      </c>
      <c r="J939" s="77" t="s">
        <v>75</v>
      </c>
      <c r="K939" s="78" t="s">
        <v>75</v>
      </c>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row>
    <row r="940" spans="1:42" s="26" customFormat="1" ht="12.75">
      <c r="A940" s="14" t="s">
        <v>1538</v>
      </c>
      <c r="B940" s="15" t="s">
        <v>1537</v>
      </c>
      <c r="C940" s="119">
        <v>35.8188093184</v>
      </c>
      <c r="D940" s="114">
        <v>4.748504</v>
      </c>
      <c r="E940" s="17">
        <v>1</v>
      </c>
      <c r="F940" s="114">
        <f t="shared" si="43"/>
        <v>4.748504</v>
      </c>
      <c r="G940" s="17">
        <v>1.25</v>
      </c>
      <c r="H940" s="114">
        <f t="shared" si="44"/>
        <v>5.93563</v>
      </c>
      <c r="I940" s="18">
        <f t="shared" si="42"/>
        <v>44517.23</v>
      </c>
      <c r="J940" s="77" t="s">
        <v>75</v>
      </c>
      <c r="K940" s="78" t="s">
        <v>75</v>
      </c>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row>
    <row r="941" spans="1:42" s="26" customFormat="1" ht="12.75">
      <c r="A941" s="14" t="s">
        <v>1539</v>
      </c>
      <c r="B941" s="15" t="s">
        <v>1537</v>
      </c>
      <c r="C941" s="119">
        <v>43.412301778</v>
      </c>
      <c r="D941" s="114">
        <v>6.188296</v>
      </c>
      <c r="E941" s="17">
        <v>1</v>
      </c>
      <c r="F941" s="114">
        <f t="shared" si="43"/>
        <v>6.188296</v>
      </c>
      <c r="G941" s="17">
        <v>1.25</v>
      </c>
      <c r="H941" s="114">
        <f t="shared" si="44"/>
        <v>7.7353700000000005</v>
      </c>
      <c r="I941" s="18">
        <f t="shared" si="42"/>
        <v>58015.28</v>
      </c>
      <c r="J941" s="77" t="s">
        <v>75</v>
      </c>
      <c r="K941" s="78" t="s">
        <v>75</v>
      </c>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row>
    <row r="942" spans="1:42" s="26" customFormat="1" ht="12.75">
      <c r="A942" s="20" t="s">
        <v>1540</v>
      </c>
      <c r="B942" s="21" t="s">
        <v>1537</v>
      </c>
      <c r="C942" s="120">
        <v>49.5705882353</v>
      </c>
      <c r="D942" s="115">
        <v>7.950777</v>
      </c>
      <c r="E942" s="23">
        <v>1</v>
      </c>
      <c r="F942" s="115">
        <f t="shared" si="43"/>
        <v>7.950777</v>
      </c>
      <c r="G942" s="23">
        <v>1.25</v>
      </c>
      <c r="H942" s="115">
        <f t="shared" si="44"/>
        <v>9.938471250000001</v>
      </c>
      <c r="I942" s="24">
        <f t="shared" si="42"/>
        <v>74538.53</v>
      </c>
      <c r="J942" s="77" t="s">
        <v>75</v>
      </c>
      <c r="K942" s="78" t="s">
        <v>75</v>
      </c>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row>
    <row r="943" spans="1:42" s="26" customFormat="1" ht="12.75">
      <c r="A943" s="14" t="s">
        <v>1541</v>
      </c>
      <c r="B943" s="15" t="s">
        <v>1542</v>
      </c>
      <c r="C943" s="119">
        <v>19.8012295082</v>
      </c>
      <c r="D943" s="114">
        <v>2.129186</v>
      </c>
      <c r="E943" s="17">
        <v>1</v>
      </c>
      <c r="F943" s="114">
        <f t="shared" si="43"/>
        <v>2.129186</v>
      </c>
      <c r="G943" s="17">
        <v>1.25</v>
      </c>
      <c r="H943" s="114">
        <f t="shared" si="44"/>
        <v>2.6614825</v>
      </c>
      <c r="I943" s="18">
        <f t="shared" si="42"/>
        <v>19961.12</v>
      </c>
      <c r="J943" s="77" t="s">
        <v>75</v>
      </c>
      <c r="K943" s="78" t="s">
        <v>75</v>
      </c>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row>
    <row r="944" spans="1:42" s="26" customFormat="1" ht="12.75">
      <c r="A944" s="14" t="s">
        <v>1543</v>
      </c>
      <c r="B944" s="15" t="s">
        <v>1542</v>
      </c>
      <c r="C944" s="119">
        <v>30.0387051372</v>
      </c>
      <c r="D944" s="114">
        <v>3.604668</v>
      </c>
      <c r="E944" s="17">
        <v>1</v>
      </c>
      <c r="F944" s="114">
        <f t="shared" si="43"/>
        <v>3.604668</v>
      </c>
      <c r="G944" s="17">
        <v>1.25</v>
      </c>
      <c r="H944" s="114">
        <f t="shared" si="44"/>
        <v>4.505835</v>
      </c>
      <c r="I944" s="18">
        <f t="shared" si="42"/>
        <v>33793.76</v>
      </c>
      <c r="J944" s="77" t="s">
        <v>75</v>
      </c>
      <c r="K944" s="78" t="s">
        <v>75</v>
      </c>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row>
    <row r="945" spans="1:42" s="26" customFormat="1" ht="12.75">
      <c r="A945" s="14" t="s">
        <v>1544</v>
      </c>
      <c r="B945" s="15" t="s">
        <v>1542</v>
      </c>
      <c r="C945" s="119">
        <v>38.4624573379</v>
      </c>
      <c r="D945" s="114">
        <v>5.268363</v>
      </c>
      <c r="E945" s="17">
        <v>1</v>
      </c>
      <c r="F945" s="114">
        <f t="shared" si="43"/>
        <v>5.268363</v>
      </c>
      <c r="G945" s="17">
        <v>1.25</v>
      </c>
      <c r="H945" s="114">
        <f t="shared" si="44"/>
        <v>6.58545375</v>
      </c>
      <c r="I945" s="18">
        <f t="shared" si="42"/>
        <v>49390.9</v>
      </c>
      <c r="J945" s="77" t="s">
        <v>75</v>
      </c>
      <c r="K945" s="78" t="s">
        <v>75</v>
      </c>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row>
    <row r="946" spans="1:42" s="26" customFormat="1" ht="12.75">
      <c r="A946" s="20" t="s">
        <v>1545</v>
      </c>
      <c r="B946" s="21" t="s">
        <v>1542</v>
      </c>
      <c r="C946" s="120">
        <v>44.1403508772</v>
      </c>
      <c r="D946" s="115">
        <v>6.0423935</v>
      </c>
      <c r="E946" s="23">
        <v>1</v>
      </c>
      <c r="F946" s="115">
        <f t="shared" si="43"/>
        <v>6.0423935</v>
      </c>
      <c r="G946" s="23">
        <v>1.25</v>
      </c>
      <c r="H946" s="115">
        <f t="shared" si="44"/>
        <v>7.552991875</v>
      </c>
      <c r="I946" s="24">
        <f t="shared" si="42"/>
        <v>56647.44</v>
      </c>
      <c r="J946" s="77" t="s">
        <v>75</v>
      </c>
      <c r="K946" s="78" t="s">
        <v>75</v>
      </c>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row>
    <row r="947" spans="1:42" s="26" customFormat="1" ht="12.75">
      <c r="A947" s="14" t="s">
        <v>1546</v>
      </c>
      <c r="B947" s="15" t="s">
        <v>1547</v>
      </c>
      <c r="C947" s="119">
        <v>19.3333333333</v>
      </c>
      <c r="D947" s="114">
        <v>2.733163</v>
      </c>
      <c r="E947" s="17">
        <v>1</v>
      </c>
      <c r="F947" s="114">
        <f t="shared" si="43"/>
        <v>2.733163</v>
      </c>
      <c r="G947" s="17">
        <v>1.25</v>
      </c>
      <c r="H947" s="114">
        <f t="shared" si="44"/>
        <v>3.4164537499999996</v>
      </c>
      <c r="I947" s="18">
        <f t="shared" si="42"/>
        <v>25623.4</v>
      </c>
      <c r="J947" s="77" t="s">
        <v>75</v>
      </c>
      <c r="K947" s="78" t="s">
        <v>75</v>
      </c>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row>
    <row r="948" spans="1:42" s="26" customFormat="1" ht="12.75">
      <c r="A948" s="14" t="s">
        <v>1548</v>
      </c>
      <c r="B948" s="15" t="s">
        <v>1547</v>
      </c>
      <c r="C948" s="119">
        <v>22.1025641026</v>
      </c>
      <c r="D948" s="114">
        <v>3.86279</v>
      </c>
      <c r="E948" s="17">
        <v>1</v>
      </c>
      <c r="F948" s="114">
        <f t="shared" si="43"/>
        <v>3.86279</v>
      </c>
      <c r="G948" s="17">
        <v>1.25</v>
      </c>
      <c r="H948" s="114">
        <f t="shared" si="44"/>
        <v>4.8284875</v>
      </c>
      <c r="I948" s="18">
        <f t="shared" si="42"/>
        <v>36213.66</v>
      </c>
      <c r="J948" s="77" t="s">
        <v>75</v>
      </c>
      <c r="K948" s="78" t="s">
        <v>75</v>
      </c>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row>
    <row r="949" spans="1:42" s="26" customFormat="1" ht="12.75">
      <c r="A949" s="14" t="s">
        <v>1549</v>
      </c>
      <c r="B949" s="15" t="s">
        <v>1547</v>
      </c>
      <c r="C949" s="119">
        <v>38.0344036697</v>
      </c>
      <c r="D949" s="114">
        <v>6.563538</v>
      </c>
      <c r="E949" s="17">
        <v>1</v>
      </c>
      <c r="F949" s="114">
        <f t="shared" si="43"/>
        <v>6.563538</v>
      </c>
      <c r="G949" s="17">
        <v>1.25</v>
      </c>
      <c r="H949" s="114">
        <f t="shared" si="44"/>
        <v>8.2044225</v>
      </c>
      <c r="I949" s="18">
        <f t="shared" si="42"/>
        <v>61533.17</v>
      </c>
      <c r="J949" s="77" t="s">
        <v>75</v>
      </c>
      <c r="K949" s="78" t="s">
        <v>75</v>
      </c>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row>
    <row r="950" spans="1:42" s="26" customFormat="1" ht="12.75">
      <c r="A950" s="20" t="s">
        <v>1550</v>
      </c>
      <c r="B950" s="21" t="s">
        <v>1547</v>
      </c>
      <c r="C950" s="120">
        <v>62.665158371</v>
      </c>
      <c r="D950" s="115">
        <v>11.913351</v>
      </c>
      <c r="E950" s="23">
        <v>1</v>
      </c>
      <c r="F950" s="115">
        <f t="shared" si="43"/>
        <v>11.913351</v>
      </c>
      <c r="G950" s="23">
        <v>1.25</v>
      </c>
      <c r="H950" s="115">
        <f t="shared" si="44"/>
        <v>14.89168875</v>
      </c>
      <c r="I950" s="24">
        <f t="shared" si="42"/>
        <v>111687.67</v>
      </c>
      <c r="J950" s="77" t="s">
        <v>75</v>
      </c>
      <c r="K950" s="78" t="s">
        <v>75</v>
      </c>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row>
    <row r="951" spans="1:42" s="26" customFormat="1" ht="12.75">
      <c r="A951" s="14" t="s">
        <v>1551</v>
      </c>
      <c r="B951" s="15" t="s">
        <v>1552</v>
      </c>
      <c r="C951" s="119">
        <v>13.1336898396</v>
      </c>
      <c r="D951" s="114">
        <v>1.177919</v>
      </c>
      <c r="E951" s="17">
        <v>1</v>
      </c>
      <c r="F951" s="114">
        <f t="shared" si="43"/>
        <v>1.177919</v>
      </c>
      <c r="G951" s="17">
        <v>1.25</v>
      </c>
      <c r="H951" s="114">
        <f t="shared" si="44"/>
        <v>1.47239875</v>
      </c>
      <c r="I951" s="18">
        <f t="shared" si="42"/>
        <v>11042.99</v>
      </c>
      <c r="J951" s="77" t="s">
        <v>75</v>
      </c>
      <c r="K951" s="78" t="s">
        <v>75</v>
      </c>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row>
    <row r="952" spans="1:42" s="26" customFormat="1" ht="12.75">
      <c r="A952" s="14" t="s">
        <v>1553</v>
      </c>
      <c r="B952" s="15" t="s">
        <v>1552</v>
      </c>
      <c r="C952" s="119">
        <v>21.2339707537</v>
      </c>
      <c r="D952" s="114">
        <v>2.515797</v>
      </c>
      <c r="E952" s="17">
        <v>1</v>
      </c>
      <c r="F952" s="114">
        <f t="shared" si="43"/>
        <v>2.515797</v>
      </c>
      <c r="G952" s="17">
        <v>1.25</v>
      </c>
      <c r="H952" s="114">
        <f t="shared" si="44"/>
        <v>3.14474625</v>
      </c>
      <c r="I952" s="18">
        <f t="shared" si="42"/>
        <v>23585.6</v>
      </c>
      <c r="J952" s="77" t="s">
        <v>75</v>
      </c>
      <c r="K952" s="78" t="s">
        <v>75</v>
      </c>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row>
    <row r="953" spans="1:42" s="26" customFormat="1" ht="12.75">
      <c r="A953" s="14" t="s">
        <v>1554</v>
      </c>
      <c r="B953" s="15" t="s">
        <v>1552</v>
      </c>
      <c r="C953" s="119">
        <v>31.327971403</v>
      </c>
      <c r="D953" s="114">
        <v>4.055564</v>
      </c>
      <c r="E953" s="17">
        <v>1</v>
      </c>
      <c r="F953" s="114">
        <f t="shared" si="43"/>
        <v>4.055564</v>
      </c>
      <c r="G953" s="17">
        <v>1.25</v>
      </c>
      <c r="H953" s="114">
        <f t="shared" si="44"/>
        <v>5.0694550000000005</v>
      </c>
      <c r="I953" s="18">
        <f t="shared" si="42"/>
        <v>38020.91</v>
      </c>
      <c r="J953" s="77" t="s">
        <v>75</v>
      </c>
      <c r="K953" s="78" t="s">
        <v>75</v>
      </c>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row>
    <row r="954" spans="1:42" s="26" customFormat="1" ht="12.75">
      <c r="A954" s="20" t="s">
        <v>1555</v>
      </c>
      <c r="B954" s="21" t="s">
        <v>1552</v>
      </c>
      <c r="C954" s="120">
        <v>36.1412103746</v>
      </c>
      <c r="D954" s="115">
        <v>5.244132</v>
      </c>
      <c r="E954" s="23">
        <v>1</v>
      </c>
      <c r="F954" s="115">
        <f t="shared" si="43"/>
        <v>5.244132</v>
      </c>
      <c r="G954" s="23">
        <v>1.25</v>
      </c>
      <c r="H954" s="115">
        <f t="shared" si="44"/>
        <v>6.555165</v>
      </c>
      <c r="I954" s="24">
        <f t="shared" si="42"/>
        <v>49163.74</v>
      </c>
      <c r="J954" s="77" t="s">
        <v>75</v>
      </c>
      <c r="K954" s="78" t="s">
        <v>75</v>
      </c>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row>
    <row r="955" spans="1:42" s="26" customFormat="1" ht="12.75">
      <c r="A955" s="14" t="s">
        <v>1556</v>
      </c>
      <c r="B955" s="15" t="s">
        <v>1557</v>
      </c>
      <c r="C955" s="119">
        <v>17.5607142857</v>
      </c>
      <c r="D955" s="114">
        <v>2.187916</v>
      </c>
      <c r="E955" s="17">
        <v>1</v>
      </c>
      <c r="F955" s="114">
        <f t="shared" si="43"/>
        <v>2.187916</v>
      </c>
      <c r="G955" s="17">
        <v>1.25</v>
      </c>
      <c r="H955" s="114">
        <f t="shared" si="44"/>
        <v>2.734895</v>
      </c>
      <c r="I955" s="18">
        <f t="shared" si="42"/>
        <v>20511.71</v>
      </c>
      <c r="J955" s="77" t="s">
        <v>75</v>
      </c>
      <c r="K955" s="78" t="s">
        <v>75</v>
      </c>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row>
    <row r="956" spans="1:42" s="26" customFormat="1" ht="12.75">
      <c r="A956" s="14" t="s">
        <v>1558</v>
      </c>
      <c r="B956" s="15" t="s">
        <v>1557</v>
      </c>
      <c r="C956" s="119">
        <v>24.4152503445</v>
      </c>
      <c r="D956" s="114">
        <v>3.222282</v>
      </c>
      <c r="E956" s="17">
        <v>1</v>
      </c>
      <c r="F956" s="114">
        <f t="shared" si="43"/>
        <v>3.222282</v>
      </c>
      <c r="G956" s="17">
        <v>1.25</v>
      </c>
      <c r="H956" s="114">
        <f t="shared" si="44"/>
        <v>4.0278525</v>
      </c>
      <c r="I956" s="18">
        <f t="shared" si="42"/>
        <v>30208.89</v>
      </c>
      <c r="J956" s="77" t="s">
        <v>75</v>
      </c>
      <c r="K956" s="78" t="s">
        <v>75</v>
      </c>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row>
    <row r="957" spans="1:42" s="26" customFormat="1" ht="12.75">
      <c r="A957" s="14" t="s">
        <v>1559</v>
      </c>
      <c r="B957" s="15" t="s">
        <v>1557</v>
      </c>
      <c r="C957" s="119">
        <v>32.4810508183</v>
      </c>
      <c r="D957" s="114">
        <v>4.680288</v>
      </c>
      <c r="E957" s="17">
        <v>1</v>
      </c>
      <c r="F957" s="114">
        <f t="shared" si="43"/>
        <v>4.680288</v>
      </c>
      <c r="G957" s="17">
        <v>1.25</v>
      </c>
      <c r="H957" s="114">
        <f t="shared" si="44"/>
        <v>5.85036</v>
      </c>
      <c r="I957" s="18">
        <f t="shared" si="42"/>
        <v>43877.7</v>
      </c>
      <c r="J957" s="77" t="s">
        <v>75</v>
      </c>
      <c r="K957" s="78" t="s">
        <v>75</v>
      </c>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row>
    <row r="958" spans="1:42" s="26" customFormat="1" ht="12.75">
      <c r="A958" s="20" t="s">
        <v>1560</v>
      </c>
      <c r="B958" s="21" t="s">
        <v>1557</v>
      </c>
      <c r="C958" s="120">
        <v>38.3381924198</v>
      </c>
      <c r="D958" s="115">
        <v>6.229647</v>
      </c>
      <c r="E958" s="23">
        <v>1</v>
      </c>
      <c r="F958" s="115">
        <f t="shared" si="43"/>
        <v>6.229647</v>
      </c>
      <c r="G958" s="23">
        <v>1.25</v>
      </c>
      <c r="H958" s="115">
        <f t="shared" si="44"/>
        <v>7.78705875</v>
      </c>
      <c r="I958" s="24">
        <f t="shared" si="42"/>
        <v>58402.94</v>
      </c>
      <c r="J958" s="77" t="s">
        <v>75</v>
      </c>
      <c r="K958" s="78" t="s">
        <v>75</v>
      </c>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row>
    <row r="959" spans="1:42" s="26" customFormat="1" ht="12.75">
      <c r="A959" s="14" t="s">
        <v>1561</v>
      </c>
      <c r="B959" s="15" t="s">
        <v>1562</v>
      </c>
      <c r="C959" s="119">
        <v>14.3853383459</v>
      </c>
      <c r="D959" s="114">
        <v>1.659257</v>
      </c>
      <c r="E959" s="17">
        <v>1</v>
      </c>
      <c r="F959" s="114">
        <f t="shared" si="43"/>
        <v>1.659257</v>
      </c>
      <c r="G959" s="17">
        <v>1.25</v>
      </c>
      <c r="H959" s="114">
        <f t="shared" si="44"/>
        <v>2.07407125</v>
      </c>
      <c r="I959" s="18">
        <f t="shared" si="42"/>
        <v>15555.53</v>
      </c>
      <c r="J959" s="77" t="s">
        <v>75</v>
      </c>
      <c r="K959" s="78" t="s">
        <v>75</v>
      </c>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row>
    <row r="960" spans="1:42" s="26" customFormat="1" ht="12.75">
      <c r="A960" s="14" t="s">
        <v>1563</v>
      </c>
      <c r="B960" s="15" t="s">
        <v>1562</v>
      </c>
      <c r="C960" s="119">
        <v>21.5329113924</v>
      </c>
      <c r="D960" s="114">
        <v>2.683038</v>
      </c>
      <c r="E960" s="17">
        <v>1</v>
      </c>
      <c r="F960" s="114">
        <f t="shared" si="43"/>
        <v>2.683038</v>
      </c>
      <c r="G960" s="17">
        <v>1.25</v>
      </c>
      <c r="H960" s="114">
        <f t="shared" si="44"/>
        <v>3.3537974999999998</v>
      </c>
      <c r="I960" s="18">
        <f t="shared" si="42"/>
        <v>25153.48</v>
      </c>
      <c r="J960" s="77" t="s">
        <v>75</v>
      </c>
      <c r="K960" s="78" t="s">
        <v>75</v>
      </c>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row>
    <row r="961" spans="1:42" s="26" customFormat="1" ht="12.75">
      <c r="A961" s="14" t="s">
        <v>1564</v>
      </c>
      <c r="B961" s="15" t="s">
        <v>1562</v>
      </c>
      <c r="C961" s="119">
        <v>28.5316455696</v>
      </c>
      <c r="D961" s="114">
        <v>3.760078</v>
      </c>
      <c r="E961" s="17">
        <v>1</v>
      </c>
      <c r="F961" s="114">
        <f t="shared" si="43"/>
        <v>3.760078</v>
      </c>
      <c r="G961" s="17">
        <v>1.25</v>
      </c>
      <c r="H961" s="114">
        <f t="shared" si="44"/>
        <v>4.7000975</v>
      </c>
      <c r="I961" s="18">
        <f t="shared" si="42"/>
        <v>35250.73</v>
      </c>
      <c r="J961" s="77" t="s">
        <v>75</v>
      </c>
      <c r="K961" s="78" t="s">
        <v>75</v>
      </c>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row>
    <row r="962" spans="1:42" s="26" customFormat="1" ht="12.75">
      <c r="A962" s="20" t="s">
        <v>1565</v>
      </c>
      <c r="B962" s="21" t="s">
        <v>1562</v>
      </c>
      <c r="C962" s="120">
        <v>33.3823529412</v>
      </c>
      <c r="D962" s="115">
        <v>4.882709</v>
      </c>
      <c r="E962" s="23">
        <v>1</v>
      </c>
      <c r="F962" s="115">
        <f t="shared" si="43"/>
        <v>4.882709</v>
      </c>
      <c r="G962" s="23">
        <v>1.25</v>
      </c>
      <c r="H962" s="115">
        <f t="shared" si="44"/>
        <v>6.10338625</v>
      </c>
      <c r="I962" s="24">
        <f t="shared" si="42"/>
        <v>45775.4</v>
      </c>
      <c r="J962" s="77" t="s">
        <v>75</v>
      </c>
      <c r="K962" s="78" t="s">
        <v>75</v>
      </c>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row>
    <row r="963" spans="1:42" s="26" customFormat="1" ht="12.75">
      <c r="A963" s="14" t="s">
        <v>1566</v>
      </c>
      <c r="B963" s="15" t="s">
        <v>1567</v>
      </c>
      <c r="C963" s="119">
        <v>11.232671314</v>
      </c>
      <c r="D963" s="114">
        <v>0.924049</v>
      </c>
      <c r="E963" s="17">
        <v>1</v>
      </c>
      <c r="F963" s="114">
        <f t="shared" si="43"/>
        <v>0.924049</v>
      </c>
      <c r="G963" s="17">
        <v>1.25</v>
      </c>
      <c r="H963" s="114">
        <f t="shared" si="44"/>
        <v>1.15506125</v>
      </c>
      <c r="I963" s="18">
        <f t="shared" si="42"/>
        <v>8662.96</v>
      </c>
      <c r="J963" s="77" t="s">
        <v>75</v>
      </c>
      <c r="K963" s="78" t="s">
        <v>75</v>
      </c>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row>
    <row r="964" spans="1:42" s="26" customFormat="1" ht="12.75">
      <c r="A964" s="14" t="s">
        <v>1568</v>
      </c>
      <c r="B964" s="15" t="s">
        <v>1567</v>
      </c>
      <c r="C964" s="119">
        <v>20.0840367661</v>
      </c>
      <c r="D964" s="114">
        <v>2.276752</v>
      </c>
      <c r="E964" s="17">
        <v>1</v>
      </c>
      <c r="F964" s="114">
        <f t="shared" si="43"/>
        <v>2.276752</v>
      </c>
      <c r="G964" s="17">
        <v>1.25</v>
      </c>
      <c r="H964" s="114">
        <f t="shared" si="44"/>
        <v>2.84594</v>
      </c>
      <c r="I964" s="18">
        <f t="shared" si="42"/>
        <v>21344.55</v>
      </c>
      <c r="J964" s="77" t="s">
        <v>75</v>
      </c>
      <c r="K964" s="78" t="s">
        <v>75</v>
      </c>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row>
    <row r="965" spans="1:42" s="26" customFormat="1" ht="12.75">
      <c r="A965" s="14" t="s">
        <v>1569</v>
      </c>
      <c r="B965" s="15" t="s">
        <v>1567</v>
      </c>
      <c r="C965" s="119">
        <v>28.5227743271</v>
      </c>
      <c r="D965" s="114">
        <v>3.640204</v>
      </c>
      <c r="E965" s="17">
        <v>1</v>
      </c>
      <c r="F965" s="114">
        <f t="shared" si="43"/>
        <v>3.640204</v>
      </c>
      <c r="G965" s="17">
        <v>1.25</v>
      </c>
      <c r="H965" s="114">
        <f t="shared" si="44"/>
        <v>4.550255</v>
      </c>
      <c r="I965" s="18">
        <f t="shared" si="42"/>
        <v>34126.91</v>
      </c>
      <c r="J965" s="77" t="s">
        <v>75</v>
      </c>
      <c r="K965" s="78" t="s">
        <v>75</v>
      </c>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row>
    <row r="966" spans="1:42" s="26" customFormat="1" ht="12.75">
      <c r="A966" s="20" t="s">
        <v>1570</v>
      </c>
      <c r="B966" s="21" t="s">
        <v>1567</v>
      </c>
      <c r="C966" s="120">
        <v>36.4038461538</v>
      </c>
      <c r="D966" s="115">
        <v>5.080195</v>
      </c>
      <c r="E966" s="23">
        <v>1</v>
      </c>
      <c r="F966" s="115">
        <f t="shared" si="43"/>
        <v>5.080195</v>
      </c>
      <c r="G966" s="23">
        <v>1.25</v>
      </c>
      <c r="H966" s="115">
        <f t="shared" si="44"/>
        <v>6.35024375</v>
      </c>
      <c r="I966" s="24">
        <f t="shared" si="42"/>
        <v>47626.83</v>
      </c>
      <c r="J966" s="77" t="s">
        <v>75</v>
      </c>
      <c r="K966" s="78" t="s">
        <v>75</v>
      </c>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row>
    <row r="967" spans="1:42" s="26" customFormat="1" ht="12.75">
      <c r="A967" s="14" t="s">
        <v>1571</v>
      </c>
      <c r="B967" s="15" t="s">
        <v>1572</v>
      </c>
      <c r="C967" s="119">
        <v>8.2022008253</v>
      </c>
      <c r="D967" s="114">
        <v>0.60811</v>
      </c>
      <c r="E967" s="17">
        <v>1</v>
      </c>
      <c r="F967" s="114">
        <f t="shared" si="43"/>
        <v>0.60811</v>
      </c>
      <c r="G967" s="17">
        <v>1.25</v>
      </c>
      <c r="H967" s="114">
        <f t="shared" si="44"/>
        <v>0.7601375</v>
      </c>
      <c r="I967" s="18">
        <f t="shared" si="42"/>
        <v>5701.03</v>
      </c>
      <c r="J967" s="77" t="s">
        <v>75</v>
      </c>
      <c r="K967" s="78" t="s">
        <v>75</v>
      </c>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row>
    <row r="968" spans="1:42" s="26" customFormat="1" ht="12.75">
      <c r="A968" s="14" t="s">
        <v>1573</v>
      </c>
      <c r="B968" s="15" t="s">
        <v>1572</v>
      </c>
      <c r="C968" s="119">
        <v>13.9735234216</v>
      </c>
      <c r="D968" s="114">
        <v>1.537841</v>
      </c>
      <c r="E968" s="17">
        <v>1</v>
      </c>
      <c r="F968" s="114">
        <f t="shared" si="43"/>
        <v>1.537841</v>
      </c>
      <c r="G968" s="17">
        <v>1.25</v>
      </c>
      <c r="H968" s="114">
        <f t="shared" si="44"/>
        <v>1.92230125</v>
      </c>
      <c r="I968" s="18">
        <f t="shared" si="42"/>
        <v>14417.26</v>
      </c>
      <c r="J968" s="77" t="s">
        <v>75</v>
      </c>
      <c r="K968" s="78" t="s">
        <v>75</v>
      </c>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row>
    <row r="969" spans="1:42" s="26" customFormat="1" ht="12.75">
      <c r="A969" s="14" t="s">
        <v>1574</v>
      </c>
      <c r="B969" s="15" t="s">
        <v>1572</v>
      </c>
      <c r="C969" s="119">
        <v>21.2470588235</v>
      </c>
      <c r="D969" s="114">
        <v>2.720538</v>
      </c>
      <c r="E969" s="17">
        <v>1</v>
      </c>
      <c r="F969" s="114">
        <f t="shared" si="43"/>
        <v>2.720538</v>
      </c>
      <c r="G969" s="17">
        <v>1.25</v>
      </c>
      <c r="H969" s="114">
        <f t="shared" si="44"/>
        <v>3.4006724999999998</v>
      </c>
      <c r="I969" s="18">
        <f t="shared" si="42"/>
        <v>25505.04</v>
      </c>
      <c r="J969" s="77" t="s">
        <v>75</v>
      </c>
      <c r="K969" s="78" t="s">
        <v>75</v>
      </c>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row>
    <row r="970" spans="1:42" s="26" customFormat="1" ht="12.75">
      <c r="A970" s="20" t="s">
        <v>1575</v>
      </c>
      <c r="B970" s="21" t="s">
        <v>1572</v>
      </c>
      <c r="C970" s="120">
        <v>24.1606557377</v>
      </c>
      <c r="D970" s="115">
        <v>3.81004</v>
      </c>
      <c r="E970" s="23">
        <v>1</v>
      </c>
      <c r="F970" s="115">
        <f t="shared" si="43"/>
        <v>3.81004</v>
      </c>
      <c r="G970" s="23">
        <v>1.25</v>
      </c>
      <c r="H970" s="115">
        <f t="shared" si="44"/>
        <v>4.76255</v>
      </c>
      <c r="I970" s="24">
        <f t="shared" si="42"/>
        <v>35719.13</v>
      </c>
      <c r="J970" s="77" t="s">
        <v>75</v>
      </c>
      <c r="K970" s="78" t="s">
        <v>75</v>
      </c>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row>
    <row r="971" spans="1:42" s="26" customFormat="1" ht="12.75">
      <c r="A971" s="14" t="s">
        <v>1576</v>
      </c>
      <c r="B971" s="15" t="s">
        <v>1577</v>
      </c>
      <c r="C971" s="119">
        <v>11.1830985915</v>
      </c>
      <c r="D971" s="114">
        <v>1.36651</v>
      </c>
      <c r="E971" s="17">
        <v>1</v>
      </c>
      <c r="F971" s="114">
        <f t="shared" si="43"/>
        <v>1.36651</v>
      </c>
      <c r="G971" s="17">
        <v>1.25</v>
      </c>
      <c r="H971" s="114">
        <f t="shared" si="44"/>
        <v>1.7081374999999999</v>
      </c>
      <c r="I971" s="18">
        <f t="shared" si="42"/>
        <v>12811.03</v>
      </c>
      <c r="J971" s="77" t="s">
        <v>75</v>
      </c>
      <c r="K971" s="78" t="s">
        <v>75</v>
      </c>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row>
    <row r="972" spans="1:42" s="26" customFormat="1" ht="12.75">
      <c r="A972" s="14" t="s">
        <v>1578</v>
      </c>
      <c r="B972" s="15" t="s">
        <v>1577</v>
      </c>
      <c r="C972" s="119">
        <v>15.1382075472</v>
      </c>
      <c r="D972" s="114">
        <v>2.091203</v>
      </c>
      <c r="E972" s="17">
        <v>1</v>
      </c>
      <c r="F972" s="114">
        <f t="shared" si="43"/>
        <v>2.091203</v>
      </c>
      <c r="G972" s="17">
        <v>1.25</v>
      </c>
      <c r="H972" s="114">
        <f t="shared" si="44"/>
        <v>2.61400375</v>
      </c>
      <c r="I972" s="18">
        <f t="shared" si="42"/>
        <v>19605.03</v>
      </c>
      <c r="J972" s="77" t="s">
        <v>75</v>
      </c>
      <c r="K972" s="78" t="s">
        <v>75</v>
      </c>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row>
    <row r="973" spans="1:42" s="26" customFormat="1" ht="12.75">
      <c r="A973" s="14" t="s">
        <v>1579</v>
      </c>
      <c r="B973" s="15" t="s">
        <v>1577</v>
      </c>
      <c r="C973" s="119">
        <v>19.7731510255</v>
      </c>
      <c r="D973" s="114">
        <v>2.973589</v>
      </c>
      <c r="E973" s="17">
        <v>1</v>
      </c>
      <c r="F973" s="114">
        <f t="shared" si="43"/>
        <v>2.973589</v>
      </c>
      <c r="G973" s="17">
        <v>1.25</v>
      </c>
      <c r="H973" s="114">
        <f t="shared" si="44"/>
        <v>3.71698625</v>
      </c>
      <c r="I973" s="18">
        <f t="shared" si="42"/>
        <v>27877.4</v>
      </c>
      <c r="J973" s="77" t="s">
        <v>75</v>
      </c>
      <c r="K973" s="78" t="s">
        <v>75</v>
      </c>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row>
    <row r="974" spans="1:42" s="26" customFormat="1" ht="12.75">
      <c r="A974" s="20" t="s">
        <v>1580</v>
      </c>
      <c r="B974" s="21" t="s">
        <v>1577</v>
      </c>
      <c r="C974" s="120">
        <v>22.847107438</v>
      </c>
      <c r="D974" s="115">
        <v>4.720193</v>
      </c>
      <c r="E974" s="23">
        <v>1</v>
      </c>
      <c r="F974" s="115">
        <f t="shared" si="43"/>
        <v>4.720193</v>
      </c>
      <c r="G974" s="23">
        <v>1.25</v>
      </c>
      <c r="H974" s="115">
        <f t="shared" si="44"/>
        <v>5.9002412500000005</v>
      </c>
      <c r="I974" s="24">
        <f t="shared" si="42"/>
        <v>44251.81</v>
      </c>
      <c r="J974" s="77" t="s">
        <v>75</v>
      </c>
      <c r="K974" s="78" t="s">
        <v>75</v>
      </c>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row>
    <row r="975" spans="1:42" s="26" customFormat="1" ht="12.75">
      <c r="A975" s="14" t="s">
        <v>1581</v>
      </c>
      <c r="B975" s="15" t="s">
        <v>1582</v>
      </c>
      <c r="C975" s="119">
        <v>9.2425431711</v>
      </c>
      <c r="D975" s="114">
        <v>0.993302</v>
      </c>
      <c r="E975" s="17">
        <v>1</v>
      </c>
      <c r="F975" s="114">
        <f t="shared" si="43"/>
        <v>0.993302</v>
      </c>
      <c r="G975" s="17">
        <v>1.25</v>
      </c>
      <c r="H975" s="114">
        <f t="shared" si="44"/>
        <v>1.2416275</v>
      </c>
      <c r="I975" s="18">
        <f aca="true" t="shared" si="45" ref="I975:I1038">+ROUND(H975*7500,2)</f>
        <v>9312.21</v>
      </c>
      <c r="J975" s="77" t="s">
        <v>75</v>
      </c>
      <c r="K975" s="78" t="s">
        <v>75</v>
      </c>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row>
    <row r="976" spans="1:42" s="26" customFormat="1" ht="12.75">
      <c r="A976" s="14" t="s">
        <v>1583</v>
      </c>
      <c r="B976" s="15" t="s">
        <v>1582</v>
      </c>
      <c r="C976" s="119">
        <v>13.9870517928</v>
      </c>
      <c r="D976" s="114">
        <v>1.679909</v>
      </c>
      <c r="E976" s="17">
        <v>1</v>
      </c>
      <c r="F976" s="114">
        <f aca="true" t="shared" si="46" ref="F976:F1039">+D976*E976</f>
        <v>1.679909</v>
      </c>
      <c r="G976" s="17">
        <v>1.25</v>
      </c>
      <c r="H976" s="114">
        <f aca="true" t="shared" si="47" ref="H976:H1039">F976*G976</f>
        <v>2.09988625</v>
      </c>
      <c r="I976" s="18">
        <f t="shared" si="45"/>
        <v>15749.15</v>
      </c>
      <c r="J976" s="77" t="s">
        <v>75</v>
      </c>
      <c r="K976" s="78" t="s">
        <v>75</v>
      </c>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row>
    <row r="977" spans="1:42" s="26" customFormat="1" ht="12.75">
      <c r="A977" s="14" t="s">
        <v>1584</v>
      </c>
      <c r="B977" s="15" t="s">
        <v>1582</v>
      </c>
      <c r="C977" s="119">
        <v>18.7173144876</v>
      </c>
      <c r="D977" s="114">
        <v>2.508637</v>
      </c>
      <c r="E977" s="17">
        <v>1</v>
      </c>
      <c r="F977" s="114">
        <f t="shared" si="46"/>
        <v>2.508637</v>
      </c>
      <c r="G977" s="17">
        <v>1.25</v>
      </c>
      <c r="H977" s="114">
        <f t="shared" si="47"/>
        <v>3.13579625</v>
      </c>
      <c r="I977" s="18">
        <f t="shared" si="45"/>
        <v>23518.47</v>
      </c>
      <c r="J977" s="77" t="s">
        <v>75</v>
      </c>
      <c r="K977" s="78" t="s">
        <v>75</v>
      </c>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row>
    <row r="978" spans="1:42" s="26" customFormat="1" ht="12.75">
      <c r="A978" s="20" t="s">
        <v>1585</v>
      </c>
      <c r="B978" s="21" t="s">
        <v>1582</v>
      </c>
      <c r="C978" s="120">
        <v>27.3793103448</v>
      </c>
      <c r="D978" s="115">
        <v>3.893115</v>
      </c>
      <c r="E978" s="23">
        <v>1</v>
      </c>
      <c r="F978" s="115">
        <f t="shared" si="46"/>
        <v>3.893115</v>
      </c>
      <c r="G978" s="23">
        <v>1.25</v>
      </c>
      <c r="H978" s="115">
        <f t="shared" si="47"/>
        <v>4.86639375</v>
      </c>
      <c r="I978" s="24">
        <f t="shared" si="45"/>
        <v>36497.95</v>
      </c>
      <c r="J978" s="77" t="s">
        <v>75</v>
      </c>
      <c r="K978" s="78" t="s">
        <v>75</v>
      </c>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row>
    <row r="979" spans="1:42" s="26" customFormat="1" ht="12.75">
      <c r="A979" s="14" t="s">
        <v>1586</v>
      </c>
      <c r="B979" s="15" t="s">
        <v>0</v>
      </c>
      <c r="C979" s="119">
        <v>11.5715793919</v>
      </c>
      <c r="D979" s="114">
        <v>1.146897</v>
      </c>
      <c r="E979" s="17">
        <v>1</v>
      </c>
      <c r="F979" s="114">
        <f t="shared" si="46"/>
        <v>1.146897</v>
      </c>
      <c r="G979" s="17">
        <v>1.25</v>
      </c>
      <c r="H979" s="114">
        <f t="shared" si="47"/>
        <v>1.43362125</v>
      </c>
      <c r="I979" s="18">
        <f t="shared" si="45"/>
        <v>10752.16</v>
      </c>
      <c r="J979" s="77" t="s">
        <v>75</v>
      </c>
      <c r="K979" s="78" t="s">
        <v>75</v>
      </c>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row>
    <row r="980" spans="1:42" s="26" customFormat="1" ht="12.75">
      <c r="A980" s="14" t="s">
        <v>1</v>
      </c>
      <c r="B980" s="15" t="s">
        <v>0</v>
      </c>
      <c r="C980" s="119">
        <v>16.2060247445</v>
      </c>
      <c r="D980" s="114">
        <v>1.862649</v>
      </c>
      <c r="E980" s="17">
        <v>1</v>
      </c>
      <c r="F980" s="114">
        <f t="shared" si="46"/>
        <v>1.862649</v>
      </c>
      <c r="G980" s="17">
        <v>1.25</v>
      </c>
      <c r="H980" s="114">
        <f t="shared" si="47"/>
        <v>2.32831125</v>
      </c>
      <c r="I980" s="18">
        <f t="shared" si="45"/>
        <v>17462.33</v>
      </c>
      <c r="J980" s="77" t="s">
        <v>75</v>
      </c>
      <c r="K980" s="78" t="s">
        <v>75</v>
      </c>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row>
    <row r="981" spans="1:42" s="26" customFormat="1" ht="12.75">
      <c r="A981" s="14" t="s">
        <v>2</v>
      </c>
      <c r="B981" s="15" t="s">
        <v>0</v>
      </c>
      <c r="C981" s="119">
        <v>19.2466487936</v>
      </c>
      <c r="D981" s="114">
        <v>2.329747</v>
      </c>
      <c r="E981" s="17">
        <v>1</v>
      </c>
      <c r="F981" s="114">
        <f t="shared" si="46"/>
        <v>2.329747</v>
      </c>
      <c r="G981" s="17">
        <v>1.25</v>
      </c>
      <c r="H981" s="114">
        <f t="shared" si="47"/>
        <v>2.9121837499999996</v>
      </c>
      <c r="I981" s="18">
        <f t="shared" si="45"/>
        <v>21841.38</v>
      </c>
      <c r="J981" s="77" t="s">
        <v>75</v>
      </c>
      <c r="K981" s="78" t="s">
        <v>75</v>
      </c>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row>
    <row r="982" spans="1:42" s="26" customFormat="1" ht="12.75">
      <c r="A982" s="20" t="s">
        <v>3</v>
      </c>
      <c r="B982" s="21" t="s">
        <v>0</v>
      </c>
      <c r="C982" s="120">
        <v>20.1470588235</v>
      </c>
      <c r="D982" s="115">
        <v>2.919317</v>
      </c>
      <c r="E982" s="23">
        <v>1</v>
      </c>
      <c r="F982" s="115">
        <f t="shared" si="46"/>
        <v>2.919317</v>
      </c>
      <c r="G982" s="23">
        <v>1.25</v>
      </c>
      <c r="H982" s="115">
        <f t="shared" si="47"/>
        <v>3.64914625</v>
      </c>
      <c r="I982" s="24">
        <f t="shared" si="45"/>
        <v>27368.6</v>
      </c>
      <c r="J982" s="77" t="s">
        <v>75</v>
      </c>
      <c r="K982" s="78" t="s">
        <v>75</v>
      </c>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row>
    <row r="983" spans="1:42" s="26" customFormat="1" ht="12.75">
      <c r="A983" s="14" t="s">
        <v>4</v>
      </c>
      <c r="B983" s="15" t="s">
        <v>5</v>
      </c>
      <c r="C983" s="119">
        <v>2.7918781726</v>
      </c>
      <c r="D983" s="114">
        <v>0.138641</v>
      </c>
      <c r="E983" s="17">
        <v>1</v>
      </c>
      <c r="F983" s="114">
        <f t="shared" si="46"/>
        <v>0.138641</v>
      </c>
      <c r="G983" s="17">
        <v>1</v>
      </c>
      <c r="H983" s="114">
        <f t="shared" si="47"/>
        <v>0.138641</v>
      </c>
      <c r="I983" s="18">
        <f t="shared" si="45"/>
        <v>1039.81</v>
      </c>
      <c r="J983" s="77" t="s">
        <v>1587</v>
      </c>
      <c r="K983" s="78" t="s">
        <v>1587</v>
      </c>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row>
    <row r="984" spans="1:42" s="26" customFormat="1" ht="12.75">
      <c r="A984" s="14" t="s">
        <v>6</v>
      </c>
      <c r="B984" s="15" t="s">
        <v>5</v>
      </c>
      <c r="C984" s="119">
        <v>4.5638309372</v>
      </c>
      <c r="D984" s="114">
        <v>0.258614</v>
      </c>
      <c r="E984" s="17">
        <v>1</v>
      </c>
      <c r="F984" s="114">
        <f t="shared" si="46"/>
        <v>0.258614</v>
      </c>
      <c r="G984" s="17">
        <v>1</v>
      </c>
      <c r="H984" s="114">
        <f t="shared" si="47"/>
        <v>0.258614</v>
      </c>
      <c r="I984" s="18">
        <f t="shared" si="45"/>
        <v>1939.61</v>
      </c>
      <c r="J984" s="77" t="s">
        <v>1587</v>
      </c>
      <c r="K984" s="78" t="s">
        <v>1587</v>
      </c>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row>
    <row r="985" spans="1:42" s="26" customFormat="1" ht="12.75">
      <c r="A985" s="14" t="s">
        <v>7</v>
      </c>
      <c r="B985" s="15" t="s">
        <v>5</v>
      </c>
      <c r="C985" s="119">
        <v>8.6406607623</v>
      </c>
      <c r="D985" s="114">
        <v>0.767873</v>
      </c>
      <c r="E985" s="17">
        <v>1</v>
      </c>
      <c r="F985" s="114">
        <f t="shared" si="46"/>
        <v>0.767873</v>
      </c>
      <c r="G985" s="17">
        <v>1</v>
      </c>
      <c r="H985" s="114">
        <f t="shared" si="47"/>
        <v>0.767873</v>
      </c>
      <c r="I985" s="18">
        <f t="shared" si="45"/>
        <v>5759.05</v>
      </c>
      <c r="J985" s="77" t="s">
        <v>1587</v>
      </c>
      <c r="K985" s="78" t="s">
        <v>1587</v>
      </c>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row>
    <row r="986" spans="1:42" s="26" customFormat="1" ht="12.75">
      <c r="A986" s="20" t="s">
        <v>8</v>
      </c>
      <c r="B986" s="21" t="s">
        <v>5</v>
      </c>
      <c r="C986" s="120">
        <v>18.3846153846</v>
      </c>
      <c r="D986" s="115">
        <v>2.281857</v>
      </c>
      <c r="E986" s="23">
        <v>1</v>
      </c>
      <c r="F986" s="115">
        <f t="shared" si="46"/>
        <v>2.281857</v>
      </c>
      <c r="G986" s="23">
        <v>1</v>
      </c>
      <c r="H986" s="115">
        <f t="shared" si="47"/>
        <v>2.281857</v>
      </c>
      <c r="I986" s="24">
        <f t="shared" si="45"/>
        <v>17113.93</v>
      </c>
      <c r="J986" s="77" t="s">
        <v>1587</v>
      </c>
      <c r="K986" s="78" t="s">
        <v>1587</v>
      </c>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row>
    <row r="987" spans="1:42" s="26" customFormat="1" ht="12.75">
      <c r="A987" s="14" t="s">
        <v>9</v>
      </c>
      <c r="B987" s="15" t="s">
        <v>10</v>
      </c>
      <c r="C987" s="119">
        <v>4.8571428571</v>
      </c>
      <c r="D987" s="114">
        <v>2.046702</v>
      </c>
      <c r="E987" s="17">
        <v>1</v>
      </c>
      <c r="F987" s="114">
        <f t="shared" si="46"/>
        <v>2.046702</v>
      </c>
      <c r="G987" s="17">
        <v>1.25</v>
      </c>
      <c r="H987" s="114">
        <f t="shared" si="47"/>
        <v>2.5583774999999997</v>
      </c>
      <c r="I987" s="18">
        <f t="shared" si="45"/>
        <v>19187.83</v>
      </c>
      <c r="J987" s="77" t="s">
        <v>75</v>
      </c>
      <c r="K987" s="78" t="s">
        <v>75</v>
      </c>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row>
    <row r="988" spans="1:42" s="26" customFormat="1" ht="12.75">
      <c r="A988" s="14" t="s">
        <v>11</v>
      </c>
      <c r="B988" s="15" t="s">
        <v>10</v>
      </c>
      <c r="C988" s="119">
        <v>9.3951612903</v>
      </c>
      <c r="D988" s="114">
        <v>3.288461</v>
      </c>
      <c r="E988" s="17">
        <v>1</v>
      </c>
      <c r="F988" s="114">
        <f t="shared" si="46"/>
        <v>3.288461</v>
      </c>
      <c r="G988" s="17">
        <v>1.25</v>
      </c>
      <c r="H988" s="114">
        <f t="shared" si="47"/>
        <v>4.110576249999999</v>
      </c>
      <c r="I988" s="18">
        <f t="shared" si="45"/>
        <v>30829.32</v>
      </c>
      <c r="J988" s="77" t="s">
        <v>75</v>
      </c>
      <c r="K988" s="78" t="s">
        <v>75</v>
      </c>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row>
    <row r="989" spans="1:42" s="26" customFormat="1" ht="12.75">
      <c r="A989" s="14" t="s">
        <v>12</v>
      </c>
      <c r="B989" s="15" t="s">
        <v>10</v>
      </c>
      <c r="C989" s="119">
        <v>14.4790575916</v>
      </c>
      <c r="D989" s="114">
        <v>5.224921</v>
      </c>
      <c r="E989" s="17">
        <v>1</v>
      </c>
      <c r="F989" s="114">
        <f t="shared" si="46"/>
        <v>5.224921</v>
      </c>
      <c r="G989" s="17">
        <v>1.25</v>
      </c>
      <c r="H989" s="114">
        <f t="shared" si="47"/>
        <v>6.531151250000001</v>
      </c>
      <c r="I989" s="18">
        <f t="shared" si="45"/>
        <v>48983.63</v>
      </c>
      <c r="J989" s="77" t="s">
        <v>75</v>
      </c>
      <c r="K989" s="78" t="s">
        <v>75</v>
      </c>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row>
    <row r="990" spans="1:42" s="26" customFormat="1" ht="12.75">
      <c r="A990" s="20" t="s">
        <v>13</v>
      </c>
      <c r="B990" s="21" t="s">
        <v>10</v>
      </c>
      <c r="C990" s="120">
        <v>39.1169757489</v>
      </c>
      <c r="D990" s="115">
        <v>11.207125</v>
      </c>
      <c r="E990" s="23">
        <v>1</v>
      </c>
      <c r="F990" s="115">
        <f t="shared" si="46"/>
        <v>11.207125</v>
      </c>
      <c r="G990" s="17">
        <v>1.25</v>
      </c>
      <c r="H990" s="115">
        <f t="shared" si="47"/>
        <v>14.008906249999999</v>
      </c>
      <c r="I990" s="24">
        <f t="shared" si="45"/>
        <v>105066.8</v>
      </c>
      <c r="J990" s="77" t="s">
        <v>75</v>
      </c>
      <c r="K990" s="78" t="s">
        <v>75</v>
      </c>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row>
    <row r="991" spans="1:42" s="26" customFormat="1" ht="12.75">
      <c r="A991" s="14" t="s">
        <v>14</v>
      </c>
      <c r="B991" s="15" t="s">
        <v>15</v>
      </c>
      <c r="C991" s="119">
        <v>3.3540229885</v>
      </c>
      <c r="D991" s="114">
        <v>0.921677</v>
      </c>
      <c r="E991" s="17">
        <v>1</v>
      </c>
      <c r="F991" s="114">
        <f t="shared" si="46"/>
        <v>0.921677</v>
      </c>
      <c r="G991" s="17">
        <v>1.25</v>
      </c>
      <c r="H991" s="114">
        <f t="shared" si="47"/>
        <v>1.15209625</v>
      </c>
      <c r="I991" s="18">
        <f t="shared" si="45"/>
        <v>8640.72</v>
      </c>
      <c r="J991" s="77" t="s">
        <v>75</v>
      </c>
      <c r="K991" s="78" t="s">
        <v>75</v>
      </c>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row>
    <row r="992" spans="1:42" s="26" customFormat="1" ht="12.75">
      <c r="A992" s="14" t="s">
        <v>16</v>
      </c>
      <c r="B992" s="15" t="s">
        <v>15</v>
      </c>
      <c r="C992" s="119">
        <v>8.8614886731</v>
      </c>
      <c r="D992" s="114">
        <v>1.676586</v>
      </c>
      <c r="E992" s="17">
        <v>1</v>
      </c>
      <c r="F992" s="114">
        <f t="shared" si="46"/>
        <v>1.676586</v>
      </c>
      <c r="G992" s="17">
        <v>1.25</v>
      </c>
      <c r="H992" s="114">
        <f t="shared" si="47"/>
        <v>2.0957325</v>
      </c>
      <c r="I992" s="18">
        <f t="shared" si="45"/>
        <v>15717.99</v>
      </c>
      <c r="J992" s="77" t="s">
        <v>75</v>
      </c>
      <c r="K992" s="78" t="s">
        <v>75</v>
      </c>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row>
    <row r="993" spans="1:42" s="26" customFormat="1" ht="12.75">
      <c r="A993" s="14" t="s">
        <v>17</v>
      </c>
      <c r="B993" s="15" t="s">
        <v>15</v>
      </c>
      <c r="C993" s="119">
        <v>22.7930809399</v>
      </c>
      <c r="D993" s="114">
        <v>3.74799</v>
      </c>
      <c r="E993" s="17">
        <v>1</v>
      </c>
      <c r="F993" s="114">
        <f t="shared" si="46"/>
        <v>3.74799</v>
      </c>
      <c r="G993" s="17">
        <v>1.25</v>
      </c>
      <c r="H993" s="114">
        <f t="shared" si="47"/>
        <v>4.6849875</v>
      </c>
      <c r="I993" s="18">
        <f t="shared" si="45"/>
        <v>35137.41</v>
      </c>
      <c r="J993" s="77" t="s">
        <v>75</v>
      </c>
      <c r="K993" s="78" t="s">
        <v>75</v>
      </c>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row>
    <row r="994" spans="1:42" s="26" customFormat="1" ht="12.75">
      <c r="A994" s="20" t="s">
        <v>18</v>
      </c>
      <c r="B994" s="21" t="s">
        <v>15</v>
      </c>
      <c r="C994" s="120">
        <v>51.1106623586</v>
      </c>
      <c r="D994" s="115">
        <v>9.632374</v>
      </c>
      <c r="E994" s="23">
        <v>1</v>
      </c>
      <c r="F994" s="115">
        <f t="shared" si="46"/>
        <v>9.632374</v>
      </c>
      <c r="G994" s="17">
        <v>1.25</v>
      </c>
      <c r="H994" s="115">
        <f t="shared" si="47"/>
        <v>12.0404675</v>
      </c>
      <c r="I994" s="24">
        <f t="shared" si="45"/>
        <v>90303.51</v>
      </c>
      <c r="J994" s="77" t="s">
        <v>75</v>
      </c>
      <c r="K994" s="78" t="s">
        <v>75</v>
      </c>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row>
    <row r="995" spans="1:42" s="26" customFormat="1" ht="12.75">
      <c r="A995" s="14" t="s">
        <v>19</v>
      </c>
      <c r="B995" s="15" t="s">
        <v>20</v>
      </c>
      <c r="C995" s="119">
        <v>2.9639840342</v>
      </c>
      <c r="D995" s="114">
        <v>0.197128</v>
      </c>
      <c r="E995" s="17">
        <v>1</v>
      </c>
      <c r="F995" s="114">
        <f t="shared" si="46"/>
        <v>0.197128</v>
      </c>
      <c r="G995" s="17">
        <v>1.25</v>
      </c>
      <c r="H995" s="114">
        <f t="shared" si="47"/>
        <v>0.24641</v>
      </c>
      <c r="I995" s="18">
        <f t="shared" si="45"/>
        <v>1848.08</v>
      </c>
      <c r="J995" s="77" t="s">
        <v>75</v>
      </c>
      <c r="K995" s="78" t="s">
        <v>75</v>
      </c>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row>
    <row r="996" spans="1:42" s="26" customFormat="1" ht="12.75">
      <c r="A996" s="14" t="s">
        <v>21</v>
      </c>
      <c r="B996" s="15" t="s">
        <v>20</v>
      </c>
      <c r="C996" s="119">
        <v>6.5067528736</v>
      </c>
      <c r="D996" s="114">
        <v>0.579795</v>
      </c>
      <c r="E996" s="17">
        <v>1</v>
      </c>
      <c r="F996" s="114">
        <f t="shared" si="46"/>
        <v>0.579795</v>
      </c>
      <c r="G996" s="17">
        <v>1.25</v>
      </c>
      <c r="H996" s="114">
        <f t="shared" si="47"/>
        <v>0.7247437499999999</v>
      </c>
      <c r="I996" s="18">
        <f t="shared" si="45"/>
        <v>5435.58</v>
      </c>
      <c r="J996" s="77" t="s">
        <v>75</v>
      </c>
      <c r="K996" s="78" t="s">
        <v>75</v>
      </c>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row>
    <row r="997" spans="1:42" s="26" customFormat="1" ht="12.75">
      <c r="A997" s="14" t="s">
        <v>22</v>
      </c>
      <c r="B997" s="15" t="s">
        <v>20</v>
      </c>
      <c r="C997" s="119">
        <v>12.2554123084</v>
      </c>
      <c r="D997" s="114">
        <v>1.389133</v>
      </c>
      <c r="E997" s="17">
        <v>1</v>
      </c>
      <c r="F997" s="114">
        <f t="shared" si="46"/>
        <v>1.389133</v>
      </c>
      <c r="G997" s="17">
        <v>1.25</v>
      </c>
      <c r="H997" s="114">
        <f t="shared" si="47"/>
        <v>1.73641625</v>
      </c>
      <c r="I997" s="18">
        <f t="shared" si="45"/>
        <v>13023.12</v>
      </c>
      <c r="J997" s="77" t="s">
        <v>75</v>
      </c>
      <c r="K997" s="78" t="s">
        <v>75</v>
      </c>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row>
    <row r="998" spans="1:42" s="26" customFormat="1" ht="12.75">
      <c r="A998" s="20" t="s">
        <v>23</v>
      </c>
      <c r="B998" s="21" t="s">
        <v>20</v>
      </c>
      <c r="C998" s="120">
        <v>23.8127226463</v>
      </c>
      <c r="D998" s="115">
        <v>3.972715</v>
      </c>
      <c r="E998" s="23">
        <v>1</v>
      </c>
      <c r="F998" s="115">
        <f t="shared" si="46"/>
        <v>3.972715</v>
      </c>
      <c r="G998" s="17">
        <v>1.25</v>
      </c>
      <c r="H998" s="115">
        <f t="shared" si="47"/>
        <v>4.96589375</v>
      </c>
      <c r="I998" s="24">
        <f t="shared" si="45"/>
        <v>37244.2</v>
      </c>
      <c r="J998" s="77" t="s">
        <v>75</v>
      </c>
      <c r="K998" s="78" t="s">
        <v>75</v>
      </c>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row>
    <row r="999" spans="1:42" s="26" customFormat="1" ht="12.75">
      <c r="A999" s="14" t="s">
        <v>24</v>
      </c>
      <c r="B999" s="15" t="s">
        <v>25</v>
      </c>
      <c r="C999" s="119">
        <v>4.6501087745</v>
      </c>
      <c r="D999" s="114">
        <v>0.488527</v>
      </c>
      <c r="E999" s="17">
        <v>1</v>
      </c>
      <c r="F999" s="114">
        <f t="shared" si="46"/>
        <v>0.488527</v>
      </c>
      <c r="G999" s="17">
        <v>1.25</v>
      </c>
      <c r="H999" s="114">
        <f t="shared" si="47"/>
        <v>0.61065875</v>
      </c>
      <c r="I999" s="18">
        <f t="shared" si="45"/>
        <v>4579.94</v>
      </c>
      <c r="J999" s="77" t="s">
        <v>75</v>
      </c>
      <c r="K999" s="78" t="s">
        <v>75</v>
      </c>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row>
    <row r="1000" spans="1:42" s="26" customFormat="1" ht="12.75">
      <c r="A1000" s="14" t="s">
        <v>26</v>
      </c>
      <c r="B1000" s="15" t="s">
        <v>25</v>
      </c>
      <c r="C1000" s="119">
        <v>7.489904502</v>
      </c>
      <c r="D1000" s="114">
        <v>0.94448</v>
      </c>
      <c r="E1000" s="17">
        <v>1</v>
      </c>
      <c r="F1000" s="114">
        <f t="shared" si="46"/>
        <v>0.94448</v>
      </c>
      <c r="G1000" s="17">
        <v>1.25</v>
      </c>
      <c r="H1000" s="114">
        <f t="shared" si="47"/>
        <v>1.1806</v>
      </c>
      <c r="I1000" s="18">
        <f t="shared" si="45"/>
        <v>8854.5</v>
      </c>
      <c r="J1000" s="77" t="s">
        <v>75</v>
      </c>
      <c r="K1000" s="78" t="s">
        <v>75</v>
      </c>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row>
    <row r="1001" spans="1:42" s="26" customFormat="1" ht="12.75">
      <c r="A1001" s="14" t="s">
        <v>27</v>
      </c>
      <c r="B1001" s="15" t="s">
        <v>25</v>
      </c>
      <c r="C1001" s="119">
        <v>12.6096451319</v>
      </c>
      <c r="D1001" s="114">
        <v>2.017562</v>
      </c>
      <c r="E1001" s="17">
        <v>1</v>
      </c>
      <c r="F1001" s="114">
        <f t="shared" si="46"/>
        <v>2.017562</v>
      </c>
      <c r="G1001" s="17">
        <v>1.25</v>
      </c>
      <c r="H1001" s="114">
        <f t="shared" si="47"/>
        <v>2.5219525</v>
      </c>
      <c r="I1001" s="18">
        <f t="shared" si="45"/>
        <v>18914.64</v>
      </c>
      <c r="J1001" s="77" t="s">
        <v>75</v>
      </c>
      <c r="K1001" s="78" t="s">
        <v>75</v>
      </c>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row>
    <row r="1002" spans="1:42" s="26" customFormat="1" ht="12.75">
      <c r="A1002" s="20" t="s">
        <v>28</v>
      </c>
      <c r="B1002" s="21" t="s">
        <v>25</v>
      </c>
      <c r="C1002" s="120">
        <v>22.3258845438</v>
      </c>
      <c r="D1002" s="115">
        <v>4.693318</v>
      </c>
      <c r="E1002" s="23">
        <v>1</v>
      </c>
      <c r="F1002" s="115">
        <f t="shared" si="46"/>
        <v>4.693318</v>
      </c>
      <c r="G1002" s="17">
        <v>1.25</v>
      </c>
      <c r="H1002" s="115">
        <f t="shared" si="47"/>
        <v>5.866647499999999</v>
      </c>
      <c r="I1002" s="24">
        <f t="shared" si="45"/>
        <v>43999.86</v>
      </c>
      <c r="J1002" s="77" t="s">
        <v>75</v>
      </c>
      <c r="K1002" s="78" t="s">
        <v>75</v>
      </c>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row>
    <row r="1003" spans="1:42" s="26" customFormat="1" ht="12.75">
      <c r="A1003" s="14" t="s">
        <v>29</v>
      </c>
      <c r="B1003" s="15" t="s">
        <v>30</v>
      </c>
      <c r="C1003" s="119">
        <v>5.5774506859</v>
      </c>
      <c r="D1003" s="114">
        <v>0.558104</v>
      </c>
      <c r="E1003" s="17">
        <v>1</v>
      </c>
      <c r="F1003" s="114">
        <f t="shared" si="46"/>
        <v>0.558104</v>
      </c>
      <c r="G1003" s="17">
        <v>1.25</v>
      </c>
      <c r="H1003" s="114">
        <f t="shared" si="47"/>
        <v>0.6976300000000001</v>
      </c>
      <c r="I1003" s="18">
        <f t="shared" si="45"/>
        <v>5232.23</v>
      </c>
      <c r="J1003" s="77" t="s">
        <v>75</v>
      </c>
      <c r="K1003" s="78" t="s">
        <v>75</v>
      </c>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row>
    <row r="1004" spans="1:42" s="26" customFormat="1" ht="12.75">
      <c r="A1004" s="14" t="s">
        <v>31</v>
      </c>
      <c r="B1004" s="15" t="s">
        <v>30</v>
      </c>
      <c r="C1004" s="119">
        <v>7.7948827292</v>
      </c>
      <c r="D1004" s="114">
        <v>0.883919</v>
      </c>
      <c r="E1004" s="17">
        <v>1</v>
      </c>
      <c r="F1004" s="114">
        <f t="shared" si="46"/>
        <v>0.883919</v>
      </c>
      <c r="G1004" s="17">
        <v>1.25</v>
      </c>
      <c r="H1004" s="114">
        <f t="shared" si="47"/>
        <v>1.10489875</v>
      </c>
      <c r="I1004" s="18">
        <f t="shared" si="45"/>
        <v>8286.74</v>
      </c>
      <c r="J1004" s="77" t="s">
        <v>75</v>
      </c>
      <c r="K1004" s="78" t="s">
        <v>75</v>
      </c>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row>
    <row r="1005" spans="1:42" s="26" customFormat="1" ht="12.75">
      <c r="A1005" s="14" t="s">
        <v>32</v>
      </c>
      <c r="B1005" s="15" t="s">
        <v>30</v>
      </c>
      <c r="C1005" s="119">
        <v>11.6391752577</v>
      </c>
      <c r="D1005" s="114">
        <v>1.5558</v>
      </c>
      <c r="E1005" s="17">
        <v>1</v>
      </c>
      <c r="F1005" s="114">
        <f t="shared" si="46"/>
        <v>1.5558</v>
      </c>
      <c r="G1005" s="17">
        <v>1.25</v>
      </c>
      <c r="H1005" s="114">
        <f t="shared" si="47"/>
        <v>1.94475</v>
      </c>
      <c r="I1005" s="18">
        <f t="shared" si="45"/>
        <v>14585.63</v>
      </c>
      <c r="J1005" s="77" t="s">
        <v>75</v>
      </c>
      <c r="K1005" s="78" t="s">
        <v>75</v>
      </c>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row>
    <row r="1006" spans="1:42" s="26" customFormat="1" ht="12.75">
      <c r="A1006" s="20" t="s">
        <v>33</v>
      </c>
      <c r="B1006" s="21" t="s">
        <v>30</v>
      </c>
      <c r="C1006" s="120">
        <v>18.9606299213</v>
      </c>
      <c r="D1006" s="115">
        <v>3.061239</v>
      </c>
      <c r="E1006" s="23">
        <v>1</v>
      </c>
      <c r="F1006" s="115">
        <f t="shared" si="46"/>
        <v>3.061239</v>
      </c>
      <c r="G1006" s="17">
        <v>1.25</v>
      </c>
      <c r="H1006" s="115">
        <f t="shared" si="47"/>
        <v>3.82654875</v>
      </c>
      <c r="I1006" s="24">
        <f t="shared" si="45"/>
        <v>28699.12</v>
      </c>
      <c r="J1006" s="77" t="s">
        <v>75</v>
      </c>
      <c r="K1006" s="78" t="s">
        <v>75</v>
      </c>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row>
    <row r="1007" spans="1:42" s="26" customFormat="1" ht="12.75">
      <c r="A1007" s="14" t="s">
        <v>34</v>
      </c>
      <c r="B1007" s="15" t="s">
        <v>35</v>
      </c>
      <c r="C1007" s="119">
        <v>4.4076496801</v>
      </c>
      <c r="D1007" s="114">
        <v>0.328621</v>
      </c>
      <c r="E1007" s="17">
        <v>1</v>
      </c>
      <c r="F1007" s="114">
        <f t="shared" si="46"/>
        <v>0.328621</v>
      </c>
      <c r="G1007" s="17">
        <v>1.25</v>
      </c>
      <c r="H1007" s="114">
        <f t="shared" si="47"/>
        <v>0.41077625</v>
      </c>
      <c r="I1007" s="18">
        <f t="shared" si="45"/>
        <v>3080.82</v>
      </c>
      <c r="J1007" s="77" t="s">
        <v>75</v>
      </c>
      <c r="K1007" s="78" t="s">
        <v>75</v>
      </c>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row>
    <row r="1008" spans="1:42" s="26" customFormat="1" ht="12.75">
      <c r="A1008" s="14" t="s">
        <v>36</v>
      </c>
      <c r="B1008" s="15" t="s">
        <v>35</v>
      </c>
      <c r="C1008" s="119">
        <v>7.0366639441</v>
      </c>
      <c r="D1008" s="114">
        <v>0.662192</v>
      </c>
      <c r="E1008" s="17">
        <v>1</v>
      </c>
      <c r="F1008" s="114">
        <f t="shared" si="46"/>
        <v>0.662192</v>
      </c>
      <c r="G1008" s="17">
        <v>1.25</v>
      </c>
      <c r="H1008" s="114">
        <f t="shared" si="47"/>
        <v>0.82774</v>
      </c>
      <c r="I1008" s="18">
        <f t="shared" si="45"/>
        <v>6208.05</v>
      </c>
      <c r="J1008" s="77" t="s">
        <v>75</v>
      </c>
      <c r="K1008" s="78" t="s">
        <v>75</v>
      </c>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row>
    <row r="1009" spans="1:42" s="26" customFormat="1" ht="12.75">
      <c r="A1009" s="14" t="s">
        <v>37</v>
      </c>
      <c r="B1009" s="15" t="s">
        <v>35</v>
      </c>
      <c r="C1009" s="119">
        <v>9.9823091248</v>
      </c>
      <c r="D1009" s="114">
        <v>1.180868</v>
      </c>
      <c r="E1009" s="17">
        <v>1</v>
      </c>
      <c r="F1009" s="114">
        <f t="shared" si="46"/>
        <v>1.180868</v>
      </c>
      <c r="G1009" s="17">
        <v>1.25</v>
      </c>
      <c r="H1009" s="114">
        <f t="shared" si="47"/>
        <v>1.476085</v>
      </c>
      <c r="I1009" s="18">
        <f t="shared" si="45"/>
        <v>11070.64</v>
      </c>
      <c r="J1009" s="77" t="s">
        <v>75</v>
      </c>
      <c r="K1009" s="78" t="s">
        <v>75</v>
      </c>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row>
    <row r="1010" spans="1:42" s="26" customFormat="1" ht="12.75">
      <c r="A1010" s="20" t="s">
        <v>38</v>
      </c>
      <c r="B1010" s="21" t="s">
        <v>35</v>
      </c>
      <c r="C1010" s="120">
        <v>16.5250596659</v>
      </c>
      <c r="D1010" s="115">
        <v>2.728494</v>
      </c>
      <c r="E1010" s="23">
        <v>1</v>
      </c>
      <c r="F1010" s="115">
        <f t="shared" si="46"/>
        <v>2.728494</v>
      </c>
      <c r="G1010" s="17">
        <v>1.25</v>
      </c>
      <c r="H1010" s="115">
        <f t="shared" si="47"/>
        <v>3.4106175</v>
      </c>
      <c r="I1010" s="24">
        <f t="shared" si="45"/>
        <v>25579.63</v>
      </c>
      <c r="J1010" s="77" t="s">
        <v>75</v>
      </c>
      <c r="K1010" s="78" t="s">
        <v>75</v>
      </c>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row>
    <row r="1011" spans="1:42" s="26" customFormat="1" ht="12.75">
      <c r="A1011" s="14" t="s">
        <v>39</v>
      </c>
      <c r="B1011" s="15" t="s">
        <v>40</v>
      </c>
      <c r="C1011" s="119">
        <v>2.0956037585</v>
      </c>
      <c r="D1011" s="114">
        <v>0.101188</v>
      </c>
      <c r="E1011" s="17">
        <v>1</v>
      </c>
      <c r="F1011" s="114">
        <f t="shared" si="46"/>
        <v>0.101188</v>
      </c>
      <c r="G1011" s="17">
        <v>1</v>
      </c>
      <c r="H1011" s="114">
        <f t="shared" si="47"/>
        <v>0.101188</v>
      </c>
      <c r="I1011" s="18">
        <f t="shared" si="45"/>
        <v>758.91</v>
      </c>
      <c r="J1011" s="77" t="s">
        <v>1587</v>
      </c>
      <c r="K1011" s="78" t="s">
        <v>1587</v>
      </c>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row>
    <row r="1012" spans="1:42" s="26" customFormat="1" ht="12.75">
      <c r="A1012" s="14" t="s">
        <v>41</v>
      </c>
      <c r="B1012" s="15" t="s">
        <v>40</v>
      </c>
      <c r="C1012" s="119">
        <v>2.449201985</v>
      </c>
      <c r="D1012" s="114">
        <v>0.135219</v>
      </c>
      <c r="E1012" s="17">
        <v>1</v>
      </c>
      <c r="F1012" s="114">
        <f t="shared" si="46"/>
        <v>0.135219</v>
      </c>
      <c r="G1012" s="17">
        <v>1</v>
      </c>
      <c r="H1012" s="114">
        <f t="shared" si="47"/>
        <v>0.135219</v>
      </c>
      <c r="I1012" s="18">
        <f t="shared" si="45"/>
        <v>1014.14</v>
      </c>
      <c r="J1012" s="77" t="s">
        <v>1587</v>
      </c>
      <c r="K1012" s="78" t="s">
        <v>1587</v>
      </c>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row>
    <row r="1013" spans="1:42" s="26" customFormat="1" ht="12.75">
      <c r="A1013" s="14" t="s">
        <v>42</v>
      </c>
      <c r="B1013" s="15" t="s">
        <v>40</v>
      </c>
      <c r="C1013" s="119">
        <v>3.7635379061</v>
      </c>
      <c r="D1013" s="114">
        <v>0.286333</v>
      </c>
      <c r="E1013" s="17">
        <v>1</v>
      </c>
      <c r="F1013" s="114">
        <f t="shared" si="46"/>
        <v>0.286333</v>
      </c>
      <c r="G1013" s="17">
        <v>1</v>
      </c>
      <c r="H1013" s="114">
        <f t="shared" si="47"/>
        <v>0.286333</v>
      </c>
      <c r="I1013" s="18">
        <f t="shared" si="45"/>
        <v>2147.5</v>
      </c>
      <c r="J1013" s="77" t="s">
        <v>1587</v>
      </c>
      <c r="K1013" s="78" t="s">
        <v>1587</v>
      </c>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row>
    <row r="1014" spans="1:42" s="26" customFormat="1" ht="12.75">
      <c r="A1014" s="20" t="s">
        <v>43</v>
      </c>
      <c r="B1014" s="21" t="s">
        <v>40</v>
      </c>
      <c r="C1014" s="120">
        <v>12.0588235294</v>
      </c>
      <c r="D1014" s="115">
        <v>1.472556</v>
      </c>
      <c r="E1014" s="23">
        <v>1</v>
      </c>
      <c r="F1014" s="115">
        <f t="shared" si="46"/>
        <v>1.472556</v>
      </c>
      <c r="G1014" s="23">
        <v>1</v>
      </c>
      <c r="H1014" s="115">
        <f t="shared" si="47"/>
        <v>1.472556</v>
      </c>
      <c r="I1014" s="24">
        <f t="shared" si="45"/>
        <v>11044.17</v>
      </c>
      <c r="J1014" s="77" t="s">
        <v>1587</v>
      </c>
      <c r="K1014" s="78" t="s">
        <v>1587</v>
      </c>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row>
    <row r="1015" spans="1:42" s="26" customFormat="1" ht="12.75">
      <c r="A1015" s="14" t="s">
        <v>44</v>
      </c>
      <c r="B1015" s="15" t="s">
        <v>45</v>
      </c>
      <c r="C1015" s="119">
        <v>3.4758687259</v>
      </c>
      <c r="D1015" s="114">
        <v>1.298487</v>
      </c>
      <c r="E1015" s="17">
        <v>1</v>
      </c>
      <c r="F1015" s="114">
        <f t="shared" si="46"/>
        <v>1.298487</v>
      </c>
      <c r="G1015" s="17">
        <v>1.5</v>
      </c>
      <c r="H1015" s="114">
        <f t="shared" si="47"/>
        <v>1.9477305</v>
      </c>
      <c r="I1015" s="18">
        <f t="shared" si="45"/>
        <v>14607.98</v>
      </c>
      <c r="J1015" s="77" t="s">
        <v>1652</v>
      </c>
      <c r="K1015" s="78" t="s">
        <v>1654</v>
      </c>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row>
    <row r="1016" spans="1:42" s="26" customFormat="1" ht="12.75">
      <c r="A1016" s="14" t="s">
        <v>46</v>
      </c>
      <c r="B1016" s="15" t="s">
        <v>45</v>
      </c>
      <c r="C1016" s="119">
        <v>5.3688663283</v>
      </c>
      <c r="D1016" s="114">
        <v>1.796409</v>
      </c>
      <c r="E1016" s="17">
        <v>1</v>
      </c>
      <c r="F1016" s="114">
        <f t="shared" si="46"/>
        <v>1.796409</v>
      </c>
      <c r="G1016" s="17">
        <v>1.5</v>
      </c>
      <c r="H1016" s="114">
        <f t="shared" si="47"/>
        <v>2.6946135</v>
      </c>
      <c r="I1016" s="18">
        <f t="shared" si="45"/>
        <v>20209.6</v>
      </c>
      <c r="J1016" s="77" t="s">
        <v>1652</v>
      </c>
      <c r="K1016" s="78" t="s">
        <v>1654</v>
      </c>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row>
    <row r="1017" spans="1:42" s="26" customFormat="1" ht="12.75">
      <c r="A1017" s="14" t="s">
        <v>47</v>
      </c>
      <c r="B1017" s="15" t="s">
        <v>45</v>
      </c>
      <c r="C1017" s="119">
        <v>8.4785276074</v>
      </c>
      <c r="D1017" s="114">
        <v>2.520153</v>
      </c>
      <c r="E1017" s="17">
        <v>1</v>
      </c>
      <c r="F1017" s="114">
        <f t="shared" si="46"/>
        <v>2.520153</v>
      </c>
      <c r="G1017" s="17">
        <v>1.5</v>
      </c>
      <c r="H1017" s="114">
        <f t="shared" si="47"/>
        <v>3.7802295</v>
      </c>
      <c r="I1017" s="18">
        <f t="shared" si="45"/>
        <v>28351.72</v>
      </c>
      <c r="J1017" s="77" t="s">
        <v>1652</v>
      </c>
      <c r="K1017" s="78" t="s">
        <v>1654</v>
      </c>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row>
    <row r="1018" spans="1:42" s="26" customFormat="1" ht="12.75">
      <c r="A1018" s="20" t="s">
        <v>48</v>
      </c>
      <c r="B1018" s="21" t="s">
        <v>45</v>
      </c>
      <c r="C1018" s="120">
        <v>15.6300578035</v>
      </c>
      <c r="D1018" s="115">
        <v>5.082533</v>
      </c>
      <c r="E1018" s="23">
        <v>1</v>
      </c>
      <c r="F1018" s="115">
        <f t="shared" si="46"/>
        <v>5.082533</v>
      </c>
      <c r="G1018" s="23">
        <v>1.5</v>
      </c>
      <c r="H1018" s="115">
        <f t="shared" si="47"/>
        <v>7.6237995</v>
      </c>
      <c r="I1018" s="24">
        <f t="shared" si="45"/>
        <v>57178.5</v>
      </c>
      <c r="J1018" s="77" t="s">
        <v>1652</v>
      </c>
      <c r="K1018" s="78" t="s">
        <v>1654</v>
      </c>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row>
    <row r="1019" spans="1:42" s="26" customFormat="1" ht="12.75">
      <c r="A1019" s="14" t="s">
        <v>49</v>
      </c>
      <c r="B1019" s="15" t="s">
        <v>50</v>
      </c>
      <c r="C1019" s="119">
        <v>3.3087205602</v>
      </c>
      <c r="D1019" s="114">
        <v>0.92331</v>
      </c>
      <c r="E1019" s="17">
        <v>1</v>
      </c>
      <c r="F1019" s="114">
        <f t="shared" si="46"/>
        <v>0.92331</v>
      </c>
      <c r="G1019" s="17">
        <v>1.5</v>
      </c>
      <c r="H1019" s="114">
        <f t="shared" si="47"/>
        <v>1.384965</v>
      </c>
      <c r="I1019" s="18">
        <f t="shared" si="45"/>
        <v>10387.24</v>
      </c>
      <c r="J1019" s="77" t="s">
        <v>1652</v>
      </c>
      <c r="K1019" s="78" t="s">
        <v>1654</v>
      </c>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row>
    <row r="1020" spans="1:42" s="26" customFormat="1" ht="12.75">
      <c r="A1020" s="14" t="s">
        <v>51</v>
      </c>
      <c r="B1020" s="15" t="s">
        <v>50</v>
      </c>
      <c r="C1020" s="119">
        <v>4.7194679565</v>
      </c>
      <c r="D1020" s="114">
        <v>1.369478</v>
      </c>
      <c r="E1020" s="17">
        <v>1</v>
      </c>
      <c r="F1020" s="114">
        <f t="shared" si="46"/>
        <v>1.369478</v>
      </c>
      <c r="G1020" s="17">
        <v>1.5</v>
      </c>
      <c r="H1020" s="114">
        <f t="shared" si="47"/>
        <v>2.054217</v>
      </c>
      <c r="I1020" s="18">
        <f t="shared" si="45"/>
        <v>15406.63</v>
      </c>
      <c r="J1020" s="77" t="s">
        <v>1652</v>
      </c>
      <c r="K1020" s="78" t="s">
        <v>1654</v>
      </c>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row>
    <row r="1021" spans="1:42" s="26" customFormat="1" ht="12.75">
      <c r="A1021" s="14" t="s">
        <v>52</v>
      </c>
      <c r="B1021" s="15" t="s">
        <v>50</v>
      </c>
      <c r="C1021" s="119">
        <v>9.6240963855</v>
      </c>
      <c r="D1021" s="114">
        <v>2.100467</v>
      </c>
      <c r="E1021" s="17">
        <v>1</v>
      </c>
      <c r="F1021" s="114">
        <f t="shared" si="46"/>
        <v>2.100467</v>
      </c>
      <c r="G1021" s="17">
        <v>1.5</v>
      </c>
      <c r="H1021" s="114">
        <f t="shared" si="47"/>
        <v>3.1507005</v>
      </c>
      <c r="I1021" s="18">
        <f t="shared" si="45"/>
        <v>23630.25</v>
      </c>
      <c r="J1021" s="77" t="s">
        <v>1652</v>
      </c>
      <c r="K1021" s="78" t="s">
        <v>1654</v>
      </c>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row>
    <row r="1022" spans="1:42" s="26" customFormat="1" ht="12.75">
      <c r="A1022" s="20" t="s">
        <v>53</v>
      </c>
      <c r="B1022" s="21" t="s">
        <v>50</v>
      </c>
      <c r="C1022" s="120">
        <v>24.2586206897</v>
      </c>
      <c r="D1022" s="115">
        <v>5.954038</v>
      </c>
      <c r="E1022" s="23">
        <v>1</v>
      </c>
      <c r="F1022" s="115">
        <f t="shared" si="46"/>
        <v>5.954038</v>
      </c>
      <c r="G1022" s="23">
        <v>1.5</v>
      </c>
      <c r="H1022" s="115">
        <f t="shared" si="47"/>
        <v>8.931057</v>
      </c>
      <c r="I1022" s="24">
        <f t="shared" si="45"/>
        <v>66982.93</v>
      </c>
      <c r="J1022" s="77" t="s">
        <v>1652</v>
      </c>
      <c r="K1022" s="78" t="s">
        <v>1654</v>
      </c>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row>
    <row r="1023" spans="1:42" s="26" customFormat="1" ht="12.75">
      <c r="A1023" s="14" t="s">
        <v>54</v>
      </c>
      <c r="B1023" s="15" t="s">
        <v>55</v>
      </c>
      <c r="C1023" s="119">
        <v>3.0548024228</v>
      </c>
      <c r="D1023" s="114">
        <v>0.53983</v>
      </c>
      <c r="E1023" s="17">
        <v>1</v>
      </c>
      <c r="F1023" s="114">
        <f t="shared" si="46"/>
        <v>0.53983</v>
      </c>
      <c r="G1023" s="17">
        <v>1.5</v>
      </c>
      <c r="H1023" s="114">
        <f t="shared" si="47"/>
        <v>0.809745</v>
      </c>
      <c r="I1023" s="18">
        <f t="shared" si="45"/>
        <v>6073.09</v>
      </c>
      <c r="J1023" s="77" t="s">
        <v>1652</v>
      </c>
      <c r="K1023" s="78" t="s">
        <v>1654</v>
      </c>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row>
    <row r="1024" spans="1:42" s="26" customFormat="1" ht="12.75">
      <c r="A1024" s="14" t="s">
        <v>56</v>
      </c>
      <c r="B1024" s="15" t="s">
        <v>55</v>
      </c>
      <c r="C1024" s="119">
        <v>4.083286724</v>
      </c>
      <c r="D1024" s="114">
        <v>0.721848</v>
      </c>
      <c r="E1024" s="17">
        <v>1</v>
      </c>
      <c r="F1024" s="114">
        <f t="shared" si="46"/>
        <v>0.721848</v>
      </c>
      <c r="G1024" s="17">
        <v>1.5</v>
      </c>
      <c r="H1024" s="114">
        <f t="shared" si="47"/>
        <v>1.082772</v>
      </c>
      <c r="I1024" s="18">
        <f t="shared" si="45"/>
        <v>8120.79</v>
      </c>
      <c r="J1024" s="77" t="s">
        <v>1652</v>
      </c>
      <c r="K1024" s="78" t="s">
        <v>1654</v>
      </c>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row>
    <row r="1025" spans="1:42" s="26" customFormat="1" ht="12.75">
      <c r="A1025" s="14" t="s">
        <v>57</v>
      </c>
      <c r="B1025" s="15" t="s">
        <v>55</v>
      </c>
      <c r="C1025" s="119">
        <v>6.4837930596</v>
      </c>
      <c r="D1025" s="114">
        <v>1.18186</v>
      </c>
      <c r="E1025" s="17">
        <v>1</v>
      </c>
      <c r="F1025" s="114">
        <f t="shared" si="46"/>
        <v>1.18186</v>
      </c>
      <c r="G1025" s="17">
        <v>1.5</v>
      </c>
      <c r="H1025" s="114">
        <f t="shared" si="47"/>
        <v>1.7727899999999999</v>
      </c>
      <c r="I1025" s="18">
        <f t="shared" si="45"/>
        <v>13295.93</v>
      </c>
      <c r="J1025" s="77" t="s">
        <v>1652</v>
      </c>
      <c r="K1025" s="78" t="s">
        <v>1654</v>
      </c>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row>
    <row r="1026" spans="1:42" s="26" customFormat="1" ht="12.75">
      <c r="A1026" s="20" t="s">
        <v>58</v>
      </c>
      <c r="B1026" s="21" t="s">
        <v>55</v>
      </c>
      <c r="C1026" s="120">
        <v>14.3485096626</v>
      </c>
      <c r="D1026" s="115">
        <v>3.017956</v>
      </c>
      <c r="E1026" s="23">
        <v>1</v>
      </c>
      <c r="F1026" s="115">
        <f t="shared" si="46"/>
        <v>3.017956</v>
      </c>
      <c r="G1026" s="23">
        <v>1.5</v>
      </c>
      <c r="H1026" s="115">
        <f t="shared" si="47"/>
        <v>4.526934</v>
      </c>
      <c r="I1026" s="24">
        <f t="shared" si="45"/>
        <v>33952.01</v>
      </c>
      <c r="J1026" s="77" t="s">
        <v>1652</v>
      </c>
      <c r="K1026" s="78" t="s">
        <v>1654</v>
      </c>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row>
    <row r="1027" spans="1:42" s="26" customFormat="1" ht="12.75">
      <c r="A1027" s="14" t="s">
        <v>59</v>
      </c>
      <c r="B1027" s="15" t="s">
        <v>60</v>
      </c>
      <c r="C1027" s="119">
        <v>2.7501128668</v>
      </c>
      <c r="D1027" s="114">
        <v>0.647297</v>
      </c>
      <c r="E1027" s="17">
        <v>1</v>
      </c>
      <c r="F1027" s="114">
        <f t="shared" si="46"/>
        <v>0.647297</v>
      </c>
      <c r="G1027" s="17">
        <v>1.5</v>
      </c>
      <c r="H1027" s="114">
        <f t="shared" si="47"/>
        <v>0.9709455</v>
      </c>
      <c r="I1027" s="18">
        <f t="shared" si="45"/>
        <v>7282.09</v>
      </c>
      <c r="J1027" s="77" t="s">
        <v>1652</v>
      </c>
      <c r="K1027" s="78" t="s">
        <v>1654</v>
      </c>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row>
    <row r="1028" spans="1:42" s="26" customFormat="1" ht="12.75">
      <c r="A1028" s="14" t="s">
        <v>61</v>
      </c>
      <c r="B1028" s="15" t="s">
        <v>60</v>
      </c>
      <c r="C1028" s="119">
        <v>3.7533506701</v>
      </c>
      <c r="D1028" s="114">
        <v>0.80975</v>
      </c>
      <c r="E1028" s="17">
        <v>1</v>
      </c>
      <c r="F1028" s="114">
        <f t="shared" si="46"/>
        <v>0.80975</v>
      </c>
      <c r="G1028" s="17">
        <v>1.5</v>
      </c>
      <c r="H1028" s="114">
        <f t="shared" si="47"/>
        <v>1.2146249999999998</v>
      </c>
      <c r="I1028" s="18">
        <f t="shared" si="45"/>
        <v>9109.69</v>
      </c>
      <c r="J1028" s="77" t="s">
        <v>1652</v>
      </c>
      <c r="K1028" s="78" t="s">
        <v>1654</v>
      </c>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row>
    <row r="1029" spans="1:42" s="26" customFormat="1" ht="12.75">
      <c r="A1029" s="14" t="s">
        <v>62</v>
      </c>
      <c r="B1029" s="15" t="s">
        <v>60</v>
      </c>
      <c r="C1029" s="119">
        <v>5.6598795526</v>
      </c>
      <c r="D1029" s="114">
        <v>1.243214</v>
      </c>
      <c r="E1029" s="17">
        <v>1</v>
      </c>
      <c r="F1029" s="114">
        <f t="shared" si="46"/>
        <v>1.243214</v>
      </c>
      <c r="G1029" s="17">
        <v>1.5</v>
      </c>
      <c r="H1029" s="114">
        <f t="shared" si="47"/>
        <v>1.864821</v>
      </c>
      <c r="I1029" s="18">
        <f t="shared" si="45"/>
        <v>13986.16</v>
      </c>
      <c r="J1029" s="77" t="s">
        <v>1652</v>
      </c>
      <c r="K1029" s="78" t="s">
        <v>1654</v>
      </c>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row>
    <row r="1030" spans="1:42" s="26" customFormat="1" ht="12.75">
      <c r="A1030" s="20" t="s">
        <v>63</v>
      </c>
      <c r="B1030" s="21" t="s">
        <v>60</v>
      </c>
      <c r="C1030" s="120">
        <v>12.649825784</v>
      </c>
      <c r="D1030" s="115">
        <v>2.785646</v>
      </c>
      <c r="E1030" s="23">
        <v>1</v>
      </c>
      <c r="F1030" s="115">
        <f t="shared" si="46"/>
        <v>2.785646</v>
      </c>
      <c r="G1030" s="23">
        <v>1.5</v>
      </c>
      <c r="H1030" s="115">
        <f t="shared" si="47"/>
        <v>4.178469</v>
      </c>
      <c r="I1030" s="24">
        <f t="shared" si="45"/>
        <v>31338.52</v>
      </c>
      <c r="J1030" s="77" t="s">
        <v>1652</v>
      </c>
      <c r="K1030" s="78" t="s">
        <v>1654</v>
      </c>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row>
    <row r="1031" spans="1:42" s="26" customFormat="1" ht="12.75">
      <c r="A1031" s="14" t="s">
        <v>64</v>
      </c>
      <c r="B1031" s="15" t="s">
        <v>65</v>
      </c>
      <c r="C1031" s="119">
        <v>4.1160256004</v>
      </c>
      <c r="D1031" s="114">
        <v>0.504377</v>
      </c>
      <c r="E1031" s="17">
        <v>1</v>
      </c>
      <c r="F1031" s="114">
        <f t="shared" si="46"/>
        <v>0.504377</v>
      </c>
      <c r="G1031" s="17">
        <v>1.5</v>
      </c>
      <c r="H1031" s="114">
        <f t="shared" si="47"/>
        <v>0.7565655</v>
      </c>
      <c r="I1031" s="18">
        <f t="shared" si="45"/>
        <v>5674.24</v>
      </c>
      <c r="J1031" s="77" t="s">
        <v>1652</v>
      </c>
      <c r="K1031" s="78" t="s">
        <v>1654</v>
      </c>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row>
    <row r="1032" spans="1:42" s="26" customFormat="1" ht="12.75">
      <c r="A1032" s="14" t="s">
        <v>66</v>
      </c>
      <c r="B1032" s="15" t="s">
        <v>65</v>
      </c>
      <c r="C1032" s="119">
        <v>5.3841367472</v>
      </c>
      <c r="D1032" s="114">
        <v>0.700262</v>
      </c>
      <c r="E1032" s="17">
        <v>1</v>
      </c>
      <c r="F1032" s="114">
        <f t="shared" si="46"/>
        <v>0.700262</v>
      </c>
      <c r="G1032" s="17">
        <v>1.5</v>
      </c>
      <c r="H1032" s="114">
        <f t="shared" si="47"/>
        <v>1.0503930000000001</v>
      </c>
      <c r="I1032" s="18">
        <f t="shared" si="45"/>
        <v>7877.95</v>
      </c>
      <c r="J1032" s="77" t="s">
        <v>1652</v>
      </c>
      <c r="K1032" s="78" t="s">
        <v>1654</v>
      </c>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row>
    <row r="1033" spans="1:42" s="26" customFormat="1" ht="12.75">
      <c r="A1033" s="14" t="s">
        <v>67</v>
      </c>
      <c r="B1033" s="15" t="s">
        <v>65</v>
      </c>
      <c r="C1033" s="119">
        <v>7.847733711</v>
      </c>
      <c r="D1033" s="114">
        <v>1.077701</v>
      </c>
      <c r="E1033" s="17">
        <v>1</v>
      </c>
      <c r="F1033" s="114">
        <f t="shared" si="46"/>
        <v>1.077701</v>
      </c>
      <c r="G1033" s="17">
        <v>1.5</v>
      </c>
      <c r="H1033" s="114">
        <f t="shared" si="47"/>
        <v>1.6165515</v>
      </c>
      <c r="I1033" s="18">
        <f t="shared" si="45"/>
        <v>12124.14</v>
      </c>
      <c r="J1033" s="77" t="s">
        <v>1652</v>
      </c>
      <c r="K1033" s="78" t="s">
        <v>1654</v>
      </c>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row>
    <row r="1034" spans="1:42" s="26" customFormat="1" ht="12.75">
      <c r="A1034" s="20" t="s">
        <v>68</v>
      </c>
      <c r="B1034" s="21" t="s">
        <v>65</v>
      </c>
      <c r="C1034" s="120">
        <v>13.024691358</v>
      </c>
      <c r="D1034" s="115">
        <v>2.393675</v>
      </c>
      <c r="E1034" s="23">
        <v>1</v>
      </c>
      <c r="F1034" s="115">
        <f t="shared" si="46"/>
        <v>2.393675</v>
      </c>
      <c r="G1034" s="23">
        <v>1.5</v>
      </c>
      <c r="H1034" s="115">
        <f t="shared" si="47"/>
        <v>3.5905125</v>
      </c>
      <c r="I1034" s="24">
        <f t="shared" si="45"/>
        <v>26928.84</v>
      </c>
      <c r="J1034" s="77" t="s">
        <v>1652</v>
      </c>
      <c r="K1034" s="78" t="s">
        <v>1654</v>
      </c>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row>
    <row r="1035" spans="1:42" s="26" customFormat="1" ht="12.75">
      <c r="A1035" s="14" t="s">
        <v>69</v>
      </c>
      <c r="B1035" s="15" t="s">
        <v>70</v>
      </c>
      <c r="C1035" s="119">
        <v>2.3201484652</v>
      </c>
      <c r="D1035" s="114">
        <v>0.447356</v>
      </c>
      <c r="E1035" s="17">
        <v>1</v>
      </c>
      <c r="F1035" s="114">
        <f t="shared" si="46"/>
        <v>0.447356</v>
      </c>
      <c r="G1035" s="17">
        <v>1.5</v>
      </c>
      <c r="H1035" s="114">
        <f t="shared" si="47"/>
        <v>0.6710339999999999</v>
      </c>
      <c r="I1035" s="18">
        <f t="shared" si="45"/>
        <v>5032.76</v>
      </c>
      <c r="J1035" s="77" t="s">
        <v>1652</v>
      </c>
      <c r="K1035" s="78" t="s">
        <v>1654</v>
      </c>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row>
    <row r="1036" spans="1:42" s="26" customFormat="1" ht="12.75">
      <c r="A1036" s="14" t="s">
        <v>71</v>
      </c>
      <c r="B1036" s="15" t="s">
        <v>70</v>
      </c>
      <c r="C1036" s="119">
        <v>3.0064248654</v>
      </c>
      <c r="D1036" s="114">
        <v>0.595806</v>
      </c>
      <c r="E1036" s="17">
        <v>1</v>
      </c>
      <c r="F1036" s="114">
        <f t="shared" si="46"/>
        <v>0.595806</v>
      </c>
      <c r="G1036" s="17">
        <v>1.5</v>
      </c>
      <c r="H1036" s="114">
        <f t="shared" si="47"/>
        <v>0.8937089999999999</v>
      </c>
      <c r="I1036" s="18">
        <f t="shared" si="45"/>
        <v>6702.82</v>
      </c>
      <c r="J1036" s="77" t="s">
        <v>1652</v>
      </c>
      <c r="K1036" s="78" t="s">
        <v>1654</v>
      </c>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row>
    <row r="1037" spans="1:42" s="26" customFormat="1" ht="12.75">
      <c r="A1037" s="14" t="s">
        <v>72</v>
      </c>
      <c r="B1037" s="15" t="s">
        <v>70</v>
      </c>
      <c r="C1037" s="119">
        <v>4.5058906901</v>
      </c>
      <c r="D1037" s="114">
        <v>0.851241</v>
      </c>
      <c r="E1037" s="17">
        <v>1</v>
      </c>
      <c r="F1037" s="114">
        <f t="shared" si="46"/>
        <v>0.851241</v>
      </c>
      <c r="G1037" s="17">
        <v>1.5</v>
      </c>
      <c r="H1037" s="114">
        <f t="shared" si="47"/>
        <v>1.2768615</v>
      </c>
      <c r="I1037" s="18">
        <f t="shared" si="45"/>
        <v>9576.46</v>
      </c>
      <c r="J1037" s="77" t="s">
        <v>1652</v>
      </c>
      <c r="K1037" s="78" t="s">
        <v>1654</v>
      </c>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row>
    <row r="1038" spans="1:42" s="26" customFormat="1" ht="12.75">
      <c r="A1038" s="20" t="s">
        <v>73</v>
      </c>
      <c r="B1038" s="21" t="s">
        <v>70</v>
      </c>
      <c r="C1038" s="120">
        <v>9.0024721879</v>
      </c>
      <c r="D1038" s="115">
        <v>1.610573</v>
      </c>
      <c r="E1038" s="23">
        <v>1</v>
      </c>
      <c r="F1038" s="115">
        <f t="shared" si="46"/>
        <v>1.610573</v>
      </c>
      <c r="G1038" s="23">
        <v>1.5</v>
      </c>
      <c r="H1038" s="115">
        <f t="shared" si="47"/>
        <v>2.4158595</v>
      </c>
      <c r="I1038" s="24">
        <f t="shared" si="45"/>
        <v>18118.95</v>
      </c>
      <c r="J1038" s="77" t="s">
        <v>1652</v>
      </c>
      <c r="K1038" s="78" t="s">
        <v>1654</v>
      </c>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row>
    <row r="1039" spans="1:42" s="26" customFormat="1" ht="12.75">
      <c r="A1039" s="14" t="s">
        <v>74</v>
      </c>
      <c r="B1039" s="15" t="s">
        <v>77</v>
      </c>
      <c r="C1039" s="119">
        <v>4.0831878999</v>
      </c>
      <c r="D1039" s="114">
        <v>1.370136</v>
      </c>
      <c r="E1039" s="17">
        <v>1</v>
      </c>
      <c r="F1039" s="114">
        <f t="shared" si="46"/>
        <v>1.370136</v>
      </c>
      <c r="G1039" s="17">
        <v>1.5</v>
      </c>
      <c r="H1039" s="114">
        <f t="shared" si="47"/>
        <v>2.055204</v>
      </c>
      <c r="I1039" s="18">
        <f aca="true" t="shared" si="48" ref="I1039:I1102">+ROUND(H1039*7500,2)</f>
        <v>15414.03</v>
      </c>
      <c r="J1039" s="77" t="s">
        <v>1652</v>
      </c>
      <c r="K1039" s="78" t="s">
        <v>1654</v>
      </c>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row>
    <row r="1040" spans="1:42" s="26" customFormat="1" ht="12.75">
      <c r="A1040" s="14" t="s">
        <v>78</v>
      </c>
      <c r="B1040" s="15" t="s">
        <v>77</v>
      </c>
      <c r="C1040" s="119">
        <v>6.3323181049</v>
      </c>
      <c r="D1040" s="114">
        <v>1.859987</v>
      </c>
      <c r="E1040" s="17">
        <v>1</v>
      </c>
      <c r="F1040" s="114">
        <f aca="true" t="shared" si="49" ref="F1040:F1103">+D1040*E1040</f>
        <v>1.859987</v>
      </c>
      <c r="G1040" s="17">
        <v>1.5</v>
      </c>
      <c r="H1040" s="114">
        <f aca="true" t="shared" si="50" ref="H1040:H1103">F1040*G1040</f>
        <v>2.7899805</v>
      </c>
      <c r="I1040" s="18">
        <f t="shared" si="48"/>
        <v>20924.85</v>
      </c>
      <c r="J1040" s="77" t="s">
        <v>1652</v>
      </c>
      <c r="K1040" s="78" t="s">
        <v>1654</v>
      </c>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row>
    <row r="1041" spans="1:42" s="26" customFormat="1" ht="12.75">
      <c r="A1041" s="14" t="s">
        <v>79</v>
      </c>
      <c r="B1041" s="15" t="s">
        <v>77</v>
      </c>
      <c r="C1041" s="119">
        <v>11.8497812348</v>
      </c>
      <c r="D1041" s="114">
        <v>3.200188</v>
      </c>
      <c r="E1041" s="17">
        <v>1</v>
      </c>
      <c r="F1041" s="114">
        <f t="shared" si="49"/>
        <v>3.200188</v>
      </c>
      <c r="G1041" s="17">
        <v>1.5</v>
      </c>
      <c r="H1041" s="114">
        <f t="shared" si="50"/>
        <v>4.800281999999999</v>
      </c>
      <c r="I1041" s="18">
        <f t="shared" si="48"/>
        <v>36002.12</v>
      </c>
      <c r="J1041" s="77" t="s">
        <v>1652</v>
      </c>
      <c r="K1041" s="78" t="s">
        <v>1654</v>
      </c>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row>
    <row r="1042" spans="1:42" s="26" customFormat="1" ht="12.75">
      <c r="A1042" s="20" t="s">
        <v>80</v>
      </c>
      <c r="B1042" s="21" t="s">
        <v>77</v>
      </c>
      <c r="C1042" s="120">
        <v>24.5594280608</v>
      </c>
      <c r="D1042" s="115">
        <v>6.628773</v>
      </c>
      <c r="E1042" s="23">
        <v>1</v>
      </c>
      <c r="F1042" s="115">
        <f t="shared" si="49"/>
        <v>6.628773</v>
      </c>
      <c r="G1042" s="23">
        <v>1.5</v>
      </c>
      <c r="H1042" s="115">
        <f t="shared" si="50"/>
        <v>9.9431595</v>
      </c>
      <c r="I1042" s="24">
        <f t="shared" si="48"/>
        <v>74573.7</v>
      </c>
      <c r="J1042" s="77" t="s">
        <v>1652</v>
      </c>
      <c r="K1042" s="78" t="s">
        <v>1654</v>
      </c>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row>
    <row r="1043" spans="1:42" s="26" customFormat="1" ht="12.75">
      <c r="A1043" s="14" t="s">
        <v>81</v>
      </c>
      <c r="B1043" s="15" t="s">
        <v>82</v>
      </c>
      <c r="C1043" s="119">
        <v>2.6768755268</v>
      </c>
      <c r="D1043" s="114">
        <v>0.979904</v>
      </c>
      <c r="E1043" s="17">
        <v>1</v>
      </c>
      <c r="F1043" s="114">
        <f t="shared" si="49"/>
        <v>0.979904</v>
      </c>
      <c r="G1043" s="17">
        <v>1.5</v>
      </c>
      <c r="H1043" s="114">
        <f t="shared" si="50"/>
        <v>1.469856</v>
      </c>
      <c r="I1043" s="18">
        <f t="shared" si="48"/>
        <v>11023.92</v>
      </c>
      <c r="J1043" s="77" t="s">
        <v>1652</v>
      </c>
      <c r="K1043" s="78" t="s">
        <v>1654</v>
      </c>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row>
    <row r="1044" spans="1:42" s="26" customFormat="1" ht="12.75">
      <c r="A1044" s="14" t="s">
        <v>83</v>
      </c>
      <c r="B1044" s="15" t="s">
        <v>82</v>
      </c>
      <c r="C1044" s="119">
        <v>5.0689283791</v>
      </c>
      <c r="D1044" s="114">
        <v>1.364666</v>
      </c>
      <c r="E1044" s="17">
        <v>1</v>
      </c>
      <c r="F1044" s="114">
        <f t="shared" si="49"/>
        <v>1.364666</v>
      </c>
      <c r="G1044" s="17">
        <v>1.5</v>
      </c>
      <c r="H1044" s="114">
        <f t="shared" si="50"/>
        <v>2.046999</v>
      </c>
      <c r="I1044" s="18">
        <f t="shared" si="48"/>
        <v>15352.49</v>
      </c>
      <c r="J1044" s="77" t="s">
        <v>1652</v>
      </c>
      <c r="K1044" s="78" t="s">
        <v>1654</v>
      </c>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row>
    <row r="1045" spans="1:42" s="26" customFormat="1" ht="12.75">
      <c r="A1045" s="14" t="s">
        <v>84</v>
      </c>
      <c r="B1045" s="15" t="s">
        <v>82</v>
      </c>
      <c r="C1045" s="119">
        <v>11.110403397</v>
      </c>
      <c r="D1045" s="114">
        <v>2.459602</v>
      </c>
      <c r="E1045" s="17">
        <v>1</v>
      </c>
      <c r="F1045" s="114">
        <f t="shared" si="49"/>
        <v>2.459602</v>
      </c>
      <c r="G1045" s="17">
        <v>1.5</v>
      </c>
      <c r="H1045" s="114">
        <f t="shared" si="50"/>
        <v>3.6894029999999995</v>
      </c>
      <c r="I1045" s="18">
        <f t="shared" si="48"/>
        <v>27670.52</v>
      </c>
      <c r="J1045" s="77" t="s">
        <v>1652</v>
      </c>
      <c r="K1045" s="78" t="s">
        <v>1654</v>
      </c>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row>
    <row r="1046" spans="1:42" s="26" customFormat="1" ht="12.75">
      <c r="A1046" s="20" t="s">
        <v>85</v>
      </c>
      <c r="B1046" s="21" t="s">
        <v>82</v>
      </c>
      <c r="C1046" s="120">
        <v>25.1023890785</v>
      </c>
      <c r="D1046" s="115">
        <v>5.916942</v>
      </c>
      <c r="E1046" s="23">
        <v>1</v>
      </c>
      <c r="F1046" s="115">
        <f t="shared" si="49"/>
        <v>5.916942</v>
      </c>
      <c r="G1046" s="23">
        <v>1.5</v>
      </c>
      <c r="H1046" s="115">
        <f t="shared" si="50"/>
        <v>8.875413</v>
      </c>
      <c r="I1046" s="24">
        <f t="shared" si="48"/>
        <v>66565.6</v>
      </c>
      <c r="J1046" s="77" t="s">
        <v>1652</v>
      </c>
      <c r="K1046" s="78" t="s">
        <v>1654</v>
      </c>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row>
    <row r="1047" spans="1:42" s="26" customFormat="1" ht="12.75">
      <c r="A1047" s="14" t="s">
        <v>86</v>
      </c>
      <c r="B1047" s="15" t="s">
        <v>87</v>
      </c>
      <c r="C1047" s="119">
        <v>4.95</v>
      </c>
      <c r="D1047" s="114">
        <v>0.703998</v>
      </c>
      <c r="E1047" s="17">
        <v>1</v>
      </c>
      <c r="F1047" s="114">
        <f t="shared" si="49"/>
        <v>0.703998</v>
      </c>
      <c r="G1047" s="17">
        <v>1.5</v>
      </c>
      <c r="H1047" s="114">
        <f t="shared" si="50"/>
        <v>1.055997</v>
      </c>
      <c r="I1047" s="18">
        <f t="shared" si="48"/>
        <v>7919.98</v>
      </c>
      <c r="J1047" s="77" t="s">
        <v>1652</v>
      </c>
      <c r="K1047" s="78" t="s">
        <v>1654</v>
      </c>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row>
    <row r="1048" spans="1:42" s="26" customFormat="1" ht="12.75">
      <c r="A1048" s="14" t="s">
        <v>88</v>
      </c>
      <c r="B1048" s="15" t="s">
        <v>87</v>
      </c>
      <c r="C1048" s="119">
        <v>7.403785489</v>
      </c>
      <c r="D1048" s="114">
        <v>1.186835</v>
      </c>
      <c r="E1048" s="17">
        <v>1</v>
      </c>
      <c r="F1048" s="114">
        <f t="shared" si="49"/>
        <v>1.186835</v>
      </c>
      <c r="G1048" s="17">
        <v>1.5</v>
      </c>
      <c r="H1048" s="114">
        <f t="shared" si="50"/>
        <v>1.7802525</v>
      </c>
      <c r="I1048" s="18">
        <f t="shared" si="48"/>
        <v>13351.89</v>
      </c>
      <c r="J1048" s="77" t="s">
        <v>1652</v>
      </c>
      <c r="K1048" s="78" t="s">
        <v>1654</v>
      </c>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row>
    <row r="1049" spans="1:42" s="26" customFormat="1" ht="12.75">
      <c r="A1049" s="14" t="s">
        <v>89</v>
      </c>
      <c r="B1049" s="15" t="s">
        <v>87</v>
      </c>
      <c r="C1049" s="119">
        <v>14.6133792425</v>
      </c>
      <c r="D1049" s="114">
        <v>2.355021</v>
      </c>
      <c r="E1049" s="17">
        <v>1</v>
      </c>
      <c r="F1049" s="114">
        <f t="shared" si="49"/>
        <v>2.355021</v>
      </c>
      <c r="G1049" s="17">
        <v>1.5</v>
      </c>
      <c r="H1049" s="114">
        <f t="shared" si="50"/>
        <v>3.5325314999999997</v>
      </c>
      <c r="I1049" s="18">
        <f t="shared" si="48"/>
        <v>26493.99</v>
      </c>
      <c r="J1049" s="77" t="s">
        <v>1652</v>
      </c>
      <c r="K1049" s="78" t="s">
        <v>1654</v>
      </c>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row>
    <row r="1050" spans="1:42" s="26" customFormat="1" ht="12.75">
      <c r="A1050" s="20" t="s">
        <v>90</v>
      </c>
      <c r="B1050" s="21" t="s">
        <v>87</v>
      </c>
      <c r="C1050" s="120">
        <v>24.8536494998</v>
      </c>
      <c r="D1050" s="115">
        <v>5.250324</v>
      </c>
      <c r="E1050" s="23">
        <v>1</v>
      </c>
      <c r="F1050" s="115">
        <f t="shared" si="49"/>
        <v>5.250324</v>
      </c>
      <c r="G1050" s="23">
        <v>1.5</v>
      </c>
      <c r="H1050" s="115">
        <f t="shared" si="50"/>
        <v>7.875486</v>
      </c>
      <c r="I1050" s="24">
        <f t="shared" si="48"/>
        <v>59066.15</v>
      </c>
      <c r="J1050" s="77" t="s">
        <v>1652</v>
      </c>
      <c r="K1050" s="78" t="s">
        <v>1654</v>
      </c>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row>
    <row r="1051" spans="1:42" s="26" customFormat="1" ht="12.75">
      <c r="A1051" s="14" t="s">
        <v>91</v>
      </c>
      <c r="B1051" s="15" t="s">
        <v>92</v>
      </c>
      <c r="C1051" s="119">
        <v>3.885801129</v>
      </c>
      <c r="D1051" s="114">
        <v>0.707633</v>
      </c>
      <c r="E1051" s="17">
        <v>1</v>
      </c>
      <c r="F1051" s="114">
        <f t="shared" si="49"/>
        <v>0.707633</v>
      </c>
      <c r="G1051" s="17">
        <v>1.5</v>
      </c>
      <c r="H1051" s="114">
        <f t="shared" si="50"/>
        <v>1.0614495</v>
      </c>
      <c r="I1051" s="18">
        <f t="shared" si="48"/>
        <v>7960.87</v>
      </c>
      <c r="J1051" s="77" t="s">
        <v>1652</v>
      </c>
      <c r="K1051" s="78" t="s">
        <v>1654</v>
      </c>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row>
    <row r="1052" spans="1:42" s="26" customFormat="1" ht="12.75">
      <c r="A1052" s="14" t="s">
        <v>93</v>
      </c>
      <c r="B1052" s="15" t="s">
        <v>92</v>
      </c>
      <c r="C1052" s="119">
        <v>5.3951219512</v>
      </c>
      <c r="D1052" s="114">
        <v>0.983999</v>
      </c>
      <c r="E1052" s="17">
        <v>1</v>
      </c>
      <c r="F1052" s="114">
        <f t="shared" si="49"/>
        <v>0.983999</v>
      </c>
      <c r="G1052" s="17">
        <v>1.5</v>
      </c>
      <c r="H1052" s="114">
        <f t="shared" si="50"/>
        <v>1.4759985</v>
      </c>
      <c r="I1052" s="18">
        <f t="shared" si="48"/>
        <v>11069.99</v>
      </c>
      <c r="J1052" s="77" t="s">
        <v>1652</v>
      </c>
      <c r="K1052" s="78" t="s">
        <v>1654</v>
      </c>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row>
    <row r="1053" spans="1:42" s="26" customFormat="1" ht="12.75">
      <c r="A1053" s="14" t="s">
        <v>94</v>
      </c>
      <c r="B1053" s="15" t="s">
        <v>92</v>
      </c>
      <c r="C1053" s="119">
        <v>8.6109457886</v>
      </c>
      <c r="D1053" s="114">
        <v>1.547622</v>
      </c>
      <c r="E1053" s="17">
        <v>1</v>
      </c>
      <c r="F1053" s="114">
        <f t="shared" si="49"/>
        <v>1.547622</v>
      </c>
      <c r="G1053" s="17">
        <v>1.5</v>
      </c>
      <c r="H1053" s="114">
        <f t="shared" si="50"/>
        <v>2.321433</v>
      </c>
      <c r="I1053" s="18">
        <f t="shared" si="48"/>
        <v>17410.75</v>
      </c>
      <c r="J1053" s="77" t="s">
        <v>1652</v>
      </c>
      <c r="K1053" s="78" t="s">
        <v>1654</v>
      </c>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row>
    <row r="1054" spans="1:42" s="26" customFormat="1" ht="12.75">
      <c r="A1054" s="20" t="s">
        <v>95</v>
      </c>
      <c r="B1054" s="21" t="s">
        <v>92</v>
      </c>
      <c r="C1054" s="120">
        <v>15.8545001779</v>
      </c>
      <c r="D1054" s="115">
        <v>3.141058</v>
      </c>
      <c r="E1054" s="23">
        <v>1</v>
      </c>
      <c r="F1054" s="115">
        <f t="shared" si="49"/>
        <v>3.141058</v>
      </c>
      <c r="G1054" s="23">
        <v>1.5</v>
      </c>
      <c r="H1054" s="115">
        <f t="shared" si="50"/>
        <v>4.711587</v>
      </c>
      <c r="I1054" s="24">
        <f t="shared" si="48"/>
        <v>35336.9</v>
      </c>
      <c r="J1054" s="77" t="s">
        <v>1652</v>
      </c>
      <c r="K1054" s="78" t="s">
        <v>1654</v>
      </c>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row>
    <row r="1055" spans="1:42" s="26" customFormat="1" ht="12.75">
      <c r="A1055" s="14" t="s">
        <v>96</v>
      </c>
      <c r="B1055" s="15" t="s">
        <v>97</v>
      </c>
      <c r="C1055" s="119">
        <v>3.8935742972</v>
      </c>
      <c r="D1055" s="114">
        <v>0.607477</v>
      </c>
      <c r="E1055" s="17">
        <v>1</v>
      </c>
      <c r="F1055" s="114">
        <f t="shared" si="49"/>
        <v>0.607477</v>
      </c>
      <c r="G1055" s="17">
        <v>1.5</v>
      </c>
      <c r="H1055" s="114">
        <f t="shared" si="50"/>
        <v>0.9112155000000001</v>
      </c>
      <c r="I1055" s="18">
        <f t="shared" si="48"/>
        <v>6834.12</v>
      </c>
      <c r="J1055" s="77" t="s">
        <v>1652</v>
      </c>
      <c r="K1055" s="78" t="s">
        <v>1654</v>
      </c>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row>
    <row r="1056" spans="1:42" s="26" customFormat="1" ht="12.75">
      <c r="A1056" s="14" t="s">
        <v>98</v>
      </c>
      <c r="B1056" s="15" t="s">
        <v>97</v>
      </c>
      <c r="C1056" s="119">
        <v>4.821761658</v>
      </c>
      <c r="D1056" s="114">
        <v>1.25831</v>
      </c>
      <c r="E1056" s="17">
        <v>1</v>
      </c>
      <c r="F1056" s="114">
        <f t="shared" si="49"/>
        <v>1.25831</v>
      </c>
      <c r="G1056" s="17">
        <v>1.5</v>
      </c>
      <c r="H1056" s="114">
        <f t="shared" si="50"/>
        <v>1.8874650000000002</v>
      </c>
      <c r="I1056" s="18">
        <f t="shared" si="48"/>
        <v>14155.99</v>
      </c>
      <c r="J1056" s="77" t="s">
        <v>1652</v>
      </c>
      <c r="K1056" s="78" t="s">
        <v>1654</v>
      </c>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row>
    <row r="1057" spans="1:42" s="26" customFormat="1" ht="12.75">
      <c r="A1057" s="14" t="s">
        <v>99</v>
      </c>
      <c r="B1057" s="15" t="s">
        <v>97</v>
      </c>
      <c r="C1057" s="119">
        <v>8.6819407008</v>
      </c>
      <c r="D1057" s="114">
        <v>1.742184</v>
      </c>
      <c r="E1057" s="17">
        <v>1</v>
      </c>
      <c r="F1057" s="114">
        <f t="shared" si="49"/>
        <v>1.742184</v>
      </c>
      <c r="G1057" s="17">
        <v>1.5</v>
      </c>
      <c r="H1057" s="114">
        <f t="shared" si="50"/>
        <v>2.613276</v>
      </c>
      <c r="I1057" s="18">
        <f t="shared" si="48"/>
        <v>19599.57</v>
      </c>
      <c r="J1057" s="77" t="s">
        <v>1652</v>
      </c>
      <c r="K1057" s="78" t="s">
        <v>1654</v>
      </c>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row>
    <row r="1058" spans="1:42" s="26" customFormat="1" ht="12.75">
      <c r="A1058" s="20" t="s">
        <v>100</v>
      </c>
      <c r="B1058" s="21" t="s">
        <v>97</v>
      </c>
      <c r="C1058" s="120">
        <v>15.8026315789</v>
      </c>
      <c r="D1058" s="115">
        <v>2.931575</v>
      </c>
      <c r="E1058" s="23">
        <v>1</v>
      </c>
      <c r="F1058" s="115">
        <f t="shared" si="49"/>
        <v>2.931575</v>
      </c>
      <c r="G1058" s="23">
        <v>1.5</v>
      </c>
      <c r="H1058" s="115">
        <f t="shared" si="50"/>
        <v>4.3973625</v>
      </c>
      <c r="I1058" s="24">
        <f t="shared" si="48"/>
        <v>32980.22</v>
      </c>
      <c r="J1058" s="77" t="s">
        <v>1652</v>
      </c>
      <c r="K1058" s="78" t="s">
        <v>1654</v>
      </c>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row>
    <row r="1059" spans="1:42" s="26" customFormat="1" ht="12.75">
      <c r="A1059" s="14" t="s">
        <v>101</v>
      </c>
      <c r="B1059" s="15" t="s">
        <v>102</v>
      </c>
      <c r="C1059" s="119">
        <v>2.8144134381</v>
      </c>
      <c r="D1059" s="114">
        <v>0.625077</v>
      </c>
      <c r="E1059" s="17">
        <v>1</v>
      </c>
      <c r="F1059" s="114">
        <f t="shared" si="49"/>
        <v>0.625077</v>
      </c>
      <c r="G1059" s="17">
        <v>1.5</v>
      </c>
      <c r="H1059" s="114">
        <f t="shared" si="50"/>
        <v>0.9376154999999999</v>
      </c>
      <c r="I1059" s="18">
        <f t="shared" si="48"/>
        <v>7032.12</v>
      </c>
      <c r="J1059" s="77" t="s">
        <v>1652</v>
      </c>
      <c r="K1059" s="78" t="s">
        <v>1654</v>
      </c>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row>
    <row r="1060" spans="1:42" s="26" customFormat="1" ht="12.75">
      <c r="A1060" s="14" t="s">
        <v>103</v>
      </c>
      <c r="B1060" s="15" t="s">
        <v>102</v>
      </c>
      <c r="C1060" s="119">
        <v>3.6776632622</v>
      </c>
      <c r="D1060" s="114">
        <v>0.788029</v>
      </c>
      <c r="E1060" s="17">
        <v>1</v>
      </c>
      <c r="F1060" s="114">
        <f t="shared" si="49"/>
        <v>0.788029</v>
      </c>
      <c r="G1060" s="17">
        <v>1.5</v>
      </c>
      <c r="H1060" s="114">
        <f t="shared" si="50"/>
        <v>1.1820435</v>
      </c>
      <c r="I1060" s="18">
        <f t="shared" si="48"/>
        <v>8865.33</v>
      </c>
      <c r="J1060" s="77" t="s">
        <v>1652</v>
      </c>
      <c r="K1060" s="78" t="s">
        <v>1654</v>
      </c>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row>
    <row r="1061" spans="1:42" s="26" customFormat="1" ht="12.75">
      <c r="A1061" s="14" t="s">
        <v>104</v>
      </c>
      <c r="B1061" s="15" t="s">
        <v>102</v>
      </c>
      <c r="C1061" s="119">
        <v>7.8455586261</v>
      </c>
      <c r="D1061" s="114">
        <v>1.363602</v>
      </c>
      <c r="E1061" s="17">
        <v>1</v>
      </c>
      <c r="F1061" s="114">
        <f t="shared" si="49"/>
        <v>1.363602</v>
      </c>
      <c r="G1061" s="17">
        <v>1.5</v>
      </c>
      <c r="H1061" s="114">
        <f t="shared" si="50"/>
        <v>2.045403</v>
      </c>
      <c r="I1061" s="18">
        <f t="shared" si="48"/>
        <v>15340.52</v>
      </c>
      <c r="J1061" s="77" t="s">
        <v>1652</v>
      </c>
      <c r="K1061" s="78" t="s">
        <v>1654</v>
      </c>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row>
    <row r="1062" spans="1:42" s="26" customFormat="1" ht="12.75">
      <c r="A1062" s="20" t="s">
        <v>105</v>
      </c>
      <c r="B1062" s="21" t="s">
        <v>102</v>
      </c>
      <c r="C1062" s="120">
        <v>24.0999242998</v>
      </c>
      <c r="D1062" s="115">
        <v>4.908261</v>
      </c>
      <c r="E1062" s="23">
        <v>1</v>
      </c>
      <c r="F1062" s="115">
        <f t="shared" si="49"/>
        <v>4.908261</v>
      </c>
      <c r="G1062" s="23">
        <v>1.5</v>
      </c>
      <c r="H1062" s="115">
        <f t="shared" si="50"/>
        <v>7.362391500000001</v>
      </c>
      <c r="I1062" s="24">
        <f t="shared" si="48"/>
        <v>55217.94</v>
      </c>
      <c r="J1062" s="77" t="s">
        <v>1652</v>
      </c>
      <c r="K1062" s="78" t="s">
        <v>1654</v>
      </c>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row>
    <row r="1063" spans="1:42" s="26" customFormat="1" ht="12.75">
      <c r="A1063" s="14" t="s">
        <v>106</v>
      </c>
      <c r="B1063" s="15" t="s">
        <v>107</v>
      </c>
      <c r="C1063" s="119">
        <v>3.0423452769</v>
      </c>
      <c r="D1063" s="114">
        <v>0.484184</v>
      </c>
      <c r="E1063" s="17">
        <v>1</v>
      </c>
      <c r="F1063" s="114">
        <f t="shared" si="49"/>
        <v>0.484184</v>
      </c>
      <c r="G1063" s="17">
        <v>1.5</v>
      </c>
      <c r="H1063" s="114">
        <f t="shared" si="50"/>
        <v>0.726276</v>
      </c>
      <c r="I1063" s="18">
        <f t="shared" si="48"/>
        <v>5447.07</v>
      </c>
      <c r="J1063" s="77" t="s">
        <v>1652</v>
      </c>
      <c r="K1063" s="78" t="s">
        <v>1654</v>
      </c>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row>
    <row r="1064" spans="1:42" s="26" customFormat="1" ht="12.75">
      <c r="A1064" s="14" t="s">
        <v>108</v>
      </c>
      <c r="B1064" s="15" t="s">
        <v>107</v>
      </c>
      <c r="C1064" s="119">
        <v>4.0372565622</v>
      </c>
      <c r="D1064" s="114">
        <v>0.683082</v>
      </c>
      <c r="E1064" s="17">
        <v>1</v>
      </c>
      <c r="F1064" s="114">
        <f t="shared" si="49"/>
        <v>0.683082</v>
      </c>
      <c r="G1064" s="17">
        <v>1.5</v>
      </c>
      <c r="H1064" s="114">
        <f t="shared" si="50"/>
        <v>1.024623</v>
      </c>
      <c r="I1064" s="18">
        <f t="shared" si="48"/>
        <v>7684.67</v>
      </c>
      <c r="J1064" s="77" t="s">
        <v>1652</v>
      </c>
      <c r="K1064" s="78" t="s">
        <v>1654</v>
      </c>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row>
    <row r="1065" spans="1:42" s="26" customFormat="1" ht="12.75">
      <c r="A1065" s="14" t="s">
        <v>109</v>
      </c>
      <c r="B1065" s="15" t="s">
        <v>107</v>
      </c>
      <c r="C1065" s="119">
        <v>6.7415982076</v>
      </c>
      <c r="D1065" s="114">
        <v>1.11141</v>
      </c>
      <c r="E1065" s="17">
        <v>1</v>
      </c>
      <c r="F1065" s="114">
        <f t="shared" si="49"/>
        <v>1.11141</v>
      </c>
      <c r="G1065" s="17">
        <v>1.5</v>
      </c>
      <c r="H1065" s="114">
        <f t="shared" si="50"/>
        <v>1.667115</v>
      </c>
      <c r="I1065" s="18">
        <f t="shared" si="48"/>
        <v>12503.36</v>
      </c>
      <c r="J1065" s="77" t="s">
        <v>1652</v>
      </c>
      <c r="K1065" s="78" t="s">
        <v>1654</v>
      </c>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row>
    <row r="1066" spans="1:42" s="26" customFormat="1" ht="12.75">
      <c r="A1066" s="20" t="s">
        <v>110</v>
      </c>
      <c r="B1066" s="21" t="s">
        <v>107</v>
      </c>
      <c r="C1066" s="120">
        <v>11.6432337434</v>
      </c>
      <c r="D1066" s="115">
        <v>2.100047</v>
      </c>
      <c r="E1066" s="23">
        <v>1</v>
      </c>
      <c r="F1066" s="115">
        <f t="shared" si="49"/>
        <v>2.100047</v>
      </c>
      <c r="G1066" s="23">
        <v>1.5</v>
      </c>
      <c r="H1066" s="115">
        <f t="shared" si="50"/>
        <v>3.1500705</v>
      </c>
      <c r="I1066" s="24">
        <f t="shared" si="48"/>
        <v>23625.53</v>
      </c>
      <c r="J1066" s="77" t="s">
        <v>1652</v>
      </c>
      <c r="K1066" s="78" t="s">
        <v>1654</v>
      </c>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row>
    <row r="1067" spans="1:42" s="26" customFormat="1" ht="12.75">
      <c r="A1067" s="14" t="s">
        <v>111</v>
      </c>
      <c r="B1067" s="15" t="s">
        <v>112</v>
      </c>
      <c r="C1067" s="119">
        <v>5.1036717063</v>
      </c>
      <c r="D1067" s="114">
        <v>1.063473</v>
      </c>
      <c r="E1067" s="17">
        <v>1</v>
      </c>
      <c r="F1067" s="114">
        <f t="shared" si="49"/>
        <v>1.063473</v>
      </c>
      <c r="G1067" s="17">
        <v>1.5</v>
      </c>
      <c r="H1067" s="114">
        <f t="shared" si="50"/>
        <v>1.5952094999999997</v>
      </c>
      <c r="I1067" s="18">
        <f t="shared" si="48"/>
        <v>11964.07</v>
      </c>
      <c r="J1067" s="77" t="s">
        <v>1652</v>
      </c>
      <c r="K1067" s="78" t="s">
        <v>1654</v>
      </c>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row>
    <row r="1068" spans="1:42" s="26" customFormat="1" ht="12.75">
      <c r="A1068" s="14" t="s">
        <v>113</v>
      </c>
      <c r="B1068" s="15" t="s">
        <v>112</v>
      </c>
      <c r="C1068" s="119">
        <v>6.7990730012</v>
      </c>
      <c r="D1068" s="114">
        <v>1.596254</v>
      </c>
      <c r="E1068" s="17">
        <v>1</v>
      </c>
      <c r="F1068" s="114">
        <f t="shared" si="49"/>
        <v>1.596254</v>
      </c>
      <c r="G1068" s="17">
        <v>1.5</v>
      </c>
      <c r="H1068" s="114">
        <f t="shared" si="50"/>
        <v>2.394381</v>
      </c>
      <c r="I1068" s="18">
        <f t="shared" si="48"/>
        <v>17957.86</v>
      </c>
      <c r="J1068" s="77" t="s">
        <v>1652</v>
      </c>
      <c r="K1068" s="78" t="s">
        <v>1654</v>
      </c>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row>
    <row r="1069" spans="1:42" s="26" customFormat="1" ht="12.75">
      <c r="A1069" s="14" t="s">
        <v>114</v>
      </c>
      <c r="B1069" s="15" t="s">
        <v>112</v>
      </c>
      <c r="C1069" s="119">
        <v>11.1132061736</v>
      </c>
      <c r="D1069" s="114">
        <v>2.557192</v>
      </c>
      <c r="E1069" s="17">
        <v>1</v>
      </c>
      <c r="F1069" s="114">
        <f t="shared" si="49"/>
        <v>2.557192</v>
      </c>
      <c r="G1069" s="17">
        <v>1.5</v>
      </c>
      <c r="H1069" s="114">
        <f t="shared" si="50"/>
        <v>3.835788</v>
      </c>
      <c r="I1069" s="18">
        <f t="shared" si="48"/>
        <v>28768.41</v>
      </c>
      <c r="J1069" s="77" t="s">
        <v>1652</v>
      </c>
      <c r="K1069" s="78" t="s">
        <v>1654</v>
      </c>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row>
    <row r="1070" spans="1:42" s="26" customFormat="1" ht="12.75">
      <c r="A1070" s="20" t="s">
        <v>115</v>
      </c>
      <c r="B1070" s="21" t="s">
        <v>112</v>
      </c>
      <c r="C1070" s="120">
        <v>18.1967198342</v>
      </c>
      <c r="D1070" s="115">
        <v>4.938145</v>
      </c>
      <c r="E1070" s="23">
        <v>1</v>
      </c>
      <c r="F1070" s="115">
        <f t="shared" si="49"/>
        <v>4.938145</v>
      </c>
      <c r="G1070" s="23">
        <v>1.5</v>
      </c>
      <c r="H1070" s="115">
        <f t="shared" si="50"/>
        <v>7.4072175</v>
      </c>
      <c r="I1070" s="24">
        <f t="shared" si="48"/>
        <v>55554.13</v>
      </c>
      <c r="J1070" s="77" t="s">
        <v>1652</v>
      </c>
      <c r="K1070" s="78" t="s">
        <v>1654</v>
      </c>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row>
    <row r="1071" spans="1:42" s="26" customFormat="1" ht="12.75">
      <c r="A1071" s="14" t="s">
        <v>116</v>
      </c>
      <c r="B1071" s="15" t="s">
        <v>117</v>
      </c>
      <c r="C1071" s="119">
        <v>4.7064852447</v>
      </c>
      <c r="D1071" s="114">
        <v>1.00786</v>
      </c>
      <c r="E1071" s="17">
        <v>1</v>
      </c>
      <c r="F1071" s="114">
        <f t="shared" si="49"/>
        <v>1.00786</v>
      </c>
      <c r="G1071" s="17">
        <v>1.5</v>
      </c>
      <c r="H1071" s="114">
        <f t="shared" si="50"/>
        <v>1.51179</v>
      </c>
      <c r="I1071" s="18">
        <f t="shared" si="48"/>
        <v>11338.43</v>
      </c>
      <c r="J1071" s="77" t="s">
        <v>1652</v>
      </c>
      <c r="K1071" s="78" t="s">
        <v>1654</v>
      </c>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row>
    <row r="1072" spans="1:42" s="26" customFormat="1" ht="12.75">
      <c r="A1072" s="14" t="s">
        <v>118</v>
      </c>
      <c r="B1072" s="15" t="s">
        <v>117</v>
      </c>
      <c r="C1072" s="119">
        <v>6.9245742092</v>
      </c>
      <c r="D1072" s="114">
        <v>1.414279</v>
      </c>
      <c r="E1072" s="17">
        <v>1</v>
      </c>
      <c r="F1072" s="114">
        <f t="shared" si="49"/>
        <v>1.414279</v>
      </c>
      <c r="G1072" s="17">
        <v>1.5</v>
      </c>
      <c r="H1072" s="114">
        <f t="shared" si="50"/>
        <v>2.1214185</v>
      </c>
      <c r="I1072" s="18">
        <f t="shared" si="48"/>
        <v>15910.64</v>
      </c>
      <c r="J1072" s="77" t="s">
        <v>1652</v>
      </c>
      <c r="K1072" s="78" t="s">
        <v>1654</v>
      </c>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row>
    <row r="1073" spans="1:42" s="26" customFormat="1" ht="12.75">
      <c r="A1073" s="14" t="s">
        <v>119</v>
      </c>
      <c r="B1073" s="15" t="s">
        <v>117</v>
      </c>
      <c r="C1073" s="119">
        <v>11.3095690748</v>
      </c>
      <c r="D1073" s="114">
        <v>2.35983</v>
      </c>
      <c r="E1073" s="17">
        <v>1</v>
      </c>
      <c r="F1073" s="114">
        <f t="shared" si="49"/>
        <v>2.35983</v>
      </c>
      <c r="G1073" s="17">
        <v>1.5</v>
      </c>
      <c r="H1073" s="114">
        <f t="shared" si="50"/>
        <v>3.539745</v>
      </c>
      <c r="I1073" s="18">
        <f t="shared" si="48"/>
        <v>26548.09</v>
      </c>
      <c r="J1073" s="77" t="s">
        <v>1652</v>
      </c>
      <c r="K1073" s="78" t="s">
        <v>1654</v>
      </c>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row>
    <row r="1074" spans="1:42" s="26" customFormat="1" ht="12.75">
      <c r="A1074" s="20" t="s">
        <v>120</v>
      </c>
      <c r="B1074" s="21" t="s">
        <v>117</v>
      </c>
      <c r="C1074" s="120">
        <v>20.870538415</v>
      </c>
      <c r="D1074" s="115">
        <v>5.057386</v>
      </c>
      <c r="E1074" s="23">
        <v>1</v>
      </c>
      <c r="F1074" s="115">
        <f t="shared" si="49"/>
        <v>5.057386</v>
      </c>
      <c r="G1074" s="23">
        <v>1.5</v>
      </c>
      <c r="H1074" s="115">
        <f t="shared" si="50"/>
        <v>7.586079</v>
      </c>
      <c r="I1074" s="24">
        <f t="shared" si="48"/>
        <v>56895.59</v>
      </c>
      <c r="J1074" s="77" t="s">
        <v>1652</v>
      </c>
      <c r="K1074" s="78" t="s">
        <v>1654</v>
      </c>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row>
    <row r="1075" spans="1:42" s="26" customFormat="1" ht="12.75">
      <c r="A1075" s="14" t="s">
        <v>121</v>
      </c>
      <c r="B1075" s="15" t="s">
        <v>122</v>
      </c>
      <c r="C1075" s="119">
        <v>3.5325739834</v>
      </c>
      <c r="D1075" s="114">
        <v>0.543052</v>
      </c>
      <c r="E1075" s="17">
        <v>1</v>
      </c>
      <c r="F1075" s="114">
        <f t="shared" si="49"/>
        <v>0.543052</v>
      </c>
      <c r="G1075" s="17">
        <v>1.5</v>
      </c>
      <c r="H1075" s="114">
        <f t="shared" si="50"/>
        <v>0.814578</v>
      </c>
      <c r="I1075" s="18">
        <f t="shared" si="48"/>
        <v>6109.34</v>
      </c>
      <c r="J1075" s="77" t="s">
        <v>1652</v>
      </c>
      <c r="K1075" s="78" t="s">
        <v>1654</v>
      </c>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row>
    <row r="1076" spans="1:42" s="26" customFormat="1" ht="12.75">
      <c r="A1076" s="14" t="s">
        <v>123</v>
      </c>
      <c r="B1076" s="15" t="s">
        <v>122</v>
      </c>
      <c r="C1076" s="119">
        <v>4.4405855742</v>
      </c>
      <c r="D1076" s="114">
        <v>0.761237</v>
      </c>
      <c r="E1076" s="17">
        <v>1</v>
      </c>
      <c r="F1076" s="114">
        <f t="shared" si="49"/>
        <v>0.761237</v>
      </c>
      <c r="G1076" s="17">
        <v>1.5</v>
      </c>
      <c r="H1076" s="114">
        <f t="shared" si="50"/>
        <v>1.1418555000000001</v>
      </c>
      <c r="I1076" s="18">
        <f t="shared" si="48"/>
        <v>8563.92</v>
      </c>
      <c r="J1076" s="77" t="s">
        <v>1652</v>
      </c>
      <c r="K1076" s="78" t="s">
        <v>1654</v>
      </c>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row>
    <row r="1077" spans="1:42" s="26" customFormat="1" ht="12.75">
      <c r="A1077" s="14" t="s">
        <v>124</v>
      </c>
      <c r="B1077" s="15" t="s">
        <v>122</v>
      </c>
      <c r="C1077" s="119">
        <v>6.3286352916</v>
      </c>
      <c r="D1077" s="114">
        <v>1.153176</v>
      </c>
      <c r="E1077" s="17">
        <v>1</v>
      </c>
      <c r="F1077" s="114">
        <f t="shared" si="49"/>
        <v>1.153176</v>
      </c>
      <c r="G1077" s="17">
        <v>1.5</v>
      </c>
      <c r="H1077" s="114">
        <f t="shared" si="50"/>
        <v>1.7297639999999999</v>
      </c>
      <c r="I1077" s="18">
        <f t="shared" si="48"/>
        <v>12973.23</v>
      </c>
      <c r="J1077" s="77" t="s">
        <v>1652</v>
      </c>
      <c r="K1077" s="78" t="s">
        <v>1654</v>
      </c>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row>
    <row r="1078" spans="1:42" s="26" customFormat="1" ht="12.75">
      <c r="A1078" s="20" t="s">
        <v>125</v>
      </c>
      <c r="B1078" s="21" t="s">
        <v>122</v>
      </c>
      <c r="C1078" s="120">
        <v>10.0393507377</v>
      </c>
      <c r="D1078" s="115">
        <v>2.170461</v>
      </c>
      <c r="E1078" s="23">
        <v>1</v>
      </c>
      <c r="F1078" s="115">
        <f t="shared" si="49"/>
        <v>2.170461</v>
      </c>
      <c r="G1078" s="23">
        <v>1.5</v>
      </c>
      <c r="H1078" s="115">
        <f t="shared" si="50"/>
        <v>3.2556915</v>
      </c>
      <c r="I1078" s="24">
        <f t="shared" si="48"/>
        <v>24417.69</v>
      </c>
      <c r="J1078" s="77" t="s">
        <v>1652</v>
      </c>
      <c r="K1078" s="78" t="s">
        <v>1654</v>
      </c>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row>
    <row r="1079" spans="1:42" s="26" customFormat="1" ht="12.75">
      <c r="A1079" s="14" t="s">
        <v>126</v>
      </c>
      <c r="B1079" s="15" t="s">
        <v>127</v>
      </c>
      <c r="C1079" s="119">
        <v>3.6763771186</v>
      </c>
      <c r="D1079" s="114">
        <v>0.528644</v>
      </c>
      <c r="E1079" s="17">
        <v>1</v>
      </c>
      <c r="F1079" s="114">
        <f t="shared" si="49"/>
        <v>0.528644</v>
      </c>
      <c r="G1079" s="17">
        <v>1.5</v>
      </c>
      <c r="H1079" s="114">
        <f t="shared" si="50"/>
        <v>0.7929660000000001</v>
      </c>
      <c r="I1079" s="18">
        <f t="shared" si="48"/>
        <v>5947.25</v>
      </c>
      <c r="J1079" s="77" t="s">
        <v>1652</v>
      </c>
      <c r="K1079" s="78" t="s">
        <v>1654</v>
      </c>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row>
    <row r="1080" spans="1:42" s="26" customFormat="1" ht="12.75">
      <c r="A1080" s="14" t="s">
        <v>128</v>
      </c>
      <c r="B1080" s="15" t="s">
        <v>127</v>
      </c>
      <c r="C1080" s="119">
        <v>4.6999051116</v>
      </c>
      <c r="D1080" s="114">
        <v>0.720817</v>
      </c>
      <c r="E1080" s="17">
        <v>1</v>
      </c>
      <c r="F1080" s="114">
        <f t="shared" si="49"/>
        <v>0.720817</v>
      </c>
      <c r="G1080" s="17">
        <v>1.5</v>
      </c>
      <c r="H1080" s="114">
        <f t="shared" si="50"/>
        <v>1.0812255</v>
      </c>
      <c r="I1080" s="18">
        <f t="shared" si="48"/>
        <v>8109.19</v>
      </c>
      <c r="J1080" s="77" t="s">
        <v>1652</v>
      </c>
      <c r="K1080" s="78" t="s">
        <v>1654</v>
      </c>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row>
    <row r="1081" spans="1:42" s="26" customFormat="1" ht="12.75">
      <c r="A1081" s="14" t="s">
        <v>129</v>
      </c>
      <c r="B1081" s="15" t="s">
        <v>127</v>
      </c>
      <c r="C1081" s="119">
        <v>7.0467117988</v>
      </c>
      <c r="D1081" s="114">
        <v>1.161822</v>
      </c>
      <c r="E1081" s="17">
        <v>1</v>
      </c>
      <c r="F1081" s="114">
        <f t="shared" si="49"/>
        <v>1.161822</v>
      </c>
      <c r="G1081" s="17">
        <v>1.5</v>
      </c>
      <c r="H1081" s="114">
        <f t="shared" si="50"/>
        <v>1.7427329999999999</v>
      </c>
      <c r="I1081" s="18">
        <f t="shared" si="48"/>
        <v>13070.5</v>
      </c>
      <c r="J1081" s="77" t="s">
        <v>1652</v>
      </c>
      <c r="K1081" s="78" t="s">
        <v>1654</v>
      </c>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row>
    <row r="1082" spans="1:42" s="26" customFormat="1" ht="12.75">
      <c r="A1082" s="20" t="s">
        <v>130</v>
      </c>
      <c r="B1082" s="21" t="s">
        <v>127</v>
      </c>
      <c r="C1082" s="120">
        <v>11.5306825589</v>
      </c>
      <c r="D1082" s="115">
        <v>2.202493</v>
      </c>
      <c r="E1082" s="23">
        <v>1</v>
      </c>
      <c r="F1082" s="115">
        <f t="shared" si="49"/>
        <v>2.202493</v>
      </c>
      <c r="G1082" s="23">
        <v>1.5</v>
      </c>
      <c r="H1082" s="115">
        <f t="shared" si="50"/>
        <v>3.3037395</v>
      </c>
      <c r="I1082" s="24">
        <f t="shared" si="48"/>
        <v>24778.05</v>
      </c>
      <c r="J1082" s="77" t="s">
        <v>1652</v>
      </c>
      <c r="K1082" s="78" t="s">
        <v>1654</v>
      </c>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row>
    <row r="1083" spans="1:42" s="26" customFormat="1" ht="12.75">
      <c r="A1083" s="14" t="s">
        <v>131</v>
      </c>
      <c r="B1083" s="15" t="s">
        <v>132</v>
      </c>
      <c r="C1083" s="119">
        <v>2.2975022753</v>
      </c>
      <c r="D1083" s="114">
        <v>0.342299</v>
      </c>
      <c r="E1083" s="17">
        <v>1</v>
      </c>
      <c r="F1083" s="114">
        <f t="shared" si="49"/>
        <v>0.342299</v>
      </c>
      <c r="G1083" s="17">
        <v>1.5</v>
      </c>
      <c r="H1083" s="114">
        <f t="shared" si="50"/>
        <v>0.5134485</v>
      </c>
      <c r="I1083" s="18">
        <f t="shared" si="48"/>
        <v>3850.86</v>
      </c>
      <c r="J1083" s="77" t="s">
        <v>1652</v>
      </c>
      <c r="K1083" s="78" t="s">
        <v>1654</v>
      </c>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row>
    <row r="1084" spans="1:42" s="26" customFormat="1" ht="12.75">
      <c r="A1084" s="14" t="s">
        <v>133</v>
      </c>
      <c r="B1084" s="15" t="s">
        <v>132</v>
      </c>
      <c r="C1084" s="119">
        <v>3.0218865598</v>
      </c>
      <c r="D1084" s="114">
        <v>0.522291</v>
      </c>
      <c r="E1084" s="17">
        <v>1</v>
      </c>
      <c r="F1084" s="114">
        <f t="shared" si="49"/>
        <v>0.522291</v>
      </c>
      <c r="G1084" s="17">
        <v>1.5</v>
      </c>
      <c r="H1084" s="114">
        <f t="shared" si="50"/>
        <v>0.7834364999999999</v>
      </c>
      <c r="I1084" s="18">
        <f t="shared" si="48"/>
        <v>5875.77</v>
      </c>
      <c r="J1084" s="77" t="s">
        <v>1652</v>
      </c>
      <c r="K1084" s="78" t="s">
        <v>1654</v>
      </c>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row>
    <row r="1085" spans="1:42" s="26" customFormat="1" ht="12.75">
      <c r="A1085" s="14" t="s">
        <v>134</v>
      </c>
      <c r="B1085" s="15" t="s">
        <v>132</v>
      </c>
      <c r="C1085" s="119">
        <v>4.2934036096</v>
      </c>
      <c r="D1085" s="114">
        <v>0.762906</v>
      </c>
      <c r="E1085" s="17">
        <v>1</v>
      </c>
      <c r="F1085" s="114">
        <f t="shared" si="49"/>
        <v>0.762906</v>
      </c>
      <c r="G1085" s="17">
        <v>1.5</v>
      </c>
      <c r="H1085" s="114">
        <f t="shared" si="50"/>
        <v>1.144359</v>
      </c>
      <c r="I1085" s="18">
        <f t="shared" si="48"/>
        <v>8582.69</v>
      </c>
      <c r="J1085" s="77" t="s">
        <v>1652</v>
      </c>
      <c r="K1085" s="78" t="s">
        <v>1654</v>
      </c>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row>
    <row r="1086" spans="1:42" s="26" customFormat="1" ht="12.75">
      <c r="A1086" s="20" t="s">
        <v>135</v>
      </c>
      <c r="B1086" s="21" t="s">
        <v>132</v>
      </c>
      <c r="C1086" s="120">
        <v>7.3943396226</v>
      </c>
      <c r="D1086" s="115">
        <v>1.314071</v>
      </c>
      <c r="E1086" s="23">
        <v>1</v>
      </c>
      <c r="F1086" s="115">
        <f t="shared" si="49"/>
        <v>1.314071</v>
      </c>
      <c r="G1086" s="23">
        <v>1.5</v>
      </c>
      <c r="H1086" s="115">
        <f t="shared" si="50"/>
        <v>1.9711064999999999</v>
      </c>
      <c r="I1086" s="24">
        <f t="shared" si="48"/>
        <v>14783.3</v>
      </c>
      <c r="J1086" s="77" t="s">
        <v>1652</v>
      </c>
      <c r="K1086" s="78" t="s">
        <v>1654</v>
      </c>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row>
    <row r="1087" spans="1:42" s="26" customFormat="1" ht="12.75">
      <c r="A1087" s="14" t="s">
        <v>136</v>
      </c>
      <c r="B1087" s="15" t="s">
        <v>137</v>
      </c>
      <c r="C1087" s="119">
        <v>2.1593719605</v>
      </c>
      <c r="D1087" s="114">
        <v>0.319346</v>
      </c>
      <c r="E1087" s="17">
        <v>1</v>
      </c>
      <c r="F1087" s="114">
        <f t="shared" si="49"/>
        <v>0.319346</v>
      </c>
      <c r="G1087" s="17">
        <v>1.5</v>
      </c>
      <c r="H1087" s="114">
        <f t="shared" si="50"/>
        <v>0.47901900000000003</v>
      </c>
      <c r="I1087" s="18">
        <f t="shared" si="48"/>
        <v>3592.64</v>
      </c>
      <c r="J1087" s="77" t="s">
        <v>1652</v>
      </c>
      <c r="K1087" s="78" t="s">
        <v>1654</v>
      </c>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row>
    <row r="1088" spans="1:42" s="26" customFormat="1" ht="12.75">
      <c r="A1088" s="14" t="s">
        <v>138</v>
      </c>
      <c r="B1088" s="15" t="s">
        <v>137</v>
      </c>
      <c r="C1088" s="119">
        <v>2.79495736</v>
      </c>
      <c r="D1088" s="114">
        <v>0.473734</v>
      </c>
      <c r="E1088" s="17">
        <v>1</v>
      </c>
      <c r="F1088" s="114">
        <f t="shared" si="49"/>
        <v>0.473734</v>
      </c>
      <c r="G1088" s="17">
        <v>1.5</v>
      </c>
      <c r="H1088" s="114">
        <f t="shared" si="50"/>
        <v>0.710601</v>
      </c>
      <c r="I1088" s="18">
        <f t="shared" si="48"/>
        <v>5329.51</v>
      </c>
      <c r="J1088" s="77" t="s">
        <v>1652</v>
      </c>
      <c r="K1088" s="78" t="s">
        <v>1654</v>
      </c>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row>
    <row r="1089" spans="1:42" s="26" customFormat="1" ht="12.75">
      <c r="A1089" s="14" t="s">
        <v>139</v>
      </c>
      <c r="B1089" s="15" t="s">
        <v>137</v>
      </c>
      <c r="C1089" s="119">
        <v>4.6977924385</v>
      </c>
      <c r="D1089" s="114">
        <v>0.7794</v>
      </c>
      <c r="E1089" s="17">
        <v>1</v>
      </c>
      <c r="F1089" s="114">
        <f t="shared" si="49"/>
        <v>0.7794</v>
      </c>
      <c r="G1089" s="17">
        <v>1.5</v>
      </c>
      <c r="H1089" s="114">
        <f t="shared" si="50"/>
        <v>1.1691</v>
      </c>
      <c r="I1089" s="18">
        <f t="shared" si="48"/>
        <v>8768.25</v>
      </c>
      <c r="J1089" s="77" t="s">
        <v>1652</v>
      </c>
      <c r="K1089" s="78" t="s">
        <v>1654</v>
      </c>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row>
    <row r="1090" spans="1:42" s="26" customFormat="1" ht="12.75">
      <c r="A1090" s="20" t="s">
        <v>140</v>
      </c>
      <c r="B1090" s="21" t="s">
        <v>137</v>
      </c>
      <c r="C1090" s="120">
        <v>13.1697674419</v>
      </c>
      <c r="D1090" s="115">
        <v>2.423299</v>
      </c>
      <c r="E1090" s="23">
        <v>1</v>
      </c>
      <c r="F1090" s="115">
        <f t="shared" si="49"/>
        <v>2.423299</v>
      </c>
      <c r="G1090" s="23">
        <v>1.5</v>
      </c>
      <c r="H1090" s="115">
        <f t="shared" si="50"/>
        <v>3.6349485</v>
      </c>
      <c r="I1090" s="24">
        <f t="shared" si="48"/>
        <v>27262.11</v>
      </c>
      <c r="J1090" s="77" t="s">
        <v>1652</v>
      </c>
      <c r="K1090" s="78" t="s">
        <v>1654</v>
      </c>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row>
    <row r="1091" spans="1:42" s="26" customFormat="1" ht="12.75">
      <c r="A1091" s="14" t="s">
        <v>141</v>
      </c>
      <c r="B1091" s="15" t="s">
        <v>142</v>
      </c>
      <c r="C1091" s="119">
        <v>4.0032546786</v>
      </c>
      <c r="D1091" s="114">
        <v>0.551154</v>
      </c>
      <c r="E1091" s="17">
        <v>1</v>
      </c>
      <c r="F1091" s="114">
        <f t="shared" si="49"/>
        <v>0.551154</v>
      </c>
      <c r="G1091" s="17">
        <v>1.5</v>
      </c>
      <c r="H1091" s="114">
        <f t="shared" si="50"/>
        <v>0.8267310000000001</v>
      </c>
      <c r="I1091" s="18">
        <f t="shared" si="48"/>
        <v>6200.48</v>
      </c>
      <c r="J1091" s="77" t="s">
        <v>1652</v>
      </c>
      <c r="K1091" s="78" t="s">
        <v>1654</v>
      </c>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row>
    <row r="1092" spans="1:42" s="26" customFormat="1" ht="12.75">
      <c r="A1092" s="14" t="s">
        <v>143</v>
      </c>
      <c r="B1092" s="15" t="s">
        <v>142</v>
      </c>
      <c r="C1092" s="119">
        <v>4.7655334115</v>
      </c>
      <c r="D1092" s="114">
        <v>0.71301</v>
      </c>
      <c r="E1092" s="17">
        <v>1</v>
      </c>
      <c r="F1092" s="114">
        <f t="shared" si="49"/>
        <v>0.71301</v>
      </c>
      <c r="G1092" s="17">
        <v>1.5</v>
      </c>
      <c r="H1092" s="114">
        <f t="shared" si="50"/>
        <v>1.069515</v>
      </c>
      <c r="I1092" s="18">
        <f t="shared" si="48"/>
        <v>8021.36</v>
      </c>
      <c r="J1092" s="77" t="s">
        <v>1652</v>
      </c>
      <c r="K1092" s="78" t="s">
        <v>1654</v>
      </c>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row>
    <row r="1093" spans="1:42" s="26" customFormat="1" ht="12.75">
      <c r="A1093" s="14" t="s">
        <v>144</v>
      </c>
      <c r="B1093" s="15" t="s">
        <v>142</v>
      </c>
      <c r="C1093" s="119">
        <v>6.7963944857</v>
      </c>
      <c r="D1093" s="114">
        <v>1.140093</v>
      </c>
      <c r="E1093" s="17">
        <v>1</v>
      </c>
      <c r="F1093" s="114">
        <f t="shared" si="49"/>
        <v>1.140093</v>
      </c>
      <c r="G1093" s="17">
        <v>1.5</v>
      </c>
      <c r="H1093" s="114">
        <f t="shared" si="50"/>
        <v>1.7101395</v>
      </c>
      <c r="I1093" s="18">
        <f t="shared" si="48"/>
        <v>12826.05</v>
      </c>
      <c r="J1093" s="77" t="s">
        <v>1652</v>
      </c>
      <c r="K1093" s="78" t="s">
        <v>1654</v>
      </c>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row>
    <row r="1094" spans="1:42" s="26" customFormat="1" ht="12.75">
      <c r="A1094" s="20" t="s">
        <v>145</v>
      </c>
      <c r="B1094" s="21" t="s">
        <v>142</v>
      </c>
      <c r="C1094" s="120">
        <v>13.3653667595</v>
      </c>
      <c r="D1094" s="115">
        <v>2.469757</v>
      </c>
      <c r="E1094" s="23">
        <v>1</v>
      </c>
      <c r="F1094" s="115">
        <f t="shared" si="49"/>
        <v>2.469757</v>
      </c>
      <c r="G1094" s="23">
        <v>1.5</v>
      </c>
      <c r="H1094" s="115">
        <f t="shared" si="50"/>
        <v>3.7046355</v>
      </c>
      <c r="I1094" s="24">
        <f t="shared" si="48"/>
        <v>27784.77</v>
      </c>
      <c r="J1094" s="77" t="s">
        <v>1652</v>
      </c>
      <c r="K1094" s="78" t="s">
        <v>1654</v>
      </c>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row>
    <row r="1095" spans="1:42" s="26" customFormat="1" ht="12.75">
      <c r="A1095" s="14" t="s">
        <v>146</v>
      </c>
      <c r="B1095" s="15" t="s">
        <v>147</v>
      </c>
      <c r="C1095" s="119">
        <v>6.7803030303</v>
      </c>
      <c r="D1095" s="114">
        <v>1.089861</v>
      </c>
      <c r="E1095" s="17">
        <v>1</v>
      </c>
      <c r="F1095" s="114">
        <f t="shared" si="49"/>
        <v>1.089861</v>
      </c>
      <c r="G1095" s="17">
        <v>2.25</v>
      </c>
      <c r="H1095" s="114">
        <f t="shared" si="50"/>
        <v>2.4521872499999997</v>
      </c>
      <c r="I1095" s="18">
        <f t="shared" si="48"/>
        <v>18391.4</v>
      </c>
      <c r="J1095" s="77" t="s">
        <v>1658</v>
      </c>
      <c r="K1095" s="78" t="s">
        <v>1659</v>
      </c>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row>
    <row r="1096" spans="1:42" s="26" customFormat="1" ht="12.75">
      <c r="A1096" s="14" t="s">
        <v>148</v>
      </c>
      <c r="B1096" s="15" t="s">
        <v>147</v>
      </c>
      <c r="C1096" s="119">
        <v>12.8372641509</v>
      </c>
      <c r="D1096" s="114">
        <v>1.390398</v>
      </c>
      <c r="E1096" s="17">
        <v>1</v>
      </c>
      <c r="F1096" s="114">
        <f t="shared" si="49"/>
        <v>1.390398</v>
      </c>
      <c r="G1096" s="17">
        <v>2.25</v>
      </c>
      <c r="H1096" s="114">
        <f t="shared" si="50"/>
        <v>3.1283955</v>
      </c>
      <c r="I1096" s="18">
        <f t="shared" si="48"/>
        <v>23462.97</v>
      </c>
      <c r="J1096" s="77" t="s">
        <v>1658</v>
      </c>
      <c r="K1096" s="78" t="s">
        <v>1659</v>
      </c>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row>
    <row r="1097" spans="1:42" s="26" customFormat="1" ht="12.75">
      <c r="A1097" s="14" t="s">
        <v>149</v>
      </c>
      <c r="B1097" s="15" t="s">
        <v>147</v>
      </c>
      <c r="C1097" s="119">
        <v>20.335483871</v>
      </c>
      <c r="D1097" s="114">
        <v>2.435543</v>
      </c>
      <c r="E1097" s="17">
        <v>1</v>
      </c>
      <c r="F1097" s="114">
        <f t="shared" si="49"/>
        <v>2.435543</v>
      </c>
      <c r="G1097" s="17">
        <v>2.25</v>
      </c>
      <c r="H1097" s="114">
        <f t="shared" si="50"/>
        <v>5.47997175</v>
      </c>
      <c r="I1097" s="18">
        <f t="shared" si="48"/>
        <v>41099.79</v>
      </c>
      <c r="J1097" s="77" t="s">
        <v>1658</v>
      </c>
      <c r="K1097" s="78" t="s">
        <v>1659</v>
      </c>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row>
    <row r="1098" spans="1:42" s="26" customFormat="1" ht="12.75">
      <c r="A1098" s="20" t="s">
        <v>150</v>
      </c>
      <c r="B1098" s="21" t="s">
        <v>147</v>
      </c>
      <c r="C1098" s="120">
        <v>24.2121212121</v>
      </c>
      <c r="D1098" s="115">
        <v>3.775526</v>
      </c>
      <c r="E1098" s="23">
        <v>1</v>
      </c>
      <c r="F1098" s="115">
        <f t="shared" si="49"/>
        <v>3.775526</v>
      </c>
      <c r="G1098" s="23">
        <v>2.25</v>
      </c>
      <c r="H1098" s="115">
        <f t="shared" si="50"/>
        <v>8.4949335</v>
      </c>
      <c r="I1098" s="24">
        <f t="shared" si="48"/>
        <v>63712</v>
      </c>
      <c r="J1098" s="77" t="s">
        <v>1658</v>
      </c>
      <c r="K1098" s="78" t="s">
        <v>1659</v>
      </c>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row>
    <row r="1099" spans="1:42" s="26" customFormat="1" ht="12.75">
      <c r="A1099" s="14" t="s">
        <v>151</v>
      </c>
      <c r="B1099" s="15" t="s">
        <v>152</v>
      </c>
      <c r="C1099" s="119">
        <v>10.8190913787</v>
      </c>
      <c r="D1099" s="114">
        <v>0.57126</v>
      </c>
      <c r="E1099" s="17">
        <v>1</v>
      </c>
      <c r="F1099" s="114">
        <f t="shared" si="49"/>
        <v>0.57126</v>
      </c>
      <c r="G1099" s="17">
        <v>2.25</v>
      </c>
      <c r="H1099" s="114">
        <f t="shared" si="50"/>
        <v>1.285335</v>
      </c>
      <c r="I1099" s="18">
        <f t="shared" si="48"/>
        <v>9640.01</v>
      </c>
      <c r="J1099" s="77" t="s">
        <v>1658</v>
      </c>
      <c r="K1099" s="78" t="s">
        <v>1659</v>
      </c>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row>
    <row r="1100" spans="1:42" s="26" customFormat="1" ht="12.75">
      <c r="A1100" s="14" t="s">
        <v>153</v>
      </c>
      <c r="B1100" s="15" t="s">
        <v>152</v>
      </c>
      <c r="C1100" s="119">
        <v>11.7924584056</v>
      </c>
      <c r="D1100" s="114">
        <v>0.669871</v>
      </c>
      <c r="E1100" s="17">
        <v>1</v>
      </c>
      <c r="F1100" s="114">
        <f t="shared" si="49"/>
        <v>0.669871</v>
      </c>
      <c r="G1100" s="17">
        <v>2.25</v>
      </c>
      <c r="H1100" s="114">
        <f t="shared" si="50"/>
        <v>1.50720975</v>
      </c>
      <c r="I1100" s="18">
        <f t="shared" si="48"/>
        <v>11304.07</v>
      </c>
      <c r="J1100" s="77" t="s">
        <v>1658</v>
      </c>
      <c r="K1100" s="78" t="s">
        <v>1659</v>
      </c>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row>
    <row r="1101" spans="1:42" s="26" customFormat="1" ht="12.75">
      <c r="A1101" s="14" t="s">
        <v>154</v>
      </c>
      <c r="B1101" s="15" t="s">
        <v>152</v>
      </c>
      <c r="C1101" s="119">
        <v>15.3888068275</v>
      </c>
      <c r="D1101" s="114">
        <v>0.920139</v>
      </c>
      <c r="E1101" s="17">
        <v>1</v>
      </c>
      <c r="F1101" s="114">
        <f t="shared" si="49"/>
        <v>0.920139</v>
      </c>
      <c r="G1101" s="17">
        <v>2.25</v>
      </c>
      <c r="H1101" s="114">
        <f t="shared" si="50"/>
        <v>2.0703127500000003</v>
      </c>
      <c r="I1101" s="18">
        <f t="shared" si="48"/>
        <v>15527.35</v>
      </c>
      <c r="J1101" s="77" t="s">
        <v>1658</v>
      </c>
      <c r="K1101" s="78" t="s">
        <v>1659</v>
      </c>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row>
    <row r="1102" spans="1:42" s="26" customFormat="1" ht="12.75">
      <c r="A1102" s="20" t="s">
        <v>155</v>
      </c>
      <c r="B1102" s="21" t="s">
        <v>152</v>
      </c>
      <c r="C1102" s="120">
        <v>28.4791431793</v>
      </c>
      <c r="D1102" s="115">
        <v>1.928205</v>
      </c>
      <c r="E1102" s="23">
        <v>1</v>
      </c>
      <c r="F1102" s="115">
        <f t="shared" si="49"/>
        <v>1.928205</v>
      </c>
      <c r="G1102" s="23">
        <v>2.25</v>
      </c>
      <c r="H1102" s="115">
        <f t="shared" si="50"/>
        <v>4.33846125</v>
      </c>
      <c r="I1102" s="24">
        <f t="shared" si="48"/>
        <v>32538.46</v>
      </c>
      <c r="J1102" s="77" t="s">
        <v>1658</v>
      </c>
      <c r="K1102" s="78" t="s">
        <v>1659</v>
      </c>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row>
    <row r="1103" spans="1:42" s="26" customFormat="1" ht="12.75">
      <c r="A1103" s="14" t="s">
        <v>156</v>
      </c>
      <c r="B1103" s="15" t="s">
        <v>157</v>
      </c>
      <c r="C1103" s="119">
        <v>5.2832329115</v>
      </c>
      <c r="D1103" s="114">
        <v>0.357107</v>
      </c>
      <c r="E1103" s="17">
        <v>1</v>
      </c>
      <c r="F1103" s="114">
        <f t="shared" si="49"/>
        <v>0.357107</v>
      </c>
      <c r="G1103" s="17">
        <v>2.25</v>
      </c>
      <c r="H1103" s="114">
        <f t="shared" si="50"/>
        <v>0.80349075</v>
      </c>
      <c r="I1103" s="18">
        <f aca="true" t="shared" si="51" ref="I1103:I1166">+ROUND(H1103*7500,2)</f>
        <v>6026.18</v>
      </c>
      <c r="J1103" s="77" t="s">
        <v>1658</v>
      </c>
      <c r="K1103" s="78" t="s">
        <v>1659</v>
      </c>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row>
    <row r="1104" spans="1:42" s="26" customFormat="1" ht="12.75">
      <c r="A1104" s="14" t="s">
        <v>158</v>
      </c>
      <c r="B1104" s="15" t="s">
        <v>157</v>
      </c>
      <c r="C1104" s="119">
        <v>7.2445772511</v>
      </c>
      <c r="D1104" s="114">
        <v>0.501817</v>
      </c>
      <c r="E1104" s="17">
        <v>1</v>
      </c>
      <c r="F1104" s="114">
        <f aca="true" t="shared" si="52" ref="F1104:F1167">+D1104*E1104</f>
        <v>0.501817</v>
      </c>
      <c r="G1104" s="17">
        <v>2.25</v>
      </c>
      <c r="H1104" s="114">
        <f aca="true" t="shared" si="53" ref="H1104:H1167">F1104*G1104</f>
        <v>1.12908825</v>
      </c>
      <c r="I1104" s="18">
        <f t="shared" si="51"/>
        <v>8468.16</v>
      </c>
      <c r="J1104" s="77" t="s">
        <v>1658</v>
      </c>
      <c r="K1104" s="78" t="s">
        <v>1659</v>
      </c>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row>
    <row r="1105" spans="1:42" s="26" customFormat="1" ht="12.75">
      <c r="A1105" s="14" t="s">
        <v>159</v>
      </c>
      <c r="B1105" s="15" t="s">
        <v>157</v>
      </c>
      <c r="C1105" s="119">
        <v>10.5490824352</v>
      </c>
      <c r="D1105" s="114">
        <v>0.809612</v>
      </c>
      <c r="E1105" s="17">
        <v>1</v>
      </c>
      <c r="F1105" s="114">
        <f t="shared" si="52"/>
        <v>0.809612</v>
      </c>
      <c r="G1105" s="17">
        <v>2.25</v>
      </c>
      <c r="H1105" s="114">
        <f t="shared" si="53"/>
        <v>1.8216269999999999</v>
      </c>
      <c r="I1105" s="18">
        <f t="shared" si="51"/>
        <v>13662.2</v>
      </c>
      <c r="J1105" s="77" t="s">
        <v>1658</v>
      </c>
      <c r="K1105" s="78" t="s">
        <v>1659</v>
      </c>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row>
    <row r="1106" spans="1:42" s="26" customFormat="1" ht="12.75">
      <c r="A1106" s="20" t="s">
        <v>160</v>
      </c>
      <c r="B1106" s="21" t="s">
        <v>157</v>
      </c>
      <c r="C1106" s="120">
        <v>20.2816171389</v>
      </c>
      <c r="D1106" s="115">
        <v>1.592221</v>
      </c>
      <c r="E1106" s="23">
        <v>1</v>
      </c>
      <c r="F1106" s="115">
        <f t="shared" si="52"/>
        <v>1.592221</v>
      </c>
      <c r="G1106" s="23">
        <v>2.25</v>
      </c>
      <c r="H1106" s="115">
        <f t="shared" si="53"/>
        <v>3.5824972500000003</v>
      </c>
      <c r="I1106" s="24">
        <f t="shared" si="51"/>
        <v>26868.73</v>
      </c>
      <c r="J1106" s="77" t="s">
        <v>1658</v>
      </c>
      <c r="K1106" s="78" t="s">
        <v>1659</v>
      </c>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row>
    <row r="1107" spans="1:42" s="26" customFormat="1" ht="12.75">
      <c r="A1107" s="14" t="s">
        <v>161</v>
      </c>
      <c r="B1107" s="15" t="s">
        <v>162</v>
      </c>
      <c r="C1107" s="119">
        <v>5.0323785803</v>
      </c>
      <c r="D1107" s="114">
        <v>0.339803</v>
      </c>
      <c r="E1107" s="17">
        <v>1</v>
      </c>
      <c r="F1107" s="114">
        <f t="shared" si="52"/>
        <v>0.339803</v>
      </c>
      <c r="G1107" s="17">
        <v>2.25</v>
      </c>
      <c r="H1107" s="114">
        <f t="shared" si="53"/>
        <v>0.76455675</v>
      </c>
      <c r="I1107" s="18">
        <f t="shared" si="51"/>
        <v>5734.18</v>
      </c>
      <c r="J1107" s="77" t="s">
        <v>1658</v>
      </c>
      <c r="K1107" s="78" t="s">
        <v>1659</v>
      </c>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row>
    <row r="1108" spans="1:42" s="26" customFormat="1" ht="12.75">
      <c r="A1108" s="14" t="s">
        <v>163</v>
      </c>
      <c r="B1108" s="15" t="s">
        <v>162</v>
      </c>
      <c r="C1108" s="119">
        <v>6.5835721108</v>
      </c>
      <c r="D1108" s="114">
        <v>0.449742</v>
      </c>
      <c r="E1108" s="17">
        <v>1</v>
      </c>
      <c r="F1108" s="114">
        <f t="shared" si="52"/>
        <v>0.449742</v>
      </c>
      <c r="G1108" s="17">
        <v>2.25</v>
      </c>
      <c r="H1108" s="114">
        <f t="shared" si="53"/>
        <v>1.0119194999999999</v>
      </c>
      <c r="I1108" s="18">
        <f t="shared" si="51"/>
        <v>7589.4</v>
      </c>
      <c r="J1108" s="77" t="s">
        <v>1658</v>
      </c>
      <c r="K1108" s="78" t="s">
        <v>1659</v>
      </c>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row>
    <row r="1109" spans="1:42" s="26" customFormat="1" ht="12.75">
      <c r="A1109" s="14" t="s">
        <v>164</v>
      </c>
      <c r="B1109" s="15" t="s">
        <v>162</v>
      </c>
      <c r="C1109" s="119">
        <v>14.7280701754</v>
      </c>
      <c r="D1109" s="114">
        <v>0.90605</v>
      </c>
      <c r="E1109" s="17">
        <v>1</v>
      </c>
      <c r="F1109" s="114">
        <f t="shared" si="52"/>
        <v>0.90605</v>
      </c>
      <c r="G1109" s="17">
        <v>2.25</v>
      </c>
      <c r="H1109" s="114">
        <f t="shared" si="53"/>
        <v>2.0386125</v>
      </c>
      <c r="I1109" s="18">
        <f t="shared" si="51"/>
        <v>15289.59</v>
      </c>
      <c r="J1109" s="77" t="s">
        <v>1658</v>
      </c>
      <c r="K1109" s="78" t="s">
        <v>1659</v>
      </c>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row>
    <row r="1110" spans="1:42" s="26" customFormat="1" ht="12.75">
      <c r="A1110" s="20" t="s">
        <v>165</v>
      </c>
      <c r="B1110" s="21" t="s">
        <v>162</v>
      </c>
      <c r="C1110" s="120">
        <v>73</v>
      </c>
      <c r="D1110" s="115">
        <v>1.4933835</v>
      </c>
      <c r="E1110" s="23">
        <v>1</v>
      </c>
      <c r="F1110" s="115">
        <f t="shared" si="52"/>
        <v>1.4933835</v>
      </c>
      <c r="G1110" s="23">
        <v>2.25</v>
      </c>
      <c r="H1110" s="115">
        <f t="shared" si="53"/>
        <v>3.360112875</v>
      </c>
      <c r="I1110" s="24">
        <f t="shared" si="51"/>
        <v>25200.85</v>
      </c>
      <c r="J1110" s="77" t="s">
        <v>1658</v>
      </c>
      <c r="K1110" s="78" t="s">
        <v>1659</v>
      </c>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row>
    <row r="1111" spans="1:42" s="26" customFormat="1" ht="12.75">
      <c r="A1111" s="14" t="s">
        <v>166</v>
      </c>
      <c r="B1111" s="15" t="s">
        <v>167</v>
      </c>
      <c r="C1111" s="119">
        <v>6.0112055045</v>
      </c>
      <c r="D1111" s="114">
        <v>0.40004</v>
      </c>
      <c r="E1111" s="17">
        <v>1</v>
      </c>
      <c r="F1111" s="114">
        <f t="shared" si="52"/>
        <v>0.40004</v>
      </c>
      <c r="G1111" s="17">
        <v>2.25</v>
      </c>
      <c r="H1111" s="114">
        <f t="shared" si="53"/>
        <v>0.9000900000000001</v>
      </c>
      <c r="I1111" s="18">
        <f t="shared" si="51"/>
        <v>6750.68</v>
      </c>
      <c r="J1111" s="77" t="s">
        <v>1658</v>
      </c>
      <c r="K1111" s="78" t="s">
        <v>1659</v>
      </c>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row>
    <row r="1112" spans="1:42" s="26" customFormat="1" ht="12.75">
      <c r="A1112" s="14" t="s">
        <v>168</v>
      </c>
      <c r="B1112" s="15" t="s">
        <v>167</v>
      </c>
      <c r="C1112" s="119">
        <v>8.0835629658</v>
      </c>
      <c r="D1112" s="114">
        <v>0.536472</v>
      </c>
      <c r="E1112" s="17">
        <v>1</v>
      </c>
      <c r="F1112" s="114">
        <f t="shared" si="52"/>
        <v>0.536472</v>
      </c>
      <c r="G1112" s="17">
        <v>2.25</v>
      </c>
      <c r="H1112" s="114">
        <f t="shared" si="53"/>
        <v>1.2070619999999999</v>
      </c>
      <c r="I1112" s="18">
        <f t="shared" si="51"/>
        <v>9052.97</v>
      </c>
      <c r="J1112" s="77" t="s">
        <v>1658</v>
      </c>
      <c r="K1112" s="78" t="s">
        <v>1659</v>
      </c>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row>
    <row r="1113" spans="1:42" s="26" customFormat="1" ht="12.75">
      <c r="A1113" s="14" t="s">
        <v>169</v>
      </c>
      <c r="B1113" s="15" t="s">
        <v>167</v>
      </c>
      <c r="C1113" s="119">
        <v>12.0463768116</v>
      </c>
      <c r="D1113" s="114">
        <v>0.826529</v>
      </c>
      <c r="E1113" s="17">
        <v>1</v>
      </c>
      <c r="F1113" s="114">
        <f t="shared" si="52"/>
        <v>0.826529</v>
      </c>
      <c r="G1113" s="17">
        <v>2.25</v>
      </c>
      <c r="H1113" s="114">
        <f t="shared" si="53"/>
        <v>1.8596902499999999</v>
      </c>
      <c r="I1113" s="18">
        <f t="shared" si="51"/>
        <v>13947.68</v>
      </c>
      <c r="J1113" s="77" t="s">
        <v>1658</v>
      </c>
      <c r="K1113" s="78" t="s">
        <v>1659</v>
      </c>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row>
    <row r="1114" spans="1:42" s="26" customFormat="1" ht="12.75">
      <c r="A1114" s="20" t="s">
        <v>170</v>
      </c>
      <c r="B1114" s="21" t="s">
        <v>167</v>
      </c>
      <c r="C1114" s="120">
        <v>19.4753042233</v>
      </c>
      <c r="D1114" s="115">
        <v>1.4926</v>
      </c>
      <c r="E1114" s="23">
        <v>1</v>
      </c>
      <c r="F1114" s="115">
        <f t="shared" si="52"/>
        <v>1.4926</v>
      </c>
      <c r="G1114" s="23">
        <v>2.25</v>
      </c>
      <c r="H1114" s="115">
        <f t="shared" si="53"/>
        <v>3.3583499999999997</v>
      </c>
      <c r="I1114" s="24">
        <f t="shared" si="51"/>
        <v>25187.63</v>
      </c>
      <c r="J1114" s="77" t="s">
        <v>1658</v>
      </c>
      <c r="K1114" s="78" t="s">
        <v>1659</v>
      </c>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row>
    <row r="1115" spans="1:42" s="26" customFormat="1" ht="12.75">
      <c r="A1115" s="14" t="s">
        <v>171</v>
      </c>
      <c r="B1115" s="15" t="s">
        <v>172</v>
      </c>
      <c r="C1115" s="119">
        <v>4.237346756</v>
      </c>
      <c r="D1115" s="114">
        <v>0.294281</v>
      </c>
      <c r="E1115" s="17">
        <v>1</v>
      </c>
      <c r="F1115" s="114">
        <f t="shared" si="52"/>
        <v>0.294281</v>
      </c>
      <c r="G1115" s="17">
        <v>2.25</v>
      </c>
      <c r="H1115" s="114">
        <f t="shared" si="53"/>
        <v>0.66213225</v>
      </c>
      <c r="I1115" s="18">
        <f t="shared" si="51"/>
        <v>4965.99</v>
      </c>
      <c r="J1115" s="77" t="s">
        <v>1658</v>
      </c>
      <c r="K1115" s="78" t="s">
        <v>1659</v>
      </c>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row>
    <row r="1116" spans="1:42" s="26" customFormat="1" ht="12.75">
      <c r="A1116" s="14" t="s">
        <v>173</v>
      </c>
      <c r="B1116" s="15" t="s">
        <v>172</v>
      </c>
      <c r="C1116" s="119">
        <v>5.5827797384</v>
      </c>
      <c r="D1116" s="114">
        <v>0.399772</v>
      </c>
      <c r="E1116" s="17">
        <v>1</v>
      </c>
      <c r="F1116" s="114">
        <f t="shared" si="52"/>
        <v>0.399772</v>
      </c>
      <c r="G1116" s="17">
        <v>2.25</v>
      </c>
      <c r="H1116" s="114">
        <f t="shared" si="53"/>
        <v>0.899487</v>
      </c>
      <c r="I1116" s="18">
        <f t="shared" si="51"/>
        <v>6746.15</v>
      </c>
      <c r="J1116" s="77" t="s">
        <v>1658</v>
      </c>
      <c r="K1116" s="78" t="s">
        <v>1659</v>
      </c>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row>
    <row r="1117" spans="1:42" s="26" customFormat="1" ht="12.75">
      <c r="A1117" s="14" t="s">
        <v>174</v>
      </c>
      <c r="B1117" s="15" t="s">
        <v>172</v>
      </c>
      <c r="C1117" s="119">
        <v>7.2662601626</v>
      </c>
      <c r="D1117" s="114">
        <v>0.567627</v>
      </c>
      <c r="E1117" s="17">
        <v>1</v>
      </c>
      <c r="F1117" s="114">
        <f t="shared" si="52"/>
        <v>0.567627</v>
      </c>
      <c r="G1117" s="17">
        <v>2.25</v>
      </c>
      <c r="H1117" s="114">
        <f t="shared" si="53"/>
        <v>1.27716075</v>
      </c>
      <c r="I1117" s="18">
        <f t="shared" si="51"/>
        <v>9578.71</v>
      </c>
      <c r="J1117" s="77" t="s">
        <v>1658</v>
      </c>
      <c r="K1117" s="78" t="s">
        <v>1659</v>
      </c>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row>
    <row r="1118" spans="1:42" s="26" customFormat="1" ht="12.75">
      <c r="A1118" s="20" t="s">
        <v>175</v>
      </c>
      <c r="B1118" s="21" t="s">
        <v>172</v>
      </c>
      <c r="C1118" s="120">
        <v>16.6448598131</v>
      </c>
      <c r="D1118" s="115">
        <v>1.1553</v>
      </c>
      <c r="E1118" s="23">
        <v>1</v>
      </c>
      <c r="F1118" s="115">
        <f t="shared" si="52"/>
        <v>1.1553</v>
      </c>
      <c r="G1118" s="23">
        <v>2.25</v>
      </c>
      <c r="H1118" s="115">
        <f t="shared" si="53"/>
        <v>2.599425</v>
      </c>
      <c r="I1118" s="24">
        <f t="shared" si="51"/>
        <v>19495.69</v>
      </c>
      <c r="J1118" s="77" t="s">
        <v>1658</v>
      </c>
      <c r="K1118" s="78" t="s">
        <v>1659</v>
      </c>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row>
    <row r="1119" spans="1:42" s="26" customFormat="1" ht="12.75">
      <c r="A1119" s="14" t="s">
        <v>176</v>
      </c>
      <c r="B1119" s="15" t="s">
        <v>177</v>
      </c>
      <c r="C1119" s="119">
        <v>3.8792662116</v>
      </c>
      <c r="D1119" s="114">
        <v>0.273786</v>
      </c>
      <c r="E1119" s="17">
        <v>1</v>
      </c>
      <c r="F1119" s="114">
        <f t="shared" si="52"/>
        <v>0.273786</v>
      </c>
      <c r="G1119" s="17">
        <v>2.25</v>
      </c>
      <c r="H1119" s="114">
        <f t="shared" si="53"/>
        <v>0.6160184999999999</v>
      </c>
      <c r="I1119" s="18">
        <f t="shared" si="51"/>
        <v>4620.14</v>
      </c>
      <c r="J1119" s="77" t="s">
        <v>1658</v>
      </c>
      <c r="K1119" s="78" t="s">
        <v>1659</v>
      </c>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row>
    <row r="1120" spans="1:42" s="26" customFormat="1" ht="12.75">
      <c r="A1120" s="14" t="s">
        <v>178</v>
      </c>
      <c r="B1120" s="15" t="s">
        <v>177</v>
      </c>
      <c r="C1120" s="119">
        <v>6.220353238</v>
      </c>
      <c r="D1120" s="114">
        <v>0.43628</v>
      </c>
      <c r="E1120" s="17">
        <v>1</v>
      </c>
      <c r="F1120" s="114">
        <f t="shared" si="52"/>
        <v>0.43628</v>
      </c>
      <c r="G1120" s="17">
        <v>2.25</v>
      </c>
      <c r="H1120" s="114">
        <f t="shared" si="53"/>
        <v>0.98163</v>
      </c>
      <c r="I1120" s="18">
        <f t="shared" si="51"/>
        <v>7362.23</v>
      </c>
      <c r="J1120" s="77" t="s">
        <v>1658</v>
      </c>
      <c r="K1120" s="78" t="s">
        <v>1659</v>
      </c>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row>
    <row r="1121" spans="1:42" s="26" customFormat="1" ht="12.75">
      <c r="A1121" s="14" t="s">
        <v>179</v>
      </c>
      <c r="B1121" s="15" t="s">
        <v>177</v>
      </c>
      <c r="C1121" s="119">
        <v>8.995</v>
      </c>
      <c r="D1121" s="114">
        <v>0.622544</v>
      </c>
      <c r="E1121" s="17">
        <v>1</v>
      </c>
      <c r="F1121" s="114">
        <f t="shared" si="52"/>
        <v>0.622544</v>
      </c>
      <c r="G1121" s="17">
        <v>2.25</v>
      </c>
      <c r="H1121" s="114">
        <f t="shared" si="53"/>
        <v>1.4007239999999999</v>
      </c>
      <c r="I1121" s="18">
        <f t="shared" si="51"/>
        <v>10505.43</v>
      </c>
      <c r="J1121" s="77" t="s">
        <v>1658</v>
      </c>
      <c r="K1121" s="78" t="s">
        <v>1659</v>
      </c>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row>
    <row r="1122" spans="1:42" s="26" customFormat="1" ht="12.75">
      <c r="A1122" s="20" t="s">
        <v>180</v>
      </c>
      <c r="B1122" s="21" t="s">
        <v>177</v>
      </c>
      <c r="C1122" s="120">
        <v>8.125</v>
      </c>
      <c r="D1122" s="115">
        <v>0.8767</v>
      </c>
      <c r="E1122" s="23">
        <v>1</v>
      </c>
      <c r="F1122" s="115">
        <f t="shared" si="52"/>
        <v>0.8767</v>
      </c>
      <c r="G1122" s="23">
        <v>2.25</v>
      </c>
      <c r="H1122" s="115">
        <f t="shared" si="53"/>
        <v>1.972575</v>
      </c>
      <c r="I1122" s="24">
        <f t="shared" si="51"/>
        <v>14794.31</v>
      </c>
      <c r="J1122" s="77" t="s">
        <v>1658</v>
      </c>
      <c r="K1122" s="78" t="s">
        <v>1659</v>
      </c>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row>
    <row r="1123" spans="1:42" s="26" customFormat="1" ht="12.75">
      <c r="A1123" s="14" t="s">
        <v>181</v>
      </c>
      <c r="B1123" s="15" t="s">
        <v>182</v>
      </c>
      <c r="C1123" s="119">
        <v>3.3063046647</v>
      </c>
      <c r="D1123" s="114">
        <v>0.406045</v>
      </c>
      <c r="E1123" s="17">
        <v>1</v>
      </c>
      <c r="F1123" s="114">
        <f t="shared" si="52"/>
        <v>0.406045</v>
      </c>
      <c r="G1123" s="17">
        <v>2.25</v>
      </c>
      <c r="H1123" s="114">
        <f t="shared" si="53"/>
        <v>0.9136012499999999</v>
      </c>
      <c r="I1123" s="18">
        <f t="shared" si="51"/>
        <v>6852.01</v>
      </c>
      <c r="J1123" s="77" t="s">
        <v>1658</v>
      </c>
      <c r="K1123" s="78" t="s">
        <v>1659</v>
      </c>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row>
    <row r="1124" spans="1:42" s="26" customFormat="1" ht="12.75">
      <c r="A1124" s="14" t="s">
        <v>183</v>
      </c>
      <c r="B1124" s="15" t="s">
        <v>182</v>
      </c>
      <c r="C1124" s="119">
        <v>3.8079296802</v>
      </c>
      <c r="D1124" s="114">
        <v>0.530779</v>
      </c>
      <c r="E1124" s="17">
        <v>1</v>
      </c>
      <c r="F1124" s="114">
        <f t="shared" si="52"/>
        <v>0.530779</v>
      </c>
      <c r="G1124" s="17">
        <v>2.25</v>
      </c>
      <c r="H1124" s="114">
        <f t="shared" si="53"/>
        <v>1.19425275</v>
      </c>
      <c r="I1124" s="18">
        <f t="shared" si="51"/>
        <v>8956.9</v>
      </c>
      <c r="J1124" s="77" t="s">
        <v>1658</v>
      </c>
      <c r="K1124" s="78" t="s">
        <v>1659</v>
      </c>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row>
    <row r="1125" spans="1:42" s="26" customFormat="1" ht="12.75">
      <c r="A1125" s="14" t="s">
        <v>184</v>
      </c>
      <c r="B1125" s="15" t="s">
        <v>182</v>
      </c>
      <c r="C1125" s="119">
        <v>4.5655844156</v>
      </c>
      <c r="D1125" s="114">
        <v>0.60647</v>
      </c>
      <c r="E1125" s="17">
        <v>1</v>
      </c>
      <c r="F1125" s="114">
        <f t="shared" si="52"/>
        <v>0.60647</v>
      </c>
      <c r="G1125" s="17">
        <v>2.25</v>
      </c>
      <c r="H1125" s="114">
        <f t="shared" si="53"/>
        <v>1.3645574999999999</v>
      </c>
      <c r="I1125" s="18">
        <f t="shared" si="51"/>
        <v>10234.18</v>
      </c>
      <c r="J1125" s="77" t="s">
        <v>1658</v>
      </c>
      <c r="K1125" s="78" t="s">
        <v>1659</v>
      </c>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row>
    <row r="1126" spans="1:42" s="26" customFormat="1" ht="12.75">
      <c r="A1126" s="20" t="s">
        <v>185</v>
      </c>
      <c r="B1126" s="21" t="s">
        <v>182</v>
      </c>
      <c r="C1126" s="120">
        <v>9.4230769231</v>
      </c>
      <c r="D1126" s="115">
        <v>1.398094</v>
      </c>
      <c r="E1126" s="23">
        <v>1</v>
      </c>
      <c r="F1126" s="115">
        <f t="shared" si="52"/>
        <v>1.398094</v>
      </c>
      <c r="G1126" s="23">
        <v>2.25</v>
      </c>
      <c r="H1126" s="115">
        <f t="shared" si="53"/>
        <v>3.1457115</v>
      </c>
      <c r="I1126" s="24">
        <f t="shared" si="51"/>
        <v>23592.84</v>
      </c>
      <c r="J1126" s="77" t="s">
        <v>1658</v>
      </c>
      <c r="K1126" s="78" t="s">
        <v>1659</v>
      </c>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row>
    <row r="1127" spans="1:42" s="26" customFormat="1" ht="12.75">
      <c r="A1127" s="14" t="s">
        <v>186</v>
      </c>
      <c r="B1127" s="15" t="s">
        <v>187</v>
      </c>
      <c r="C1127" s="119">
        <v>8.7279968914</v>
      </c>
      <c r="D1127" s="114">
        <v>0.586085</v>
      </c>
      <c r="E1127" s="17">
        <v>1</v>
      </c>
      <c r="F1127" s="114">
        <f t="shared" si="52"/>
        <v>0.586085</v>
      </c>
      <c r="G1127" s="17">
        <v>2.25</v>
      </c>
      <c r="H1127" s="114">
        <f t="shared" si="53"/>
        <v>1.3186912499999999</v>
      </c>
      <c r="I1127" s="18">
        <f t="shared" si="51"/>
        <v>9890.18</v>
      </c>
      <c r="J1127" s="77" t="s">
        <v>1658</v>
      </c>
      <c r="K1127" s="78" t="s">
        <v>1659</v>
      </c>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row>
    <row r="1128" spans="1:42" s="26" customFormat="1" ht="12.75">
      <c r="A1128" s="14" t="s">
        <v>188</v>
      </c>
      <c r="B1128" s="15" t="s">
        <v>187</v>
      </c>
      <c r="C1128" s="119">
        <v>9.3361105851</v>
      </c>
      <c r="D1128" s="114">
        <v>0.72338</v>
      </c>
      <c r="E1128" s="17">
        <v>1</v>
      </c>
      <c r="F1128" s="114">
        <f t="shared" si="52"/>
        <v>0.72338</v>
      </c>
      <c r="G1128" s="17">
        <v>2.25</v>
      </c>
      <c r="H1128" s="114">
        <f t="shared" si="53"/>
        <v>1.627605</v>
      </c>
      <c r="I1128" s="18">
        <f t="shared" si="51"/>
        <v>12207.04</v>
      </c>
      <c r="J1128" s="77" t="s">
        <v>1658</v>
      </c>
      <c r="K1128" s="78" t="s">
        <v>1659</v>
      </c>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row>
    <row r="1129" spans="1:42" s="26" customFormat="1" ht="12.75">
      <c r="A1129" s="14" t="s">
        <v>189</v>
      </c>
      <c r="B1129" s="15" t="s">
        <v>187</v>
      </c>
      <c r="C1129" s="119">
        <v>10.870661157</v>
      </c>
      <c r="D1129" s="114">
        <v>0.895252</v>
      </c>
      <c r="E1129" s="17">
        <v>1</v>
      </c>
      <c r="F1129" s="114">
        <f t="shared" si="52"/>
        <v>0.895252</v>
      </c>
      <c r="G1129" s="17">
        <v>2.25</v>
      </c>
      <c r="H1129" s="114">
        <f t="shared" si="53"/>
        <v>2.014317</v>
      </c>
      <c r="I1129" s="18">
        <f t="shared" si="51"/>
        <v>15107.38</v>
      </c>
      <c r="J1129" s="77" t="s">
        <v>1658</v>
      </c>
      <c r="K1129" s="78" t="s">
        <v>1659</v>
      </c>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row>
    <row r="1130" spans="1:42" s="26" customFormat="1" ht="12.75">
      <c r="A1130" s="20" t="s">
        <v>190</v>
      </c>
      <c r="B1130" s="21" t="s">
        <v>187</v>
      </c>
      <c r="C1130" s="120">
        <v>16.4031007752</v>
      </c>
      <c r="D1130" s="115">
        <v>1.379843</v>
      </c>
      <c r="E1130" s="23">
        <v>1</v>
      </c>
      <c r="F1130" s="115">
        <f t="shared" si="52"/>
        <v>1.379843</v>
      </c>
      <c r="G1130" s="23">
        <v>2.25</v>
      </c>
      <c r="H1130" s="115">
        <f t="shared" si="53"/>
        <v>3.1046467499999997</v>
      </c>
      <c r="I1130" s="24">
        <f t="shared" si="51"/>
        <v>23284.85</v>
      </c>
      <c r="J1130" s="77" t="s">
        <v>1658</v>
      </c>
      <c r="K1130" s="78" t="s">
        <v>1659</v>
      </c>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row>
    <row r="1131" spans="1:42" s="26" customFormat="1" ht="12.75">
      <c r="A1131" s="14" t="s">
        <v>191</v>
      </c>
      <c r="B1131" s="15" t="s">
        <v>192</v>
      </c>
      <c r="C1131" s="119">
        <v>6.9411477411</v>
      </c>
      <c r="D1131" s="114">
        <v>0.387345</v>
      </c>
      <c r="E1131" s="17">
        <v>1</v>
      </c>
      <c r="F1131" s="114">
        <f t="shared" si="52"/>
        <v>0.387345</v>
      </c>
      <c r="G1131" s="17">
        <v>2.25</v>
      </c>
      <c r="H1131" s="114">
        <f t="shared" si="53"/>
        <v>0.87152625</v>
      </c>
      <c r="I1131" s="18">
        <f t="shared" si="51"/>
        <v>6536.45</v>
      </c>
      <c r="J1131" s="77" t="s">
        <v>1658</v>
      </c>
      <c r="K1131" s="78" t="s">
        <v>1659</v>
      </c>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row>
    <row r="1132" spans="1:42" s="26" customFormat="1" ht="12.75">
      <c r="A1132" s="14" t="s">
        <v>193</v>
      </c>
      <c r="B1132" s="15" t="s">
        <v>192</v>
      </c>
      <c r="C1132" s="119">
        <v>9.8060184436</v>
      </c>
      <c r="D1132" s="114">
        <v>0.512851</v>
      </c>
      <c r="E1132" s="17">
        <v>1</v>
      </c>
      <c r="F1132" s="114">
        <f t="shared" si="52"/>
        <v>0.512851</v>
      </c>
      <c r="G1132" s="17">
        <v>2.25</v>
      </c>
      <c r="H1132" s="114">
        <f t="shared" si="53"/>
        <v>1.1539147499999998</v>
      </c>
      <c r="I1132" s="18">
        <f t="shared" si="51"/>
        <v>8654.36</v>
      </c>
      <c r="J1132" s="77" t="s">
        <v>1658</v>
      </c>
      <c r="K1132" s="78" t="s">
        <v>1659</v>
      </c>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row>
    <row r="1133" spans="1:42" s="26" customFormat="1" ht="12.75">
      <c r="A1133" s="14" t="s">
        <v>194</v>
      </c>
      <c r="B1133" s="15" t="s">
        <v>192</v>
      </c>
      <c r="C1133" s="119">
        <v>12.2533557047</v>
      </c>
      <c r="D1133" s="114">
        <v>0.65407</v>
      </c>
      <c r="E1133" s="17">
        <v>1</v>
      </c>
      <c r="F1133" s="114">
        <f t="shared" si="52"/>
        <v>0.65407</v>
      </c>
      <c r="G1133" s="17">
        <v>2.25</v>
      </c>
      <c r="H1133" s="114">
        <f t="shared" si="53"/>
        <v>1.4716575</v>
      </c>
      <c r="I1133" s="18">
        <f t="shared" si="51"/>
        <v>11037.43</v>
      </c>
      <c r="J1133" s="77" t="s">
        <v>1658</v>
      </c>
      <c r="K1133" s="78" t="s">
        <v>1659</v>
      </c>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row>
    <row r="1134" spans="1:42" s="26" customFormat="1" ht="12.75">
      <c r="A1134" s="20" t="s">
        <v>195</v>
      </c>
      <c r="B1134" s="21" t="s">
        <v>192</v>
      </c>
      <c r="C1134" s="120">
        <v>43</v>
      </c>
      <c r="D1134" s="115">
        <v>1.1331900000000001</v>
      </c>
      <c r="E1134" s="23">
        <v>1</v>
      </c>
      <c r="F1134" s="115">
        <f t="shared" si="52"/>
        <v>1.1331900000000001</v>
      </c>
      <c r="G1134" s="23">
        <v>2.25</v>
      </c>
      <c r="H1134" s="115">
        <f t="shared" si="53"/>
        <v>2.5496775000000005</v>
      </c>
      <c r="I1134" s="24">
        <f t="shared" si="51"/>
        <v>19122.58</v>
      </c>
      <c r="J1134" s="77" t="s">
        <v>1658</v>
      </c>
      <c r="K1134" s="78" t="s">
        <v>1659</v>
      </c>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row>
    <row r="1135" spans="1:42" s="26" customFormat="1" ht="12.75">
      <c r="A1135" s="14" t="s">
        <v>196</v>
      </c>
      <c r="B1135" s="15" t="s">
        <v>197</v>
      </c>
      <c r="C1135" s="119">
        <v>19.9008264463</v>
      </c>
      <c r="D1135" s="114">
        <v>0.656029</v>
      </c>
      <c r="E1135" s="17">
        <v>1</v>
      </c>
      <c r="F1135" s="114">
        <f t="shared" si="52"/>
        <v>0.656029</v>
      </c>
      <c r="G1135" s="17">
        <v>2.25</v>
      </c>
      <c r="H1135" s="114">
        <f t="shared" si="53"/>
        <v>1.47606525</v>
      </c>
      <c r="I1135" s="18">
        <f t="shared" si="51"/>
        <v>11070.49</v>
      </c>
      <c r="J1135" s="77" t="s">
        <v>1658</v>
      </c>
      <c r="K1135" s="78" t="s">
        <v>1659</v>
      </c>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row>
    <row r="1136" spans="1:42" s="26" customFormat="1" ht="12.75">
      <c r="A1136" s="14" t="s">
        <v>198</v>
      </c>
      <c r="B1136" s="15" t="s">
        <v>197</v>
      </c>
      <c r="C1136" s="119">
        <v>12.9682779456</v>
      </c>
      <c r="D1136" s="114">
        <v>0.696066</v>
      </c>
      <c r="E1136" s="17">
        <v>1</v>
      </c>
      <c r="F1136" s="114">
        <f t="shared" si="52"/>
        <v>0.696066</v>
      </c>
      <c r="G1136" s="17">
        <v>2.25</v>
      </c>
      <c r="H1136" s="114">
        <f t="shared" si="53"/>
        <v>1.5661485</v>
      </c>
      <c r="I1136" s="18">
        <f t="shared" si="51"/>
        <v>11746.11</v>
      </c>
      <c r="J1136" s="77" t="s">
        <v>1658</v>
      </c>
      <c r="K1136" s="78" t="s">
        <v>1659</v>
      </c>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row>
    <row r="1137" spans="1:42" s="26" customFormat="1" ht="12.75">
      <c r="A1137" s="14" t="s">
        <v>199</v>
      </c>
      <c r="B1137" s="15" t="s">
        <v>197</v>
      </c>
      <c r="C1137" s="119">
        <v>14.0239043825</v>
      </c>
      <c r="D1137" s="114">
        <v>1.005284</v>
      </c>
      <c r="E1137" s="17">
        <v>1</v>
      </c>
      <c r="F1137" s="114">
        <f t="shared" si="52"/>
        <v>1.005284</v>
      </c>
      <c r="G1137" s="17">
        <v>2.25</v>
      </c>
      <c r="H1137" s="114">
        <f t="shared" si="53"/>
        <v>2.261889</v>
      </c>
      <c r="I1137" s="18">
        <f t="shared" si="51"/>
        <v>16964.17</v>
      </c>
      <c r="J1137" s="77" t="s">
        <v>1658</v>
      </c>
      <c r="K1137" s="78" t="s">
        <v>1659</v>
      </c>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row>
    <row r="1138" spans="1:42" s="26" customFormat="1" ht="12.75">
      <c r="A1138" s="20" t="s">
        <v>200</v>
      </c>
      <c r="B1138" s="21" t="s">
        <v>197</v>
      </c>
      <c r="C1138" s="120">
        <v>23.0281690141</v>
      </c>
      <c r="D1138" s="115">
        <v>1.660535</v>
      </c>
      <c r="E1138" s="23">
        <v>1</v>
      </c>
      <c r="F1138" s="115">
        <f t="shared" si="52"/>
        <v>1.660535</v>
      </c>
      <c r="G1138" s="23">
        <v>2.25</v>
      </c>
      <c r="H1138" s="115">
        <f t="shared" si="53"/>
        <v>3.73620375</v>
      </c>
      <c r="I1138" s="24">
        <f t="shared" si="51"/>
        <v>28021.53</v>
      </c>
      <c r="J1138" s="77" t="s">
        <v>1658</v>
      </c>
      <c r="K1138" s="78" t="s">
        <v>1659</v>
      </c>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row>
    <row r="1139" spans="1:42" s="26" customFormat="1" ht="12.75">
      <c r="A1139" s="14" t="s">
        <v>201</v>
      </c>
      <c r="B1139" s="15" t="s">
        <v>202</v>
      </c>
      <c r="C1139" s="119">
        <v>7.4820378837</v>
      </c>
      <c r="D1139" s="114">
        <v>0.483947</v>
      </c>
      <c r="E1139" s="17">
        <v>1</v>
      </c>
      <c r="F1139" s="114">
        <f t="shared" si="52"/>
        <v>0.483947</v>
      </c>
      <c r="G1139" s="17">
        <v>2.25</v>
      </c>
      <c r="H1139" s="114">
        <f t="shared" si="53"/>
        <v>1.08888075</v>
      </c>
      <c r="I1139" s="18">
        <f t="shared" si="51"/>
        <v>8166.61</v>
      </c>
      <c r="J1139" s="77" t="s">
        <v>1658</v>
      </c>
      <c r="K1139" s="78" t="s">
        <v>1659</v>
      </c>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row>
    <row r="1140" spans="1:42" s="26" customFormat="1" ht="12.75">
      <c r="A1140" s="14" t="s">
        <v>203</v>
      </c>
      <c r="B1140" s="15" t="s">
        <v>202</v>
      </c>
      <c r="C1140" s="119">
        <v>7.6582023378</v>
      </c>
      <c r="D1140" s="114">
        <v>0.617238</v>
      </c>
      <c r="E1140" s="17">
        <v>1</v>
      </c>
      <c r="F1140" s="114">
        <f t="shared" si="52"/>
        <v>0.617238</v>
      </c>
      <c r="G1140" s="17">
        <v>2.25</v>
      </c>
      <c r="H1140" s="114">
        <f t="shared" si="53"/>
        <v>1.3887855</v>
      </c>
      <c r="I1140" s="18">
        <f t="shared" si="51"/>
        <v>10415.89</v>
      </c>
      <c r="J1140" s="77" t="s">
        <v>1658</v>
      </c>
      <c r="K1140" s="78" t="s">
        <v>1659</v>
      </c>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row>
    <row r="1141" spans="1:42" s="26" customFormat="1" ht="12.75">
      <c r="A1141" s="14" t="s">
        <v>204</v>
      </c>
      <c r="B1141" s="15" t="s">
        <v>202</v>
      </c>
      <c r="C1141" s="119">
        <v>9.1160220994</v>
      </c>
      <c r="D1141" s="114">
        <v>0.757259</v>
      </c>
      <c r="E1141" s="17">
        <v>1</v>
      </c>
      <c r="F1141" s="114">
        <f t="shared" si="52"/>
        <v>0.757259</v>
      </c>
      <c r="G1141" s="17">
        <v>2.25</v>
      </c>
      <c r="H1141" s="114">
        <f t="shared" si="53"/>
        <v>1.7038327500000001</v>
      </c>
      <c r="I1141" s="18">
        <f t="shared" si="51"/>
        <v>12778.75</v>
      </c>
      <c r="J1141" s="77" t="s">
        <v>1658</v>
      </c>
      <c r="K1141" s="78" t="s">
        <v>1659</v>
      </c>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row>
    <row r="1142" spans="1:42" s="26" customFormat="1" ht="12.75">
      <c r="A1142" s="20" t="s">
        <v>205</v>
      </c>
      <c r="B1142" s="21" t="s">
        <v>202</v>
      </c>
      <c r="C1142" s="120">
        <v>12.0384615385</v>
      </c>
      <c r="D1142" s="115">
        <v>1.413332</v>
      </c>
      <c r="E1142" s="23">
        <v>1</v>
      </c>
      <c r="F1142" s="115">
        <f t="shared" si="52"/>
        <v>1.413332</v>
      </c>
      <c r="G1142" s="23">
        <v>2.25</v>
      </c>
      <c r="H1142" s="115">
        <f t="shared" si="53"/>
        <v>3.179997</v>
      </c>
      <c r="I1142" s="24">
        <f t="shared" si="51"/>
        <v>23849.98</v>
      </c>
      <c r="J1142" s="77" t="s">
        <v>1658</v>
      </c>
      <c r="K1142" s="78" t="s">
        <v>1659</v>
      </c>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row>
    <row r="1143" spans="1:42" s="26" customFormat="1" ht="12.75">
      <c r="A1143" s="14" t="s">
        <v>206</v>
      </c>
      <c r="B1143" s="15" t="s">
        <v>207</v>
      </c>
      <c r="C1143" s="119">
        <v>2.5347705146</v>
      </c>
      <c r="D1143" s="114">
        <v>0.22393</v>
      </c>
      <c r="E1143" s="17">
        <v>1</v>
      </c>
      <c r="F1143" s="114">
        <f t="shared" si="52"/>
        <v>0.22393</v>
      </c>
      <c r="G1143" s="17">
        <v>1.5</v>
      </c>
      <c r="H1143" s="114">
        <f t="shared" si="53"/>
        <v>0.335895</v>
      </c>
      <c r="I1143" s="18">
        <f t="shared" si="51"/>
        <v>2519.21</v>
      </c>
      <c r="J1143" s="77" t="s">
        <v>1658</v>
      </c>
      <c r="K1143" s="78" t="s">
        <v>1659</v>
      </c>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row>
    <row r="1144" spans="1:42" s="26" customFormat="1" ht="12.75">
      <c r="A1144" s="14" t="s">
        <v>208</v>
      </c>
      <c r="B1144" s="15" t="s">
        <v>207</v>
      </c>
      <c r="C1144" s="119">
        <v>2.4798637548</v>
      </c>
      <c r="D1144" s="114">
        <v>0.262228</v>
      </c>
      <c r="E1144" s="17">
        <v>1</v>
      </c>
      <c r="F1144" s="114">
        <f t="shared" si="52"/>
        <v>0.262228</v>
      </c>
      <c r="G1144" s="17">
        <v>1.5</v>
      </c>
      <c r="H1144" s="114">
        <f t="shared" si="53"/>
        <v>0.393342</v>
      </c>
      <c r="I1144" s="18">
        <f t="shared" si="51"/>
        <v>2950.07</v>
      </c>
      <c r="J1144" s="77" t="s">
        <v>1658</v>
      </c>
      <c r="K1144" s="78" t="s">
        <v>1659</v>
      </c>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row>
    <row r="1145" spans="1:42" s="26" customFormat="1" ht="12.75">
      <c r="A1145" s="14" t="s">
        <v>209</v>
      </c>
      <c r="B1145" s="15" t="s">
        <v>207</v>
      </c>
      <c r="C1145" s="119">
        <v>3.3187919463</v>
      </c>
      <c r="D1145" s="114">
        <v>0.547452</v>
      </c>
      <c r="E1145" s="17">
        <v>1</v>
      </c>
      <c r="F1145" s="114">
        <f t="shared" si="52"/>
        <v>0.547452</v>
      </c>
      <c r="G1145" s="17">
        <v>1.5</v>
      </c>
      <c r="H1145" s="114">
        <f t="shared" si="53"/>
        <v>0.8211780000000001</v>
      </c>
      <c r="I1145" s="18">
        <f t="shared" si="51"/>
        <v>6158.84</v>
      </c>
      <c r="J1145" s="77" t="s">
        <v>1658</v>
      </c>
      <c r="K1145" s="78" t="s">
        <v>1659</v>
      </c>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row>
    <row r="1146" spans="1:42" s="26" customFormat="1" ht="12.75">
      <c r="A1146" s="20" t="s">
        <v>210</v>
      </c>
      <c r="B1146" s="21" t="s">
        <v>207</v>
      </c>
      <c r="C1146" s="120">
        <v>7.9418604651</v>
      </c>
      <c r="D1146" s="115">
        <v>1.684215</v>
      </c>
      <c r="E1146" s="23">
        <v>1</v>
      </c>
      <c r="F1146" s="115">
        <f t="shared" si="52"/>
        <v>1.684215</v>
      </c>
      <c r="G1146" s="23">
        <v>1.5</v>
      </c>
      <c r="H1146" s="115">
        <f t="shared" si="53"/>
        <v>2.5263225</v>
      </c>
      <c r="I1146" s="24">
        <f t="shared" si="51"/>
        <v>18947.42</v>
      </c>
      <c r="J1146" s="77" t="s">
        <v>1658</v>
      </c>
      <c r="K1146" s="78" t="s">
        <v>1659</v>
      </c>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row>
    <row r="1147" spans="1:42" s="26" customFormat="1" ht="12.75">
      <c r="A1147" s="14" t="s">
        <v>211</v>
      </c>
      <c r="B1147" s="15" t="s">
        <v>212</v>
      </c>
      <c r="C1147" s="119">
        <v>14.342651037</v>
      </c>
      <c r="D1147" s="114">
        <v>0.544063</v>
      </c>
      <c r="E1147" s="17">
        <v>1</v>
      </c>
      <c r="F1147" s="114">
        <f t="shared" si="52"/>
        <v>0.544063</v>
      </c>
      <c r="G1147" s="17">
        <v>1.5</v>
      </c>
      <c r="H1147" s="114">
        <f t="shared" si="53"/>
        <v>0.8160945</v>
      </c>
      <c r="I1147" s="18">
        <f t="shared" si="51"/>
        <v>6120.71</v>
      </c>
      <c r="J1147" s="77" t="s">
        <v>1658</v>
      </c>
      <c r="K1147" s="78" t="s">
        <v>1659</v>
      </c>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row>
    <row r="1148" spans="1:42" s="26" customFormat="1" ht="12.75">
      <c r="A1148" s="14" t="s">
        <v>213</v>
      </c>
      <c r="B1148" s="15" t="s">
        <v>212</v>
      </c>
      <c r="C1148" s="119">
        <v>15.5126259142</v>
      </c>
      <c r="D1148" s="114">
        <v>0.691515</v>
      </c>
      <c r="E1148" s="17">
        <v>1</v>
      </c>
      <c r="F1148" s="114">
        <f t="shared" si="52"/>
        <v>0.691515</v>
      </c>
      <c r="G1148" s="17">
        <v>1.5</v>
      </c>
      <c r="H1148" s="114">
        <f t="shared" si="53"/>
        <v>1.0372725</v>
      </c>
      <c r="I1148" s="18">
        <f t="shared" si="51"/>
        <v>7779.54</v>
      </c>
      <c r="J1148" s="77" t="s">
        <v>1658</v>
      </c>
      <c r="K1148" s="78" t="s">
        <v>1659</v>
      </c>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row>
    <row r="1149" spans="1:42" s="26" customFormat="1" ht="12.75">
      <c r="A1149" s="14" t="s">
        <v>214</v>
      </c>
      <c r="B1149" s="15" t="s">
        <v>212</v>
      </c>
      <c r="C1149" s="119">
        <v>12.8930232558</v>
      </c>
      <c r="D1149" s="114">
        <v>0.700844</v>
      </c>
      <c r="E1149" s="17">
        <v>1</v>
      </c>
      <c r="F1149" s="114">
        <f t="shared" si="52"/>
        <v>0.700844</v>
      </c>
      <c r="G1149" s="17">
        <v>1.5</v>
      </c>
      <c r="H1149" s="114">
        <f t="shared" si="53"/>
        <v>1.051266</v>
      </c>
      <c r="I1149" s="18">
        <f t="shared" si="51"/>
        <v>7884.5</v>
      </c>
      <c r="J1149" s="77" t="s">
        <v>1658</v>
      </c>
      <c r="K1149" s="78" t="s">
        <v>1659</v>
      </c>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row>
    <row r="1150" spans="1:42" s="26" customFormat="1" ht="12.75">
      <c r="A1150" s="20" t="s">
        <v>215</v>
      </c>
      <c r="B1150" s="21" t="s">
        <v>212</v>
      </c>
      <c r="C1150" s="120">
        <v>23.8461538462</v>
      </c>
      <c r="D1150" s="115">
        <v>2.452946</v>
      </c>
      <c r="E1150" s="23">
        <v>1</v>
      </c>
      <c r="F1150" s="115">
        <f t="shared" si="52"/>
        <v>2.452946</v>
      </c>
      <c r="G1150" s="23">
        <v>1.5</v>
      </c>
      <c r="H1150" s="115">
        <f t="shared" si="53"/>
        <v>3.6794189999999998</v>
      </c>
      <c r="I1150" s="24">
        <f t="shared" si="51"/>
        <v>27595.64</v>
      </c>
      <c r="J1150" s="77" t="s">
        <v>1658</v>
      </c>
      <c r="K1150" s="78" t="s">
        <v>1659</v>
      </c>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row>
    <row r="1151" spans="1:42" s="26" customFormat="1" ht="12.75">
      <c r="A1151" s="14" t="s">
        <v>216</v>
      </c>
      <c r="B1151" s="15" t="s">
        <v>217</v>
      </c>
      <c r="C1151" s="119">
        <v>3.370583148</v>
      </c>
      <c r="D1151" s="114">
        <v>0.26621</v>
      </c>
      <c r="E1151" s="17">
        <v>1</v>
      </c>
      <c r="F1151" s="114">
        <f t="shared" si="52"/>
        <v>0.26621</v>
      </c>
      <c r="G1151" s="17">
        <v>1.5</v>
      </c>
      <c r="H1151" s="114">
        <f t="shared" si="53"/>
        <v>0.399315</v>
      </c>
      <c r="I1151" s="18">
        <f t="shared" si="51"/>
        <v>2994.86</v>
      </c>
      <c r="J1151" s="77" t="s">
        <v>1658</v>
      </c>
      <c r="K1151" s="78" t="s">
        <v>1659</v>
      </c>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row>
    <row r="1152" spans="1:42" s="26" customFormat="1" ht="12.75">
      <c r="A1152" s="14" t="s">
        <v>218</v>
      </c>
      <c r="B1152" s="15" t="s">
        <v>217</v>
      </c>
      <c r="C1152" s="119">
        <v>4.1407565564</v>
      </c>
      <c r="D1152" s="114">
        <v>0.346574</v>
      </c>
      <c r="E1152" s="17">
        <v>1</v>
      </c>
      <c r="F1152" s="114">
        <f t="shared" si="52"/>
        <v>0.346574</v>
      </c>
      <c r="G1152" s="17">
        <v>1.5</v>
      </c>
      <c r="H1152" s="114">
        <f t="shared" si="53"/>
        <v>0.519861</v>
      </c>
      <c r="I1152" s="18">
        <f t="shared" si="51"/>
        <v>3898.96</v>
      </c>
      <c r="J1152" s="77" t="s">
        <v>1658</v>
      </c>
      <c r="K1152" s="78" t="s">
        <v>1659</v>
      </c>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row>
    <row r="1153" spans="1:42" s="26" customFormat="1" ht="12.75">
      <c r="A1153" s="14" t="s">
        <v>219</v>
      </c>
      <c r="B1153" s="15" t="s">
        <v>217</v>
      </c>
      <c r="C1153" s="119">
        <v>5.0704830054</v>
      </c>
      <c r="D1153" s="114">
        <v>0.596342</v>
      </c>
      <c r="E1153" s="17">
        <v>1</v>
      </c>
      <c r="F1153" s="114">
        <f t="shared" si="52"/>
        <v>0.596342</v>
      </c>
      <c r="G1153" s="17">
        <v>1.5</v>
      </c>
      <c r="H1153" s="114">
        <f t="shared" si="53"/>
        <v>0.8945130000000001</v>
      </c>
      <c r="I1153" s="18">
        <f t="shared" si="51"/>
        <v>6708.85</v>
      </c>
      <c r="J1153" s="77" t="s">
        <v>1658</v>
      </c>
      <c r="K1153" s="78" t="s">
        <v>1659</v>
      </c>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row>
    <row r="1154" spans="1:42" s="26" customFormat="1" ht="12.75">
      <c r="A1154" s="20" t="s">
        <v>220</v>
      </c>
      <c r="B1154" s="21" t="s">
        <v>217</v>
      </c>
      <c r="C1154" s="120">
        <v>9.9171270718</v>
      </c>
      <c r="D1154" s="115">
        <v>1.860527</v>
      </c>
      <c r="E1154" s="23">
        <v>1</v>
      </c>
      <c r="F1154" s="115">
        <f t="shared" si="52"/>
        <v>1.860527</v>
      </c>
      <c r="G1154" s="23">
        <v>1.5</v>
      </c>
      <c r="H1154" s="115">
        <f t="shared" si="53"/>
        <v>2.7907905</v>
      </c>
      <c r="I1154" s="24">
        <f t="shared" si="51"/>
        <v>20930.93</v>
      </c>
      <c r="J1154" s="77" t="s">
        <v>1658</v>
      </c>
      <c r="K1154" s="78" t="s">
        <v>1659</v>
      </c>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row>
    <row r="1155" spans="1:42" s="26" customFormat="1" ht="12.75">
      <c r="A1155" s="14" t="s">
        <v>221</v>
      </c>
      <c r="B1155" s="15" t="s">
        <v>222</v>
      </c>
      <c r="C1155" s="119">
        <v>3.6454741379</v>
      </c>
      <c r="D1155" s="114">
        <v>0.30399</v>
      </c>
      <c r="E1155" s="17">
        <v>1</v>
      </c>
      <c r="F1155" s="114">
        <f t="shared" si="52"/>
        <v>0.30399</v>
      </c>
      <c r="G1155" s="17">
        <v>1.5</v>
      </c>
      <c r="H1155" s="114">
        <f t="shared" si="53"/>
        <v>0.455985</v>
      </c>
      <c r="I1155" s="18">
        <f t="shared" si="51"/>
        <v>3419.89</v>
      </c>
      <c r="J1155" s="77" t="s">
        <v>1658</v>
      </c>
      <c r="K1155" s="78" t="s">
        <v>1659</v>
      </c>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row>
    <row r="1156" spans="1:42" s="26" customFormat="1" ht="12.75">
      <c r="A1156" s="14" t="s">
        <v>223</v>
      </c>
      <c r="B1156" s="15" t="s">
        <v>222</v>
      </c>
      <c r="C1156" s="119">
        <v>4.1248208182</v>
      </c>
      <c r="D1156" s="114">
        <v>0.362671</v>
      </c>
      <c r="E1156" s="17">
        <v>1</v>
      </c>
      <c r="F1156" s="114">
        <f t="shared" si="52"/>
        <v>0.362671</v>
      </c>
      <c r="G1156" s="17">
        <v>1.5</v>
      </c>
      <c r="H1156" s="114">
        <f t="shared" si="53"/>
        <v>0.5440065000000001</v>
      </c>
      <c r="I1156" s="18">
        <f t="shared" si="51"/>
        <v>4080.05</v>
      </c>
      <c r="J1156" s="77" t="s">
        <v>1658</v>
      </c>
      <c r="K1156" s="78" t="s">
        <v>1659</v>
      </c>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row>
    <row r="1157" spans="1:42" s="26" customFormat="1" ht="12.75">
      <c r="A1157" s="14" t="s">
        <v>224</v>
      </c>
      <c r="B1157" s="15" t="s">
        <v>222</v>
      </c>
      <c r="C1157" s="119">
        <v>4.7852916314</v>
      </c>
      <c r="D1157" s="114">
        <v>0.644726</v>
      </c>
      <c r="E1157" s="17">
        <v>1</v>
      </c>
      <c r="F1157" s="114">
        <f t="shared" si="52"/>
        <v>0.644726</v>
      </c>
      <c r="G1157" s="17">
        <v>1.5</v>
      </c>
      <c r="H1157" s="114">
        <f t="shared" si="53"/>
        <v>0.9670890000000001</v>
      </c>
      <c r="I1157" s="18">
        <f t="shared" si="51"/>
        <v>7253.17</v>
      </c>
      <c r="J1157" s="77" t="s">
        <v>1658</v>
      </c>
      <c r="K1157" s="78" t="s">
        <v>1659</v>
      </c>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row>
    <row r="1158" spans="1:42" s="26" customFormat="1" ht="12.75">
      <c r="A1158" s="20" t="s">
        <v>225</v>
      </c>
      <c r="B1158" s="21" t="s">
        <v>222</v>
      </c>
      <c r="C1158" s="120">
        <v>14.243902439</v>
      </c>
      <c r="D1158" s="115">
        <v>2.468177</v>
      </c>
      <c r="E1158" s="23">
        <v>1</v>
      </c>
      <c r="F1158" s="115">
        <f t="shared" si="52"/>
        <v>2.468177</v>
      </c>
      <c r="G1158" s="23">
        <v>1.5</v>
      </c>
      <c r="H1158" s="115">
        <f t="shared" si="53"/>
        <v>3.7022654999999998</v>
      </c>
      <c r="I1158" s="24">
        <f t="shared" si="51"/>
        <v>27766.99</v>
      </c>
      <c r="J1158" s="77" t="s">
        <v>1658</v>
      </c>
      <c r="K1158" s="78" t="s">
        <v>1659</v>
      </c>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row>
    <row r="1159" spans="1:42" s="26" customFormat="1" ht="12.75">
      <c r="A1159" s="14" t="s">
        <v>226</v>
      </c>
      <c r="B1159" s="15" t="s">
        <v>227</v>
      </c>
      <c r="C1159" s="119">
        <v>3.2314867424</v>
      </c>
      <c r="D1159" s="114">
        <v>0.331244</v>
      </c>
      <c r="E1159" s="17">
        <v>1</v>
      </c>
      <c r="F1159" s="114">
        <f t="shared" si="52"/>
        <v>0.331244</v>
      </c>
      <c r="G1159" s="17">
        <v>1.5</v>
      </c>
      <c r="H1159" s="114">
        <f t="shared" si="53"/>
        <v>0.496866</v>
      </c>
      <c r="I1159" s="18">
        <f t="shared" si="51"/>
        <v>3726.5</v>
      </c>
      <c r="J1159" s="77" t="s">
        <v>1658</v>
      </c>
      <c r="K1159" s="78" t="s">
        <v>1659</v>
      </c>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row>
    <row r="1160" spans="1:42" s="26" customFormat="1" ht="12.75">
      <c r="A1160" s="14" t="s">
        <v>228</v>
      </c>
      <c r="B1160" s="15" t="s">
        <v>227</v>
      </c>
      <c r="C1160" s="119">
        <v>3.7720760615</v>
      </c>
      <c r="D1160" s="114">
        <v>0.463815</v>
      </c>
      <c r="E1160" s="17">
        <v>1</v>
      </c>
      <c r="F1160" s="114">
        <f t="shared" si="52"/>
        <v>0.463815</v>
      </c>
      <c r="G1160" s="17">
        <v>1.5</v>
      </c>
      <c r="H1160" s="114">
        <f t="shared" si="53"/>
        <v>0.6957225</v>
      </c>
      <c r="I1160" s="18">
        <f t="shared" si="51"/>
        <v>5217.92</v>
      </c>
      <c r="J1160" s="77" t="s">
        <v>1658</v>
      </c>
      <c r="K1160" s="78" t="s">
        <v>1659</v>
      </c>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row>
    <row r="1161" spans="1:42" s="26" customFormat="1" ht="12.75">
      <c r="A1161" s="14" t="s">
        <v>229</v>
      </c>
      <c r="B1161" s="15" t="s">
        <v>227</v>
      </c>
      <c r="C1161" s="119">
        <v>5.710720268</v>
      </c>
      <c r="D1161" s="114">
        <v>0.85959</v>
      </c>
      <c r="E1161" s="17">
        <v>1</v>
      </c>
      <c r="F1161" s="114">
        <f t="shared" si="52"/>
        <v>0.85959</v>
      </c>
      <c r="G1161" s="17">
        <v>1.5</v>
      </c>
      <c r="H1161" s="114">
        <f t="shared" si="53"/>
        <v>1.289385</v>
      </c>
      <c r="I1161" s="18">
        <f t="shared" si="51"/>
        <v>9670.39</v>
      </c>
      <c r="J1161" s="77" t="s">
        <v>1658</v>
      </c>
      <c r="K1161" s="78" t="s">
        <v>1659</v>
      </c>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row>
    <row r="1162" spans="1:42" s="26" customFormat="1" ht="12.75">
      <c r="A1162" s="20" t="s">
        <v>230</v>
      </c>
      <c r="B1162" s="21" t="s">
        <v>227</v>
      </c>
      <c r="C1162" s="120">
        <v>12.6281902552</v>
      </c>
      <c r="D1162" s="115">
        <v>2.490989</v>
      </c>
      <c r="E1162" s="23">
        <v>1</v>
      </c>
      <c r="F1162" s="115">
        <f t="shared" si="52"/>
        <v>2.490989</v>
      </c>
      <c r="G1162" s="23">
        <v>1.5</v>
      </c>
      <c r="H1162" s="115">
        <f t="shared" si="53"/>
        <v>3.7364835</v>
      </c>
      <c r="I1162" s="24">
        <f t="shared" si="51"/>
        <v>28023.63</v>
      </c>
      <c r="J1162" s="77" t="s">
        <v>1658</v>
      </c>
      <c r="K1162" s="78" t="s">
        <v>1659</v>
      </c>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row>
    <row r="1163" spans="1:42" s="26" customFormat="1" ht="12.75">
      <c r="A1163" s="14" t="s">
        <v>231</v>
      </c>
      <c r="B1163" s="15" t="s">
        <v>232</v>
      </c>
      <c r="C1163" s="119">
        <v>3.8863815272</v>
      </c>
      <c r="D1163" s="114">
        <v>0.31566</v>
      </c>
      <c r="E1163" s="17">
        <v>1</v>
      </c>
      <c r="F1163" s="114">
        <f t="shared" si="52"/>
        <v>0.31566</v>
      </c>
      <c r="G1163" s="17">
        <v>1.5</v>
      </c>
      <c r="H1163" s="114">
        <f t="shared" si="53"/>
        <v>0.47348999999999997</v>
      </c>
      <c r="I1163" s="18">
        <f t="shared" si="51"/>
        <v>3551.18</v>
      </c>
      <c r="J1163" s="77" t="s">
        <v>1658</v>
      </c>
      <c r="K1163" s="78" t="s">
        <v>1659</v>
      </c>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row>
    <row r="1164" spans="1:42" s="26" customFormat="1" ht="12.75">
      <c r="A1164" s="14" t="s">
        <v>233</v>
      </c>
      <c r="B1164" s="15" t="s">
        <v>232</v>
      </c>
      <c r="C1164" s="119">
        <v>3.9701280228</v>
      </c>
      <c r="D1164" s="114">
        <v>0.454612</v>
      </c>
      <c r="E1164" s="17">
        <v>1</v>
      </c>
      <c r="F1164" s="114">
        <f t="shared" si="52"/>
        <v>0.454612</v>
      </c>
      <c r="G1164" s="17">
        <v>1.5</v>
      </c>
      <c r="H1164" s="114">
        <f t="shared" si="53"/>
        <v>0.681918</v>
      </c>
      <c r="I1164" s="18">
        <f t="shared" si="51"/>
        <v>5114.39</v>
      </c>
      <c r="J1164" s="77" t="s">
        <v>1658</v>
      </c>
      <c r="K1164" s="78" t="s">
        <v>1659</v>
      </c>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row>
    <row r="1165" spans="1:42" s="26" customFormat="1" ht="12.75">
      <c r="A1165" s="14" t="s">
        <v>234</v>
      </c>
      <c r="B1165" s="15" t="s">
        <v>232</v>
      </c>
      <c r="C1165" s="119">
        <v>4.9639900662</v>
      </c>
      <c r="D1165" s="114">
        <v>0.788644</v>
      </c>
      <c r="E1165" s="17">
        <v>1</v>
      </c>
      <c r="F1165" s="114">
        <f t="shared" si="52"/>
        <v>0.788644</v>
      </c>
      <c r="G1165" s="17">
        <v>1.5</v>
      </c>
      <c r="H1165" s="114">
        <f t="shared" si="53"/>
        <v>1.182966</v>
      </c>
      <c r="I1165" s="18">
        <f t="shared" si="51"/>
        <v>8872.25</v>
      </c>
      <c r="J1165" s="77" t="s">
        <v>1658</v>
      </c>
      <c r="K1165" s="78" t="s">
        <v>1659</v>
      </c>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row>
    <row r="1166" spans="1:42" s="26" customFormat="1" ht="12.75">
      <c r="A1166" s="20" t="s">
        <v>235</v>
      </c>
      <c r="B1166" s="21" t="s">
        <v>232</v>
      </c>
      <c r="C1166" s="120">
        <v>9.3333333333</v>
      </c>
      <c r="D1166" s="115">
        <v>1.611169</v>
      </c>
      <c r="E1166" s="23">
        <v>1</v>
      </c>
      <c r="F1166" s="115">
        <f t="shared" si="52"/>
        <v>1.611169</v>
      </c>
      <c r="G1166" s="23">
        <v>1.5</v>
      </c>
      <c r="H1166" s="115">
        <f t="shared" si="53"/>
        <v>2.4167535</v>
      </c>
      <c r="I1166" s="24">
        <f t="shared" si="51"/>
        <v>18125.65</v>
      </c>
      <c r="J1166" s="77" t="s">
        <v>1658</v>
      </c>
      <c r="K1166" s="78" t="s">
        <v>1659</v>
      </c>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row>
    <row r="1167" spans="1:42" s="26" customFormat="1" ht="12.75">
      <c r="A1167" s="14" t="s">
        <v>236</v>
      </c>
      <c r="B1167" s="15" t="s">
        <v>237</v>
      </c>
      <c r="C1167" s="119">
        <v>3.1423778264</v>
      </c>
      <c r="D1167" s="114">
        <v>0.86351</v>
      </c>
      <c r="E1167" s="17">
        <v>1</v>
      </c>
      <c r="F1167" s="114">
        <f t="shared" si="52"/>
        <v>0.86351</v>
      </c>
      <c r="G1167" s="17">
        <v>1.5</v>
      </c>
      <c r="H1167" s="114">
        <f t="shared" si="53"/>
        <v>1.295265</v>
      </c>
      <c r="I1167" s="18">
        <f aca="true" t="shared" si="54" ref="I1167:I1230">+ROUND(H1167*7500,2)</f>
        <v>9714.49</v>
      </c>
      <c r="J1167" s="77" t="s">
        <v>1652</v>
      </c>
      <c r="K1167" s="78" t="s">
        <v>1654</v>
      </c>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row>
    <row r="1168" spans="1:42" s="26" customFormat="1" ht="12.75">
      <c r="A1168" s="14" t="s">
        <v>238</v>
      </c>
      <c r="B1168" s="15" t="s">
        <v>237</v>
      </c>
      <c r="C1168" s="119">
        <v>5.1534154535</v>
      </c>
      <c r="D1168" s="114">
        <v>1.267606</v>
      </c>
      <c r="E1168" s="17">
        <v>1</v>
      </c>
      <c r="F1168" s="114">
        <f aca="true" t="shared" si="55" ref="F1168:F1231">+D1168*E1168</f>
        <v>1.267606</v>
      </c>
      <c r="G1168" s="17">
        <v>1.5</v>
      </c>
      <c r="H1168" s="114">
        <f aca="true" t="shared" si="56" ref="H1168:H1231">F1168*G1168</f>
        <v>1.9014090000000001</v>
      </c>
      <c r="I1168" s="18">
        <f t="shared" si="54"/>
        <v>14260.57</v>
      </c>
      <c r="J1168" s="77" t="s">
        <v>1652</v>
      </c>
      <c r="K1168" s="78" t="s">
        <v>1654</v>
      </c>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row>
    <row r="1169" spans="1:42" s="26" customFormat="1" ht="12.75">
      <c r="A1169" s="14" t="s">
        <v>239</v>
      </c>
      <c r="B1169" s="15" t="s">
        <v>237</v>
      </c>
      <c r="C1169" s="119">
        <v>9.8917237088</v>
      </c>
      <c r="D1169" s="114">
        <v>2.197894</v>
      </c>
      <c r="E1169" s="17">
        <v>1</v>
      </c>
      <c r="F1169" s="114">
        <f t="shared" si="55"/>
        <v>2.197894</v>
      </c>
      <c r="G1169" s="17">
        <v>1.5</v>
      </c>
      <c r="H1169" s="114">
        <f t="shared" si="56"/>
        <v>3.2968409999999997</v>
      </c>
      <c r="I1169" s="18">
        <f t="shared" si="54"/>
        <v>24726.31</v>
      </c>
      <c r="J1169" s="77" t="s">
        <v>1652</v>
      </c>
      <c r="K1169" s="78" t="s">
        <v>1654</v>
      </c>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row>
    <row r="1170" spans="1:42" s="26" customFormat="1" ht="12.75">
      <c r="A1170" s="20" t="s">
        <v>240</v>
      </c>
      <c r="B1170" s="21" t="s">
        <v>237</v>
      </c>
      <c r="C1170" s="120">
        <v>20.0871657754</v>
      </c>
      <c r="D1170" s="115">
        <v>4.931138</v>
      </c>
      <c r="E1170" s="23">
        <v>1</v>
      </c>
      <c r="F1170" s="115">
        <f t="shared" si="55"/>
        <v>4.931138</v>
      </c>
      <c r="G1170" s="23">
        <v>1.5</v>
      </c>
      <c r="H1170" s="115">
        <f t="shared" si="56"/>
        <v>7.396706999999999</v>
      </c>
      <c r="I1170" s="24">
        <f t="shared" si="54"/>
        <v>55475.3</v>
      </c>
      <c r="J1170" s="77" t="s">
        <v>1652</v>
      </c>
      <c r="K1170" s="78" t="s">
        <v>1654</v>
      </c>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row>
    <row r="1171" spans="1:42" s="26" customFormat="1" ht="12.75">
      <c r="A1171" s="14" t="s">
        <v>241</v>
      </c>
      <c r="B1171" s="15" t="s">
        <v>242</v>
      </c>
      <c r="C1171" s="119">
        <v>1.512382579</v>
      </c>
      <c r="D1171" s="114">
        <v>0.270655</v>
      </c>
      <c r="E1171" s="17">
        <v>1</v>
      </c>
      <c r="F1171" s="114">
        <f t="shared" si="55"/>
        <v>0.270655</v>
      </c>
      <c r="G1171" s="17">
        <v>1.5</v>
      </c>
      <c r="H1171" s="114">
        <f t="shared" si="56"/>
        <v>0.40598249999999997</v>
      </c>
      <c r="I1171" s="18">
        <f t="shared" si="54"/>
        <v>3044.87</v>
      </c>
      <c r="J1171" s="77" t="s">
        <v>1652</v>
      </c>
      <c r="K1171" s="78" t="s">
        <v>1654</v>
      </c>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row>
    <row r="1172" spans="1:42" s="26" customFormat="1" ht="12.75">
      <c r="A1172" s="14" t="s">
        <v>243</v>
      </c>
      <c r="B1172" s="15" t="s">
        <v>242</v>
      </c>
      <c r="C1172" s="119">
        <v>2.0190137902</v>
      </c>
      <c r="D1172" s="114">
        <v>0.385417</v>
      </c>
      <c r="E1172" s="17">
        <v>1</v>
      </c>
      <c r="F1172" s="114">
        <f t="shared" si="55"/>
        <v>0.385417</v>
      </c>
      <c r="G1172" s="17">
        <v>1.5</v>
      </c>
      <c r="H1172" s="114">
        <f t="shared" si="56"/>
        <v>0.5781255000000001</v>
      </c>
      <c r="I1172" s="18">
        <f t="shared" si="54"/>
        <v>4335.94</v>
      </c>
      <c r="J1172" s="77" t="s">
        <v>1652</v>
      </c>
      <c r="K1172" s="78" t="s">
        <v>1654</v>
      </c>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row>
    <row r="1173" spans="1:42" s="26" customFormat="1" ht="12.75">
      <c r="A1173" s="14" t="s">
        <v>244</v>
      </c>
      <c r="B1173" s="15" t="s">
        <v>242</v>
      </c>
      <c r="C1173" s="119">
        <v>3.8964013086</v>
      </c>
      <c r="D1173" s="114">
        <v>0.82767</v>
      </c>
      <c r="E1173" s="17">
        <v>1</v>
      </c>
      <c r="F1173" s="114">
        <f t="shared" si="55"/>
        <v>0.82767</v>
      </c>
      <c r="G1173" s="17">
        <v>1.5</v>
      </c>
      <c r="H1173" s="114">
        <f t="shared" si="56"/>
        <v>1.241505</v>
      </c>
      <c r="I1173" s="18">
        <f t="shared" si="54"/>
        <v>9311.29</v>
      </c>
      <c r="J1173" s="77" t="s">
        <v>1652</v>
      </c>
      <c r="K1173" s="78" t="s">
        <v>1654</v>
      </c>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row>
    <row r="1174" spans="1:42" s="26" customFormat="1" ht="12.75">
      <c r="A1174" s="20" t="s">
        <v>245</v>
      </c>
      <c r="B1174" s="21" t="s">
        <v>242</v>
      </c>
      <c r="C1174" s="120">
        <v>9.1323529412</v>
      </c>
      <c r="D1174" s="115">
        <v>2.217565</v>
      </c>
      <c r="E1174" s="23">
        <v>1</v>
      </c>
      <c r="F1174" s="115">
        <f t="shared" si="55"/>
        <v>2.217565</v>
      </c>
      <c r="G1174" s="23">
        <v>1.5</v>
      </c>
      <c r="H1174" s="115">
        <f t="shared" si="56"/>
        <v>3.3263475</v>
      </c>
      <c r="I1174" s="24">
        <f t="shared" si="54"/>
        <v>24947.61</v>
      </c>
      <c r="J1174" s="77" t="s">
        <v>1652</v>
      </c>
      <c r="K1174" s="78" t="s">
        <v>1654</v>
      </c>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row>
    <row r="1175" spans="1:42" s="26" customFormat="1" ht="12.75">
      <c r="A1175" s="14" t="s">
        <v>246</v>
      </c>
      <c r="B1175" s="15" t="s">
        <v>247</v>
      </c>
      <c r="C1175" s="119">
        <v>1.6482290708</v>
      </c>
      <c r="D1175" s="114">
        <v>0.34684</v>
      </c>
      <c r="E1175" s="17">
        <v>1</v>
      </c>
      <c r="F1175" s="114">
        <f t="shared" si="55"/>
        <v>0.34684</v>
      </c>
      <c r="G1175" s="17">
        <v>1.5</v>
      </c>
      <c r="H1175" s="114">
        <f t="shared" si="56"/>
        <v>0.52026</v>
      </c>
      <c r="I1175" s="18">
        <f t="shared" si="54"/>
        <v>3901.95</v>
      </c>
      <c r="J1175" s="77" t="s">
        <v>1652</v>
      </c>
      <c r="K1175" s="78" t="s">
        <v>1654</v>
      </c>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row>
    <row r="1176" spans="1:42" s="26" customFormat="1" ht="12.75">
      <c r="A1176" s="14" t="s">
        <v>248</v>
      </c>
      <c r="B1176" s="15" t="s">
        <v>247</v>
      </c>
      <c r="C1176" s="119">
        <v>2.2470622797</v>
      </c>
      <c r="D1176" s="114">
        <v>0.433068</v>
      </c>
      <c r="E1176" s="17">
        <v>1</v>
      </c>
      <c r="F1176" s="114">
        <f t="shared" si="55"/>
        <v>0.433068</v>
      </c>
      <c r="G1176" s="17">
        <v>1.5</v>
      </c>
      <c r="H1176" s="114">
        <f t="shared" si="56"/>
        <v>0.649602</v>
      </c>
      <c r="I1176" s="18">
        <f t="shared" si="54"/>
        <v>4872.02</v>
      </c>
      <c r="J1176" s="77" t="s">
        <v>1652</v>
      </c>
      <c r="K1176" s="78" t="s">
        <v>1654</v>
      </c>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row>
    <row r="1177" spans="1:42" s="26" customFormat="1" ht="12.75">
      <c r="A1177" s="14" t="s">
        <v>249</v>
      </c>
      <c r="B1177" s="15" t="s">
        <v>247</v>
      </c>
      <c r="C1177" s="119">
        <v>3.4650362104</v>
      </c>
      <c r="D1177" s="114">
        <v>0.770836</v>
      </c>
      <c r="E1177" s="17">
        <v>1</v>
      </c>
      <c r="F1177" s="114">
        <f t="shared" si="55"/>
        <v>0.770836</v>
      </c>
      <c r="G1177" s="17">
        <v>1.5</v>
      </c>
      <c r="H1177" s="114">
        <f t="shared" si="56"/>
        <v>1.156254</v>
      </c>
      <c r="I1177" s="18">
        <f t="shared" si="54"/>
        <v>8671.91</v>
      </c>
      <c r="J1177" s="77" t="s">
        <v>1652</v>
      </c>
      <c r="K1177" s="78" t="s">
        <v>1654</v>
      </c>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row>
    <row r="1178" spans="1:42" s="26" customFormat="1" ht="12.75">
      <c r="A1178" s="20" t="s">
        <v>250</v>
      </c>
      <c r="B1178" s="21" t="s">
        <v>247</v>
      </c>
      <c r="C1178" s="120">
        <v>6.9383583185</v>
      </c>
      <c r="D1178" s="115">
        <v>1.741801</v>
      </c>
      <c r="E1178" s="23">
        <v>1</v>
      </c>
      <c r="F1178" s="115">
        <f t="shared" si="55"/>
        <v>1.741801</v>
      </c>
      <c r="G1178" s="23">
        <v>1.5</v>
      </c>
      <c r="H1178" s="115">
        <f t="shared" si="56"/>
        <v>2.6127015</v>
      </c>
      <c r="I1178" s="24">
        <f t="shared" si="54"/>
        <v>19595.26</v>
      </c>
      <c r="J1178" s="77" t="s">
        <v>1652</v>
      </c>
      <c r="K1178" s="78" t="s">
        <v>1654</v>
      </c>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row>
    <row r="1179" spans="1:42" s="26" customFormat="1" ht="12.75">
      <c r="A1179" s="14" t="s">
        <v>251</v>
      </c>
      <c r="B1179" s="15" t="s">
        <v>252</v>
      </c>
      <c r="C1179" s="119">
        <v>2.6064899452</v>
      </c>
      <c r="D1179" s="114">
        <v>0.439297</v>
      </c>
      <c r="E1179" s="17">
        <v>1</v>
      </c>
      <c r="F1179" s="114">
        <f t="shared" si="55"/>
        <v>0.439297</v>
      </c>
      <c r="G1179" s="17">
        <v>1.5</v>
      </c>
      <c r="H1179" s="114">
        <f t="shared" si="56"/>
        <v>0.6589455</v>
      </c>
      <c r="I1179" s="18">
        <f t="shared" si="54"/>
        <v>4942.09</v>
      </c>
      <c r="J1179" s="77" t="s">
        <v>1652</v>
      </c>
      <c r="K1179" s="78" t="s">
        <v>1654</v>
      </c>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row>
    <row r="1180" spans="1:42" s="26" customFormat="1" ht="12.75">
      <c r="A1180" s="14" t="s">
        <v>253</v>
      </c>
      <c r="B1180" s="15" t="s">
        <v>252</v>
      </c>
      <c r="C1180" s="119">
        <v>3.4374285522</v>
      </c>
      <c r="D1180" s="114">
        <v>0.605567</v>
      </c>
      <c r="E1180" s="17">
        <v>1</v>
      </c>
      <c r="F1180" s="114">
        <f t="shared" si="55"/>
        <v>0.605567</v>
      </c>
      <c r="G1180" s="17">
        <v>1.5</v>
      </c>
      <c r="H1180" s="114">
        <f t="shared" si="56"/>
        <v>0.9083505</v>
      </c>
      <c r="I1180" s="18">
        <f t="shared" si="54"/>
        <v>6812.63</v>
      </c>
      <c r="J1180" s="77" t="s">
        <v>1652</v>
      </c>
      <c r="K1180" s="78" t="s">
        <v>1654</v>
      </c>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row>
    <row r="1181" spans="1:42" s="26" customFormat="1" ht="12.75">
      <c r="A1181" s="14" t="s">
        <v>254</v>
      </c>
      <c r="B1181" s="15" t="s">
        <v>252</v>
      </c>
      <c r="C1181" s="119">
        <v>5.9357734807</v>
      </c>
      <c r="D1181" s="114">
        <v>0.963069</v>
      </c>
      <c r="E1181" s="17">
        <v>1</v>
      </c>
      <c r="F1181" s="114">
        <f t="shared" si="55"/>
        <v>0.963069</v>
      </c>
      <c r="G1181" s="17">
        <v>1.5</v>
      </c>
      <c r="H1181" s="114">
        <f t="shared" si="56"/>
        <v>1.4446035</v>
      </c>
      <c r="I1181" s="18">
        <f t="shared" si="54"/>
        <v>10834.53</v>
      </c>
      <c r="J1181" s="77" t="s">
        <v>1652</v>
      </c>
      <c r="K1181" s="78" t="s">
        <v>1654</v>
      </c>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row>
    <row r="1182" spans="1:42" s="26" customFormat="1" ht="12.75">
      <c r="A1182" s="20" t="s">
        <v>255</v>
      </c>
      <c r="B1182" s="21" t="s">
        <v>252</v>
      </c>
      <c r="C1182" s="120">
        <v>13.4443194601</v>
      </c>
      <c r="D1182" s="115">
        <v>1.995949</v>
      </c>
      <c r="E1182" s="23">
        <v>1</v>
      </c>
      <c r="F1182" s="115">
        <f t="shared" si="55"/>
        <v>1.995949</v>
      </c>
      <c r="G1182" s="23">
        <v>1.5</v>
      </c>
      <c r="H1182" s="115">
        <f t="shared" si="56"/>
        <v>2.9939235</v>
      </c>
      <c r="I1182" s="24">
        <f t="shared" si="54"/>
        <v>22454.43</v>
      </c>
      <c r="J1182" s="77" t="s">
        <v>1652</v>
      </c>
      <c r="K1182" s="78" t="s">
        <v>1654</v>
      </c>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row>
    <row r="1183" spans="1:42" s="26" customFormat="1" ht="12.75">
      <c r="A1183" s="14" t="s">
        <v>256</v>
      </c>
      <c r="B1183" s="15" t="s">
        <v>257</v>
      </c>
      <c r="C1183" s="119">
        <v>1.6877977281</v>
      </c>
      <c r="D1183" s="114">
        <v>0.421022</v>
      </c>
      <c r="E1183" s="17">
        <v>1</v>
      </c>
      <c r="F1183" s="114">
        <f t="shared" si="55"/>
        <v>0.421022</v>
      </c>
      <c r="G1183" s="17">
        <v>1.5</v>
      </c>
      <c r="H1183" s="114">
        <f t="shared" si="56"/>
        <v>0.631533</v>
      </c>
      <c r="I1183" s="18">
        <f t="shared" si="54"/>
        <v>4736.5</v>
      </c>
      <c r="J1183" s="77" t="s">
        <v>1652</v>
      </c>
      <c r="K1183" s="78" t="s">
        <v>1654</v>
      </c>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row>
    <row r="1184" spans="1:42" s="26" customFormat="1" ht="12.75">
      <c r="A1184" s="14" t="s">
        <v>258</v>
      </c>
      <c r="B1184" s="15" t="s">
        <v>257</v>
      </c>
      <c r="C1184" s="119">
        <v>2.7621506683</v>
      </c>
      <c r="D1184" s="114">
        <v>0.50113</v>
      </c>
      <c r="E1184" s="17">
        <v>1</v>
      </c>
      <c r="F1184" s="114">
        <f t="shared" si="55"/>
        <v>0.50113</v>
      </c>
      <c r="G1184" s="17">
        <v>1.5</v>
      </c>
      <c r="H1184" s="114">
        <f t="shared" si="56"/>
        <v>0.751695</v>
      </c>
      <c r="I1184" s="18">
        <f t="shared" si="54"/>
        <v>5637.71</v>
      </c>
      <c r="J1184" s="77" t="s">
        <v>1652</v>
      </c>
      <c r="K1184" s="78" t="s">
        <v>1654</v>
      </c>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row>
    <row r="1185" spans="1:42" s="26" customFormat="1" ht="12.75">
      <c r="A1185" s="14" t="s">
        <v>259</v>
      </c>
      <c r="B1185" s="15" t="s">
        <v>257</v>
      </c>
      <c r="C1185" s="119">
        <v>4.561963775</v>
      </c>
      <c r="D1185" s="114">
        <v>0.812808</v>
      </c>
      <c r="E1185" s="17">
        <v>1</v>
      </c>
      <c r="F1185" s="114">
        <f t="shared" si="55"/>
        <v>0.812808</v>
      </c>
      <c r="G1185" s="17">
        <v>1.5</v>
      </c>
      <c r="H1185" s="114">
        <f t="shared" si="56"/>
        <v>1.219212</v>
      </c>
      <c r="I1185" s="18">
        <f t="shared" si="54"/>
        <v>9144.09</v>
      </c>
      <c r="J1185" s="77" t="s">
        <v>1652</v>
      </c>
      <c r="K1185" s="78" t="s">
        <v>1654</v>
      </c>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row>
    <row r="1186" spans="1:42" s="26" customFormat="1" ht="12.75">
      <c r="A1186" s="20" t="s">
        <v>260</v>
      </c>
      <c r="B1186" s="21" t="s">
        <v>257</v>
      </c>
      <c r="C1186" s="120">
        <v>8.7974388824</v>
      </c>
      <c r="D1186" s="115">
        <v>2.27143</v>
      </c>
      <c r="E1186" s="23">
        <v>1</v>
      </c>
      <c r="F1186" s="115">
        <f t="shared" si="55"/>
        <v>2.27143</v>
      </c>
      <c r="G1186" s="23">
        <v>1.5</v>
      </c>
      <c r="H1186" s="115">
        <f t="shared" si="56"/>
        <v>3.407145</v>
      </c>
      <c r="I1186" s="24">
        <f t="shared" si="54"/>
        <v>25553.59</v>
      </c>
      <c r="J1186" s="77" t="s">
        <v>1652</v>
      </c>
      <c r="K1186" s="78" t="s">
        <v>1654</v>
      </c>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row>
    <row r="1187" spans="1:42" s="26" customFormat="1" ht="12.75">
      <c r="A1187" s="14" t="s">
        <v>261</v>
      </c>
      <c r="B1187" s="15" t="s">
        <v>262</v>
      </c>
      <c r="C1187" s="119">
        <v>1.7264957265</v>
      </c>
      <c r="D1187" s="114">
        <v>0.4162</v>
      </c>
      <c r="E1187" s="17">
        <v>1</v>
      </c>
      <c r="F1187" s="114">
        <f t="shared" si="55"/>
        <v>0.4162</v>
      </c>
      <c r="G1187" s="17">
        <v>1.5</v>
      </c>
      <c r="H1187" s="114">
        <f t="shared" si="56"/>
        <v>0.6243000000000001</v>
      </c>
      <c r="I1187" s="18">
        <f t="shared" si="54"/>
        <v>4682.25</v>
      </c>
      <c r="J1187" s="77" t="s">
        <v>1652</v>
      </c>
      <c r="K1187" s="78" t="s">
        <v>1654</v>
      </c>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row>
    <row r="1188" spans="1:42" s="26" customFormat="1" ht="12.75">
      <c r="A1188" s="14" t="s">
        <v>263</v>
      </c>
      <c r="B1188" s="15" t="s">
        <v>262</v>
      </c>
      <c r="C1188" s="119">
        <v>2.4007381725</v>
      </c>
      <c r="D1188" s="114">
        <v>0.491428</v>
      </c>
      <c r="E1188" s="17">
        <v>1</v>
      </c>
      <c r="F1188" s="114">
        <f t="shared" si="55"/>
        <v>0.491428</v>
      </c>
      <c r="G1188" s="17">
        <v>1.5</v>
      </c>
      <c r="H1188" s="114">
        <f t="shared" si="56"/>
        <v>0.737142</v>
      </c>
      <c r="I1188" s="18">
        <f t="shared" si="54"/>
        <v>5528.57</v>
      </c>
      <c r="J1188" s="77" t="s">
        <v>1652</v>
      </c>
      <c r="K1188" s="78" t="s">
        <v>1654</v>
      </c>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row>
    <row r="1189" spans="1:42" s="26" customFormat="1" ht="12.75">
      <c r="A1189" s="14" t="s">
        <v>264</v>
      </c>
      <c r="B1189" s="15" t="s">
        <v>262</v>
      </c>
      <c r="C1189" s="119">
        <v>3.4647488448</v>
      </c>
      <c r="D1189" s="114">
        <v>0.7864</v>
      </c>
      <c r="E1189" s="17">
        <v>1</v>
      </c>
      <c r="F1189" s="114">
        <f t="shared" si="55"/>
        <v>0.7864</v>
      </c>
      <c r="G1189" s="17">
        <v>1.5</v>
      </c>
      <c r="H1189" s="114">
        <f t="shared" si="56"/>
        <v>1.1796</v>
      </c>
      <c r="I1189" s="18">
        <f t="shared" si="54"/>
        <v>8847</v>
      </c>
      <c r="J1189" s="77" t="s">
        <v>1652</v>
      </c>
      <c r="K1189" s="78" t="s">
        <v>1654</v>
      </c>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row>
    <row r="1190" spans="1:42" s="26" customFormat="1" ht="12.75">
      <c r="A1190" s="20" t="s">
        <v>265</v>
      </c>
      <c r="B1190" s="21" t="s">
        <v>262</v>
      </c>
      <c r="C1190" s="120">
        <v>7.3558776167</v>
      </c>
      <c r="D1190" s="115">
        <v>1.813357</v>
      </c>
      <c r="E1190" s="23">
        <v>1</v>
      </c>
      <c r="F1190" s="115">
        <f t="shared" si="55"/>
        <v>1.813357</v>
      </c>
      <c r="G1190" s="23">
        <v>1.5</v>
      </c>
      <c r="H1190" s="115">
        <f t="shared" si="56"/>
        <v>2.7200355000000003</v>
      </c>
      <c r="I1190" s="24">
        <f t="shared" si="54"/>
        <v>20400.27</v>
      </c>
      <c r="J1190" s="77" t="s">
        <v>1652</v>
      </c>
      <c r="K1190" s="78" t="s">
        <v>1654</v>
      </c>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row>
    <row r="1191" spans="1:42" s="26" customFormat="1" ht="12.75">
      <c r="A1191" s="14" t="s">
        <v>266</v>
      </c>
      <c r="B1191" s="15" t="s">
        <v>267</v>
      </c>
      <c r="C1191" s="119">
        <v>22</v>
      </c>
      <c r="D1191" s="114">
        <v>3.1147875</v>
      </c>
      <c r="E1191" s="17">
        <v>1</v>
      </c>
      <c r="F1191" s="114">
        <f t="shared" si="55"/>
        <v>3.1147875</v>
      </c>
      <c r="G1191" s="17">
        <v>1.5</v>
      </c>
      <c r="H1191" s="114">
        <f t="shared" si="56"/>
        <v>4.6721812499999995</v>
      </c>
      <c r="I1191" s="18">
        <f t="shared" si="54"/>
        <v>35041.36</v>
      </c>
      <c r="J1191" s="77" t="s">
        <v>1652</v>
      </c>
      <c r="K1191" s="78" t="s">
        <v>1654</v>
      </c>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row>
    <row r="1192" spans="1:42" s="26" customFormat="1" ht="12.75">
      <c r="A1192" s="14" t="s">
        <v>268</v>
      </c>
      <c r="B1192" s="15" t="s">
        <v>267</v>
      </c>
      <c r="C1192" s="119">
        <v>9.6666666667</v>
      </c>
      <c r="D1192" s="114">
        <v>3.4262662500000003</v>
      </c>
      <c r="E1192" s="17">
        <v>1</v>
      </c>
      <c r="F1192" s="114">
        <f t="shared" si="55"/>
        <v>3.4262662500000003</v>
      </c>
      <c r="G1192" s="17">
        <v>1.5</v>
      </c>
      <c r="H1192" s="114">
        <f t="shared" si="56"/>
        <v>5.139399375</v>
      </c>
      <c r="I1192" s="18">
        <f t="shared" si="54"/>
        <v>38545.5</v>
      </c>
      <c r="J1192" s="77" t="s">
        <v>1652</v>
      </c>
      <c r="K1192" s="78" t="s">
        <v>1654</v>
      </c>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row>
    <row r="1193" spans="1:42" s="26" customFormat="1" ht="12.75">
      <c r="A1193" s="14" t="s">
        <v>269</v>
      </c>
      <c r="B1193" s="15" t="s">
        <v>267</v>
      </c>
      <c r="C1193" s="119">
        <v>25.9947089947</v>
      </c>
      <c r="D1193" s="114">
        <v>6.406735</v>
      </c>
      <c r="E1193" s="17">
        <v>1</v>
      </c>
      <c r="F1193" s="114">
        <f t="shared" si="55"/>
        <v>6.406735</v>
      </c>
      <c r="G1193" s="17">
        <v>1.5</v>
      </c>
      <c r="H1193" s="114">
        <f t="shared" si="56"/>
        <v>9.6101025</v>
      </c>
      <c r="I1193" s="18">
        <f t="shared" si="54"/>
        <v>72075.77</v>
      </c>
      <c r="J1193" s="77" t="s">
        <v>1652</v>
      </c>
      <c r="K1193" s="78" t="s">
        <v>1654</v>
      </c>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row>
    <row r="1194" spans="1:42" s="26" customFormat="1" ht="12.75">
      <c r="A1194" s="20" t="s">
        <v>270</v>
      </c>
      <c r="B1194" s="21" t="s">
        <v>267</v>
      </c>
      <c r="C1194" s="120">
        <v>40.6804123711</v>
      </c>
      <c r="D1194" s="115">
        <v>15.915281</v>
      </c>
      <c r="E1194" s="23">
        <v>1</v>
      </c>
      <c r="F1194" s="115">
        <f t="shared" si="55"/>
        <v>15.915281</v>
      </c>
      <c r="G1194" s="23">
        <v>1.5</v>
      </c>
      <c r="H1194" s="115">
        <f t="shared" si="56"/>
        <v>23.8729215</v>
      </c>
      <c r="I1194" s="24">
        <f t="shared" si="54"/>
        <v>179046.91</v>
      </c>
      <c r="J1194" s="77" t="s">
        <v>1652</v>
      </c>
      <c r="K1194" s="78" t="s">
        <v>1654</v>
      </c>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row>
    <row r="1195" spans="1:42" s="26" customFormat="1" ht="12.75">
      <c r="A1195" s="14" t="s">
        <v>271</v>
      </c>
      <c r="B1195" s="15" t="s">
        <v>272</v>
      </c>
      <c r="C1195" s="119">
        <v>7.5070575461</v>
      </c>
      <c r="D1195" s="114">
        <v>1.415099</v>
      </c>
      <c r="E1195" s="17">
        <v>1</v>
      </c>
      <c r="F1195" s="114">
        <f t="shared" si="55"/>
        <v>1.415099</v>
      </c>
      <c r="G1195" s="17">
        <v>1.5</v>
      </c>
      <c r="H1195" s="114">
        <f t="shared" si="56"/>
        <v>2.1226485000000004</v>
      </c>
      <c r="I1195" s="18">
        <f t="shared" si="54"/>
        <v>15919.86</v>
      </c>
      <c r="J1195" s="77" t="s">
        <v>1652</v>
      </c>
      <c r="K1195" s="78" t="s">
        <v>1654</v>
      </c>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row>
    <row r="1196" spans="1:42" s="26" customFormat="1" ht="12.75">
      <c r="A1196" s="14" t="s">
        <v>273</v>
      </c>
      <c r="B1196" s="15" t="s">
        <v>272</v>
      </c>
      <c r="C1196" s="119">
        <v>10.7155635063</v>
      </c>
      <c r="D1196" s="114">
        <v>2.141571</v>
      </c>
      <c r="E1196" s="17">
        <v>1</v>
      </c>
      <c r="F1196" s="114">
        <f t="shared" si="55"/>
        <v>2.141571</v>
      </c>
      <c r="G1196" s="17">
        <v>1.5</v>
      </c>
      <c r="H1196" s="114">
        <f t="shared" si="56"/>
        <v>3.2123565</v>
      </c>
      <c r="I1196" s="18">
        <f t="shared" si="54"/>
        <v>24092.67</v>
      </c>
      <c r="J1196" s="77" t="s">
        <v>1652</v>
      </c>
      <c r="K1196" s="78" t="s">
        <v>1654</v>
      </c>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row>
    <row r="1197" spans="1:42" s="26" customFormat="1" ht="12.75">
      <c r="A1197" s="14" t="s">
        <v>274</v>
      </c>
      <c r="B1197" s="15" t="s">
        <v>272</v>
      </c>
      <c r="C1197" s="119">
        <v>17.3469573115</v>
      </c>
      <c r="D1197" s="114">
        <v>3.871839</v>
      </c>
      <c r="E1197" s="17">
        <v>1</v>
      </c>
      <c r="F1197" s="114">
        <f t="shared" si="55"/>
        <v>3.871839</v>
      </c>
      <c r="G1197" s="17">
        <v>1.5</v>
      </c>
      <c r="H1197" s="114">
        <f t="shared" si="56"/>
        <v>5.8077585</v>
      </c>
      <c r="I1197" s="18">
        <f t="shared" si="54"/>
        <v>43558.19</v>
      </c>
      <c r="J1197" s="77" t="s">
        <v>1652</v>
      </c>
      <c r="K1197" s="78" t="s">
        <v>1654</v>
      </c>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row>
    <row r="1198" spans="1:42" s="26" customFormat="1" ht="12.75">
      <c r="A1198" s="20" t="s">
        <v>275</v>
      </c>
      <c r="B1198" s="21" t="s">
        <v>272</v>
      </c>
      <c r="C1198" s="120">
        <v>30.1024096386</v>
      </c>
      <c r="D1198" s="115">
        <v>9.505302</v>
      </c>
      <c r="E1198" s="23">
        <v>1</v>
      </c>
      <c r="F1198" s="115">
        <f t="shared" si="55"/>
        <v>9.505302</v>
      </c>
      <c r="G1198" s="23">
        <v>1.5</v>
      </c>
      <c r="H1198" s="115">
        <f t="shared" si="56"/>
        <v>14.257953</v>
      </c>
      <c r="I1198" s="24">
        <f t="shared" si="54"/>
        <v>106934.65</v>
      </c>
      <c r="J1198" s="77" t="s">
        <v>1652</v>
      </c>
      <c r="K1198" s="78" t="s">
        <v>1654</v>
      </c>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row>
    <row r="1199" spans="1:42" s="26" customFormat="1" ht="12.75">
      <c r="A1199" s="14" t="s">
        <v>276</v>
      </c>
      <c r="B1199" s="15" t="s">
        <v>277</v>
      </c>
      <c r="C1199" s="119">
        <v>3.389261745</v>
      </c>
      <c r="D1199" s="114">
        <v>0.475124</v>
      </c>
      <c r="E1199" s="17">
        <v>1</v>
      </c>
      <c r="F1199" s="114">
        <f t="shared" si="55"/>
        <v>0.475124</v>
      </c>
      <c r="G1199" s="17">
        <v>1.5</v>
      </c>
      <c r="H1199" s="114">
        <f t="shared" si="56"/>
        <v>0.7126859999999999</v>
      </c>
      <c r="I1199" s="18">
        <f t="shared" si="54"/>
        <v>5345.15</v>
      </c>
      <c r="J1199" s="77" t="s">
        <v>1652</v>
      </c>
      <c r="K1199" s="78" t="s">
        <v>1654</v>
      </c>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row>
    <row r="1200" spans="1:42" s="26" customFormat="1" ht="12.75">
      <c r="A1200" s="14" t="s">
        <v>278</v>
      </c>
      <c r="B1200" s="15" t="s">
        <v>277</v>
      </c>
      <c r="C1200" s="119">
        <v>4.8667642753</v>
      </c>
      <c r="D1200" s="114">
        <v>0.66603</v>
      </c>
      <c r="E1200" s="17">
        <v>1</v>
      </c>
      <c r="F1200" s="114">
        <f t="shared" si="55"/>
        <v>0.66603</v>
      </c>
      <c r="G1200" s="17">
        <v>1.5</v>
      </c>
      <c r="H1200" s="114">
        <f t="shared" si="56"/>
        <v>0.999045</v>
      </c>
      <c r="I1200" s="18">
        <f t="shared" si="54"/>
        <v>7492.84</v>
      </c>
      <c r="J1200" s="77" t="s">
        <v>1652</v>
      </c>
      <c r="K1200" s="78" t="s">
        <v>1654</v>
      </c>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row>
    <row r="1201" spans="1:42" s="26" customFormat="1" ht="12.75">
      <c r="A1201" s="14" t="s">
        <v>279</v>
      </c>
      <c r="B1201" s="15" t="s">
        <v>277</v>
      </c>
      <c r="C1201" s="119">
        <v>7.128458498</v>
      </c>
      <c r="D1201" s="114">
        <v>1.161834</v>
      </c>
      <c r="E1201" s="17">
        <v>1</v>
      </c>
      <c r="F1201" s="114">
        <f t="shared" si="55"/>
        <v>1.161834</v>
      </c>
      <c r="G1201" s="17">
        <v>1.5</v>
      </c>
      <c r="H1201" s="114">
        <f t="shared" si="56"/>
        <v>1.7427510000000002</v>
      </c>
      <c r="I1201" s="18">
        <f t="shared" si="54"/>
        <v>13070.63</v>
      </c>
      <c r="J1201" s="77" t="s">
        <v>1652</v>
      </c>
      <c r="K1201" s="78" t="s">
        <v>1654</v>
      </c>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row>
    <row r="1202" spans="1:42" s="26" customFormat="1" ht="12.75">
      <c r="A1202" s="20" t="s">
        <v>280</v>
      </c>
      <c r="B1202" s="21" t="s">
        <v>277</v>
      </c>
      <c r="C1202" s="120">
        <v>11.1348837209</v>
      </c>
      <c r="D1202" s="115">
        <v>3.2620315</v>
      </c>
      <c r="E1202" s="23">
        <v>1</v>
      </c>
      <c r="F1202" s="115">
        <f t="shared" si="55"/>
        <v>3.2620315</v>
      </c>
      <c r="G1202" s="23">
        <v>1.5</v>
      </c>
      <c r="H1202" s="115">
        <f t="shared" si="56"/>
        <v>4.89304725</v>
      </c>
      <c r="I1202" s="24">
        <f t="shared" si="54"/>
        <v>36697.85</v>
      </c>
      <c r="J1202" s="77" t="s">
        <v>1652</v>
      </c>
      <c r="K1202" s="78" t="s">
        <v>1654</v>
      </c>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row>
    <row r="1203" spans="1:42" s="26" customFormat="1" ht="12.75">
      <c r="A1203" s="14" t="s">
        <v>281</v>
      </c>
      <c r="B1203" s="15" t="s">
        <v>282</v>
      </c>
      <c r="C1203" s="119">
        <v>3.1024158579</v>
      </c>
      <c r="D1203" s="114">
        <v>0.43364</v>
      </c>
      <c r="E1203" s="17">
        <v>1</v>
      </c>
      <c r="F1203" s="114">
        <f t="shared" si="55"/>
        <v>0.43364</v>
      </c>
      <c r="G1203" s="17">
        <v>1.5</v>
      </c>
      <c r="H1203" s="114">
        <f t="shared" si="56"/>
        <v>0.65046</v>
      </c>
      <c r="I1203" s="18">
        <f t="shared" si="54"/>
        <v>4878.45</v>
      </c>
      <c r="J1203" s="77" t="s">
        <v>1652</v>
      </c>
      <c r="K1203" s="78" t="s">
        <v>1654</v>
      </c>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row>
    <row r="1204" spans="1:42" s="26" customFormat="1" ht="12.75">
      <c r="A1204" s="14" t="s">
        <v>283</v>
      </c>
      <c r="B1204" s="15" t="s">
        <v>282</v>
      </c>
      <c r="C1204" s="119">
        <v>4.9696218227</v>
      </c>
      <c r="D1204" s="114">
        <v>0.696421</v>
      </c>
      <c r="E1204" s="17">
        <v>1</v>
      </c>
      <c r="F1204" s="114">
        <f t="shared" si="55"/>
        <v>0.696421</v>
      </c>
      <c r="G1204" s="17">
        <v>1.5</v>
      </c>
      <c r="H1204" s="114">
        <f t="shared" si="56"/>
        <v>1.0446315</v>
      </c>
      <c r="I1204" s="18">
        <f t="shared" si="54"/>
        <v>7834.74</v>
      </c>
      <c r="J1204" s="77" t="s">
        <v>1652</v>
      </c>
      <c r="K1204" s="78" t="s">
        <v>1654</v>
      </c>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row>
    <row r="1205" spans="1:42" s="26" customFormat="1" ht="12.75">
      <c r="A1205" s="14" t="s">
        <v>284</v>
      </c>
      <c r="B1205" s="15" t="s">
        <v>282</v>
      </c>
      <c r="C1205" s="119">
        <v>7.428863869</v>
      </c>
      <c r="D1205" s="114">
        <v>1.219242</v>
      </c>
      <c r="E1205" s="17">
        <v>1</v>
      </c>
      <c r="F1205" s="114">
        <f t="shared" si="55"/>
        <v>1.219242</v>
      </c>
      <c r="G1205" s="17">
        <v>1.5</v>
      </c>
      <c r="H1205" s="114">
        <f t="shared" si="56"/>
        <v>1.828863</v>
      </c>
      <c r="I1205" s="18">
        <f t="shared" si="54"/>
        <v>13716.47</v>
      </c>
      <c r="J1205" s="77" t="s">
        <v>1652</v>
      </c>
      <c r="K1205" s="78" t="s">
        <v>1654</v>
      </c>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row>
    <row r="1206" spans="1:42" s="26" customFormat="1" ht="12.75">
      <c r="A1206" s="20" t="s">
        <v>285</v>
      </c>
      <c r="B1206" s="21" t="s">
        <v>282</v>
      </c>
      <c r="C1206" s="120">
        <v>17.8133333333</v>
      </c>
      <c r="D1206" s="115">
        <v>4.802035</v>
      </c>
      <c r="E1206" s="23">
        <v>1</v>
      </c>
      <c r="F1206" s="115">
        <f t="shared" si="55"/>
        <v>4.802035</v>
      </c>
      <c r="G1206" s="23">
        <v>1.5</v>
      </c>
      <c r="H1206" s="115">
        <f t="shared" si="56"/>
        <v>7.2030525</v>
      </c>
      <c r="I1206" s="24">
        <f t="shared" si="54"/>
        <v>54022.89</v>
      </c>
      <c r="J1206" s="77" t="s">
        <v>1652</v>
      </c>
      <c r="K1206" s="78" t="s">
        <v>1654</v>
      </c>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row>
    <row r="1207" spans="1:42" s="26" customFormat="1" ht="12.75">
      <c r="A1207" s="14" t="s">
        <v>286</v>
      </c>
      <c r="B1207" s="15" t="s">
        <v>287</v>
      </c>
      <c r="C1207" s="119">
        <v>2.6693503609</v>
      </c>
      <c r="D1207" s="114">
        <v>1.175637</v>
      </c>
      <c r="E1207" s="17">
        <v>1</v>
      </c>
      <c r="F1207" s="114">
        <f t="shared" si="55"/>
        <v>1.175637</v>
      </c>
      <c r="G1207" s="17">
        <v>1.5</v>
      </c>
      <c r="H1207" s="114">
        <f t="shared" si="56"/>
        <v>1.7634555</v>
      </c>
      <c r="I1207" s="18">
        <f t="shared" si="54"/>
        <v>13225.92</v>
      </c>
      <c r="J1207" s="77" t="s">
        <v>1660</v>
      </c>
      <c r="K1207" s="78" t="s">
        <v>1660</v>
      </c>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row>
    <row r="1208" spans="1:42" s="26" customFormat="1" ht="12.75">
      <c r="A1208" s="14" t="s">
        <v>288</v>
      </c>
      <c r="B1208" s="15" t="s">
        <v>287</v>
      </c>
      <c r="C1208" s="119">
        <v>5.5644028103</v>
      </c>
      <c r="D1208" s="114">
        <v>1.406437</v>
      </c>
      <c r="E1208" s="17">
        <v>1</v>
      </c>
      <c r="F1208" s="114">
        <f t="shared" si="55"/>
        <v>1.406437</v>
      </c>
      <c r="G1208" s="17">
        <v>1.5</v>
      </c>
      <c r="H1208" s="114">
        <f t="shared" si="56"/>
        <v>2.1096554999999997</v>
      </c>
      <c r="I1208" s="18">
        <f t="shared" si="54"/>
        <v>15822.42</v>
      </c>
      <c r="J1208" s="77" t="s">
        <v>1660</v>
      </c>
      <c r="K1208" s="78" t="s">
        <v>1660</v>
      </c>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row>
    <row r="1209" spans="1:42" s="26" customFormat="1" ht="12.75">
      <c r="A1209" s="14" t="s">
        <v>289</v>
      </c>
      <c r="B1209" s="15" t="s">
        <v>287</v>
      </c>
      <c r="C1209" s="119">
        <v>16.1804670913</v>
      </c>
      <c r="D1209" s="114">
        <v>2.486932</v>
      </c>
      <c r="E1209" s="17">
        <v>1</v>
      </c>
      <c r="F1209" s="114">
        <f t="shared" si="55"/>
        <v>2.486932</v>
      </c>
      <c r="G1209" s="17">
        <v>1.5</v>
      </c>
      <c r="H1209" s="114">
        <f t="shared" si="56"/>
        <v>3.730398</v>
      </c>
      <c r="I1209" s="18">
        <f t="shared" si="54"/>
        <v>27977.99</v>
      </c>
      <c r="J1209" s="77" t="s">
        <v>1660</v>
      </c>
      <c r="K1209" s="78" t="s">
        <v>1660</v>
      </c>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row>
    <row r="1210" spans="1:42" s="26" customFormat="1" ht="12.75">
      <c r="A1210" s="20" t="s">
        <v>290</v>
      </c>
      <c r="B1210" s="21" t="s">
        <v>287</v>
      </c>
      <c r="C1210" s="120">
        <v>31.4837837838</v>
      </c>
      <c r="D1210" s="115">
        <v>4.651965</v>
      </c>
      <c r="E1210" s="23">
        <v>1</v>
      </c>
      <c r="F1210" s="115">
        <f t="shared" si="55"/>
        <v>4.651965</v>
      </c>
      <c r="G1210" s="23">
        <v>1.5</v>
      </c>
      <c r="H1210" s="115">
        <f t="shared" si="56"/>
        <v>6.977947499999999</v>
      </c>
      <c r="I1210" s="24">
        <f t="shared" si="54"/>
        <v>52334.61</v>
      </c>
      <c r="J1210" s="77" t="s">
        <v>1660</v>
      </c>
      <c r="K1210" s="78" t="s">
        <v>1660</v>
      </c>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row>
    <row r="1211" spans="1:42" s="26" customFormat="1" ht="12.75">
      <c r="A1211" s="14" t="s">
        <v>291</v>
      </c>
      <c r="B1211" s="15" t="s">
        <v>292</v>
      </c>
      <c r="C1211" s="119">
        <v>9.3239863585</v>
      </c>
      <c r="D1211" s="114">
        <v>0.722621</v>
      </c>
      <c r="E1211" s="17">
        <v>1</v>
      </c>
      <c r="F1211" s="114">
        <f t="shared" si="55"/>
        <v>0.722621</v>
      </c>
      <c r="G1211" s="17">
        <v>1.5</v>
      </c>
      <c r="H1211" s="114">
        <f t="shared" si="56"/>
        <v>1.0839314999999998</v>
      </c>
      <c r="I1211" s="18">
        <f t="shared" si="54"/>
        <v>8129.49</v>
      </c>
      <c r="J1211" s="77" t="s">
        <v>1660</v>
      </c>
      <c r="K1211" s="78" t="s">
        <v>1660</v>
      </c>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row>
    <row r="1212" spans="1:42" s="26" customFormat="1" ht="12.75">
      <c r="A1212" s="14" t="s">
        <v>293</v>
      </c>
      <c r="B1212" s="15" t="s">
        <v>292</v>
      </c>
      <c r="C1212" s="119">
        <v>11.460489726</v>
      </c>
      <c r="D1212" s="114">
        <v>0.985417</v>
      </c>
      <c r="E1212" s="17">
        <v>1</v>
      </c>
      <c r="F1212" s="114">
        <f t="shared" si="55"/>
        <v>0.985417</v>
      </c>
      <c r="G1212" s="17">
        <v>1.5</v>
      </c>
      <c r="H1212" s="114">
        <f t="shared" si="56"/>
        <v>1.4781255</v>
      </c>
      <c r="I1212" s="18">
        <f t="shared" si="54"/>
        <v>11085.94</v>
      </c>
      <c r="J1212" s="77" t="s">
        <v>1660</v>
      </c>
      <c r="K1212" s="78" t="s">
        <v>1660</v>
      </c>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row>
    <row r="1213" spans="1:42" s="26" customFormat="1" ht="12.75">
      <c r="A1213" s="14" t="s">
        <v>294</v>
      </c>
      <c r="B1213" s="15" t="s">
        <v>292</v>
      </c>
      <c r="C1213" s="119">
        <v>14.7545475372</v>
      </c>
      <c r="D1213" s="114">
        <v>1.387925</v>
      </c>
      <c r="E1213" s="17">
        <v>1</v>
      </c>
      <c r="F1213" s="114">
        <f t="shared" si="55"/>
        <v>1.387925</v>
      </c>
      <c r="G1213" s="17">
        <v>1.5</v>
      </c>
      <c r="H1213" s="114">
        <f t="shared" si="56"/>
        <v>2.0818875</v>
      </c>
      <c r="I1213" s="18">
        <f t="shared" si="54"/>
        <v>15614.16</v>
      </c>
      <c r="J1213" s="77" t="s">
        <v>1660</v>
      </c>
      <c r="K1213" s="78" t="s">
        <v>1660</v>
      </c>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row>
    <row r="1214" spans="1:42" s="26" customFormat="1" ht="12.75">
      <c r="A1214" s="20" t="s">
        <v>295</v>
      </c>
      <c r="B1214" s="21" t="s">
        <v>292</v>
      </c>
      <c r="C1214" s="120">
        <v>17.9477464678</v>
      </c>
      <c r="D1214" s="115">
        <v>1.787575</v>
      </c>
      <c r="E1214" s="23">
        <v>1</v>
      </c>
      <c r="F1214" s="115">
        <f t="shared" si="55"/>
        <v>1.787575</v>
      </c>
      <c r="G1214" s="23">
        <v>1.5</v>
      </c>
      <c r="H1214" s="115">
        <f t="shared" si="56"/>
        <v>2.6813624999999996</v>
      </c>
      <c r="I1214" s="24">
        <f t="shared" si="54"/>
        <v>20110.22</v>
      </c>
      <c r="J1214" s="77" t="s">
        <v>1660</v>
      </c>
      <c r="K1214" s="78" t="s">
        <v>1660</v>
      </c>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row>
    <row r="1215" spans="1:42" s="26" customFormat="1" ht="12.75">
      <c r="A1215" s="14" t="s">
        <v>296</v>
      </c>
      <c r="B1215" s="15" t="s">
        <v>297</v>
      </c>
      <c r="C1215" s="119">
        <v>2.5318058355</v>
      </c>
      <c r="D1215" s="114">
        <v>0.285752</v>
      </c>
      <c r="E1215" s="17">
        <v>1</v>
      </c>
      <c r="F1215" s="114">
        <f t="shared" si="55"/>
        <v>0.285752</v>
      </c>
      <c r="G1215" s="17">
        <v>1.5</v>
      </c>
      <c r="H1215" s="114">
        <f t="shared" si="56"/>
        <v>0.428628</v>
      </c>
      <c r="I1215" s="18">
        <f t="shared" si="54"/>
        <v>3214.71</v>
      </c>
      <c r="J1215" s="77" t="s">
        <v>1652</v>
      </c>
      <c r="K1215" s="78" t="s">
        <v>1654</v>
      </c>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row>
    <row r="1216" spans="1:42" s="26" customFormat="1" ht="12.75">
      <c r="A1216" s="14" t="s">
        <v>298</v>
      </c>
      <c r="B1216" s="15" t="s">
        <v>297</v>
      </c>
      <c r="C1216" s="119">
        <v>3.3998503367</v>
      </c>
      <c r="D1216" s="114">
        <v>0.524631</v>
      </c>
      <c r="E1216" s="17">
        <v>1</v>
      </c>
      <c r="F1216" s="114">
        <f t="shared" si="55"/>
        <v>0.524631</v>
      </c>
      <c r="G1216" s="17">
        <v>1.5</v>
      </c>
      <c r="H1216" s="114">
        <f t="shared" si="56"/>
        <v>0.7869465</v>
      </c>
      <c r="I1216" s="18">
        <f t="shared" si="54"/>
        <v>5902.1</v>
      </c>
      <c r="J1216" s="77" t="s">
        <v>1652</v>
      </c>
      <c r="K1216" s="78" t="s">
        <v>1654</v>
      </c>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row>
    <row r="1217" spans="1:42" s="26" customFormat="1" ht="12.75">
      <c r="A1217" s="14" t="s">
        <v>299</v>
      </c>
      <c r="B1217" s="15" t="s">
        <v>297</v>
      </c>
      <c r="C1217" s="119">
        <v>4.9740012682</v>
      </c>
      <c r="D1217" s="114">
        <v>0.765711</v>
      </c>
      <c r="E1217" s="17">
        <v>1</v>
      </c>
      <c r="F1217" s="114">
        <f t="shared" si="55"/>
        <v>0.765711</v>
      </c>
      <c r="G1217" s="17">
        <v>1.5</v>
      </c>
      <c r="H1217" s="114">
        <f t="shared" si="56"/>
        <v>1.1485665</v>
      </c>
      <c r="I1217" s="18">
        <f t="shared" si="54"/>
        <v>8614.25</v>
      </c>
      <c r="J1217" s="77" t="s">
        <v>1652</v>
      </c>
      <c r="K1217" s="78" t="s">
        <v>1654</v>
      </c>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row>
    <row r="1218" spans="1:42" s="26" customFormat="1" ht="12.75">
      <c r="A1218" s="20" t="s">
        <v>300</v>
      </c>
      <c r="B1218" s="21" t="s">
        <v>297</v>
      </c>
      <c r="C1218" s="120">
        <v>9.1687943262</v>
      </c>
      <c r="D1218" s="115">
        <v>1.449733</v>
      </c>
      <c r="E1218" s="23">
        <v>1</v>
      </c>
      <c r="F1218" s="115">
        <f t="shared" si="55"/>
        <v>1.449733</v>
      </c>
      <c r="G1218" s="23">
        <v>1.5</v>
      </c>
      <c r="H1218" s="115">
        <f t="shared" si="56"/>
        <v>2.1745995</v>
      </c>
      <c r="I1218" s="24">
        <f t="shared" si="54"/>
        <v>16309.5</v>
      </c>
      <c r="J1218" s="77" t="s">
        <v>1652</v>
      </c>
      <c r="K1218" s="78" t="s">
        <v>1654</v>
      </c>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row>
    <row r="1219" spans="1:42" s="26" customFormat="1" ht="12.75">
      <c r="A1219" s="14" t="s">
        <v>301</v>
      </c>
      <c r="B1219" s="15" t="s">
        <v>302</v>
      </c>
      <c r="C1219" s="119">
        <v>6.9829890644</v>
      </c>
      <c r="D1219" s="114">
        <v>0.289462</v>
      </c>
      <c r="E1219" s="17">
        <v>1</v>
      </c>
      <c r="F1219" s="114">
        <f t="shared" si="55"/>
        <v>0.289462</v>
      </c>
      <c r="G1219" s="17">
        <v>1.5</v>
      </c>
      <c r="H1219" s="114">
        <f t="shared" si="56"/>
        <v>0.434193</v>
      </c>
      <c r="I1219" s="18">
        <f t="shared" si="54"/>
        <v>3256.45</v>
      </c>
      <c r="J1219" s="77" t="s">
        <v>1652</v>
      </c>
      <c r="K1219" s="78" t="s">
        <v>1654</v>
      </c>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row>
    <row r="1220" spans="1:42" s="26" customFormat="1" ht="12.75">
      <c r="A1220" s="14" t="s">
        <v>303</v>
      </c>
      <c r="B1220" s="15" t="s">
        <v>302</v>
      </c>
      <c r="C1220" s="119">
        <v>11.2208436725</v>
      </c>
      <c r="D1220" s="114">
        <v>0.585054</v>
      </c>
      <c r="E1220" s="17">
        <v>1</v>
      </c>
      <c r="F1220" s="114">
        <f t="shared" si="55"/>
        <v>0.585054</v>
      </c>
      <c r="G1220" s="17">
        <v>1.5</v>
      </c>
      <c r="H1220" s="114">
        <f t="shared" si="56"/>
        <v>0.8775809999999999</v>
      </c>
      <c r="I1220" s="18">
        <f t="shared" si="54"/>
        <v>6581.86</v>
      </c>
      <c r="J1220" s="77" t="s">
        <v>1652</v>
      </c>
      <c r="K1220" s="78" t="s">
        <v>1654</v>
      </c>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row>
    <row r="1221" spans="1:42" s="26" customFormat="1" ht="12.75">
      <c r="A1221" s="14" t="s">
        <v>304</v>
      </c>
      <c r="B1221" s="15" t="s">
        <v>302</v>
      </c>
      <c r="C1221" s="119">
        <v>13.5706051873</v>
      </c>
      <c r="D1221" s="114">
        <v>0.786502</v>
      </c>
      <c r="E1221" s="17">
        <v>1</v>
      </c>
      <c r="F1221" s="114">
        <f t="shared" si="55"/>
        <v>0.786502</v>
      </c>
      <c r="G1221" s="17">
        <v>1.5</v>
      </c>
      <c r="H1221" s="114">
        <f t="shared" si="56"/>
        <v>1.179753</v>
      </c>
      <c r="I1221" s="18">
        <f t="shared" si="54"/>
        <v>8848.15</v>
      </c>
      <c r="J1221" s="77" t="s">
        <v>1652</v>
      </c>
      <c r="K1221" s="78" t="s">
        <v>1654</v>
      </c>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row>
    <row r="1222" spans="1:42" s="26" customFormat="1" ht="12.75">
      <c r="A1222" s="20" t="s">
        <v>305</v>
      </c>
      <c r="B1222" s="21" t="s">
        <v>302</v>
      </c>
      <c r="C1222" s="120">
        <v>18.7155555556</v>
      </c>
      <c r="D1222" s="115">
        <v>1.135087</v>
      </c>
      <c r="E1222" s="23">
        <v>1</v>
      </c>
      <c r="F1222" s="115">
        <f t="shared" si="55"/>
        <v>1.135087</v>
      </c>
      <c r="G1222" s="23">
        <v>1.5</v>
      </c>
      <c r="H1222" s="115">
        <f t="shared" si="56"/>
        <v>1.7026305</v>
      </c>
      <c r="I1222" s="24">
        <f t="shared" si="54"/>
        <v>12769.73</v>
      </c>
      <c r="J1222" s="77" t="s">
        <v>1652</v>
      </c>
      <c r="K1222" s="78" t="s">
        <v>1654</v>
      </c>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row>
    <row r="1223" spans="1:42" s="26" customFormat="1" ht="12.75">
      <c r="A1223" s="14" t="s">
        <v>306</v>
      </c>
      <c r="B1223" s="15" t="s">
        <v>307</v>
      </c>
      <c r="C1223" s="119">
        <v>8.5294117647</v>
      </c>
      <c r="D1223" s="114">
        <v>0.595883</v>
      </c>
      <c r="E1223" s="17">
        <v>1</v>
      </c>
      <c r="F1223" s="114">
        <f t="shared" si="55"/>
        <v>0.595883</v>
      </c>
      <c r="G1223" s="11">
        <v>1.25</v>
      </c>
      <c r="H1223" s="114">
        <f t="shared" si="56"/>
        <v>0.7448537500000001</v>
      </c>
      <c r="I1223" s="18">
        <f t="shared" si="54"/>
        <v>5586.4</v>
      </c>
      <c r="J1223" s="77" t="s">
        <v>75</v>
      </c>
      <c r="K1223" s="78" t="s">
        <v>75</v>
      </c>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row>
    <row r="1224" spans="1:42" s="26" customFormat="1" ht="12.75">
      <c r="A1224" s="14" t="s">
        <v>308</v>
      </c>
      <c r="B1224" s="15" t="s">
        <v>307</v>
      </c>
      <c r="C1224" s="119">
        <v>17.5744125326</v>
      </c>
      <c r="D1224" s="114">
        <v>1.612635</v>
      </c>
      <c r="E1224" s="17">
        <v>1</v>
      </c>
      <c r="F1224" s="114">
        <f t="shared" si="55"/>
        <v>1.612635</v>
      </c>
      <c r="G1224" s="17">
        <v>1.25</v>
      </c>
      <c r="H1224" s="114">
        <f t="shared" si="56"/>
        <v>2.0157937500000003</v>
      </c>
      <c r="I1224" s="18">
        <f t="shared" si="54"/>
        <v>15118.45</v>
      </c>
      <c r="J1224" s="77" t="s">
        <v>75</v>
      </c>
      <c r="K1224" s="78" t="s">
        <v>75</v>
      </c>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row>
    <row r="1225" spans="1:42" s="26" customFormat="1" ht="12.75">
      <c r="A1225" s="14" t="s">
        <v>309</v>
      </c>
      <c r="B1225" s="15" t="s">
        <v>307</v>
      </c>
      <c r="C1225" s="119">
        <v>27.7142857143</v>
      </c>
      <c r="D1225" s="114">
        <v>3.050665</v>
      </c>
      <c r="E1225" s="17">
        <v>1</v>
      </c>
      <c r="F1225" s="114">
        <f t="shared" si="55"/>
        <v>3.050665</v>
      </c>
      <c r="G1225" s="17">
        <v>1.25</v>
      </c>
      <c r="H1225" s="114">
        <f t="shared" si="56"/>
        <v>3.81333125</v>
      </c>
      <c r="I1225" s="18">
        <f t="shared" si="54"/>
        <v>28599.98</v>
      </c>
      <c r="J1225" s="77" t="s">
        <v>75</v>
      </c>
      <c r="K1225" s="78" t="s">
        <v>75</v>
      </c>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row>
    <row r="1226" spans="1:42" s="26" customFormat="1" ht="12.75">
      <c r="A1226" s="20" t="s">
        <v>310</v>
      </c>
      <c r="B1226" s="21" t="s">
        <v>307</v>
      </c>
      <c r="C1226" s="120">
        <v>46.4285714286</v>
      </c>
      <c r="D1226" s="115">
        <v>6.144514</v>
      </c>
      <c r="E1226" s="23">
        <v>1</v>
      </c>
      <c r="F1226" s="115">
        <f t="shared" si="55"/>
        <v>6.144514</v>
      </c>
      <c r="G1226" s="23">
        <v>1.25</v>
      </c>
      <c r="H1226" s="115">
        <f t="shared" si="56"/>
        <v>7.6806425</v>
      </c>
      <c r="I1226" s="24">
        <f t="shared" si="54"/>
        <v>57604.82</v>
      </c>
      <c r="J1226" s="77" t="s">
        <v>75</v>
      </c>
      <c r="K1226" s="78" t="s">
        <v>75</v>
      </c>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row>
    <row r="1227" spans="1:42" s="26" customFormat="1" ht="12.75">
      <c r="A1227" s="14" t="s">
        <v>311</v>
      </c>
      <c r="B1227" s="15" t="s">
        <v>312</v>
      </c>
      <c r="C1227" s="119">
        <v>1.6666666667</v>
      </c>
      <c r="D1227" s="114">
        <v>0.705097</v>
      </c>
      <c r="E1227" s="17">
        <v>1</v>
      </c>
      <c r="F1227" s="114">
        <f t="shared" si="55"/>
        <v>0.705097</v>
      </c>
      <c r="G1227" s="17">
        <v>1.5</v>
      </c>
      <c r="H1227" s="114">
        <f t="shared" si="56"/>
        <v>1.0576455</v>
      </c>
      <c r="I1227" s="18">
        <f t="shared" si="54"/>
        <v>7932.34</v>
      </c>
      <c r="J1227" s="77" t="s">
        <v>1652</v>
      </c>
      <c r="K1227" s="78" t="s">
        <v>1654</v>
      </c>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row>
    <row r="1228" spans="1:42" s="26" customFormat="1" ht="12.75">
      <c r="A1228" s="14" t="s">
        <v>313</v>
      </c>
      <c r="B1228" s="15" t="s">
        <v>312</v>
      </c>
      <c r="C1228" s="119">
        <v>6.9143576826</v>
      </c>
      <c r="D1228" s="114">
        <v>1.022366</v>
      </c>
      <c r="E1228" s="17">
        <v>1</v>
      </c>
      <c r="F1228" s="114">
        <f t="shared" si="55"/>
        <v>1.022366</v>
      </c>
      <c r="G1228" s="17">
        <v>1.5</v>
      </c>
      <c r="H1228" s="114">
        <f t="shared" si="56"/>
        <v>1.5335490000000003</v>
      </c>
      <c r="I1228" s="18">
        <f t="shared" si="54"/>
        <v>11501.62</v>
      </c>
      <c r="J1228" s="77" t="s">
        <v>1652</v>
      </c>
      <c r="K1228" s="78" t="s">
        <v>1654</v>
      </c>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row>
    <row r="1229" spans="1:42" s="26" customFormat="1" ht="12.75">
      <c r="A1229" s="14" t="s">
        <v>314</v>
      </c>
      <c r="B1229" s="15" t="s">
        <v>312</v>
      </c>
      <c r="C1229" s="119">
        <v>9.2085156022</v>
      </c>
      <c r="D1229" s="114">
        <v>1.477025</v>
      </c>
      <c r="E1229" s="17">
        <v>1</v>
      </c>
      <c r="F1229" s="114">
        <f t="shared" si="55"/>
        <v>1.477025</v>
      </c>
      <c r="G1229" s="17">
        <v>1.5</v>
      </c>
      <c r="H1229" s="114">
        <f t="shared" si="56"/>
        <v>2.2155375</v>
      </c>
      <c r="I1229" s="18">
        <f t="shared" si="54"/>
        <v>16616.53</v>
      </c>
      <c r="J1229" s="77" t="s">
        <v>1652</v>
      </c>
      <c r="K1229" s="78" t="s">
        <v>1654</v>
      </c>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row>
    <row r="1230" spans="1:42" s="26" customFormat="1" ht="12.75">
      <c r="A1230" s="20" t="s">
        <v>315</v>
      </c>
      <c r="B1230" s="21" t="s">
        <v>312</v>
      </c>
      <c r="C1230" s="120">
        <v>15.1430257257</v>
      </c>
      <c r="D1230" s="115">
        <v>3.001313</v>
      </c>
      <c r="E1230" s="23">
        <v>1</v>
      </c>
      <c r="F1230" s="115">
        <f t="shared" si="55"/>
        <v>3.001313</v>
      </c>
      <c r="G1230" s="23">
        <v>1.5</v>
      </c>
      <c r="H1230" s="115">
        <f t="shared" si="56"/>
        <v>4.5019695</v>
      </c>
      <c r="I1230" s="24">
        <f t="shared" si="54"/>
        <v>33764.77</v>
      </c>
      <c r="J1230" s="77" t="s">
        <v>1652</v>
      </c>
      <c r="K1230" s="78" t="s">
        <v>1654</v>
      </c>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row>
    <row r="1231" spans="1:42" s="26" customFormat="1" ht="12.75">
      <c r="A1231" s="14" t="s">
        <v>316</v>
      </c>
      <c r="B1231" s="15" t="s">
        <v>317</v>
      </c>
      <c r="C1231" s="119">
        <v>5.8735632184</v>
      </c>
      <c r="D1231" s="114">
        <v>0.564632</v>
      </c>
      <c r="E1231" s="17">
        <v>1</v>
      </c>
      <c r="F1231" s="114">
        <f t="shared" si="55"/>
        <v>0.564632</v>
      </c>
      <c r="G1231" s="17">
        <v>1.5</v>
      </c>
      <c r="H1231" s="114">
        <f t="shared" si="56"/>
        <v>0.846948</v>
      </c>
      <c r="I1231" s="18">
        <f aca="true" t="shared" si="57" ref="I1231:I1270">+ROUND(H1231*7500,2)</f>
        <v>6352.11</v>
      </c>
      <c r="J1231" s="77" t="s">
        <v>1652</v>
      </c>
      <c r="K1231" s="78" t="s">
        <v>1654</v>
      </c>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row>
    <row r="1232" spans="1:42" s="26" customFormat="1" ht="12.75">
      <c r="A1232" s="14" t="s">
        <v>318</v>
      </c>
      <c r="B1232" s="15" t="s">
        <v>317</v>
      </c>
      <c r="C1232" s="119">
        <v>4.877348458</v>
      </c>
      <c r="D1232" s="114">
        <v>0.776227</v>
      </c>
      <c r="E1232" s="17">
        <v>1</v>
      </c>
      <c r="F1232" s="114">
        <f aca="true" t="shared" si="58" ref="F1232:F1270">+D1232*E1232</f>
        <v>0.776227</v>
      </c>
      <c r="G1232" s="17">
        <v>1.5</v>
      </c>
      <c r="H1232" s="114">
        <f aca="true" t="shared" si="59" ref="H1232:H1270">F1232*G1232</f>
        <v>1.1643405</v>
      </c>
      <c r="I1232" s="18">
        <f t="shared" si="57"/>
        <v>8732.55</v>
      </c>
      <c r="J1232" s="77" t="s">
        <v>1652</v>
      </c>
      <c r="K1232" s="78" t="s">
        <v>1654</v>
      </c>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row>
    <row r="1233" spans="1:42" s="26" customFormat="1" ht="12.75">
      <c r="A1233" s="14" t="s">
        <v>319</v>
      </c>
      <c r="B1233" s="15" t="s">
        <v>317</v>
      </c>
      <c r="C1233" s="119">
        <v>6.6859710434</v>
      </c>
      <c r="D1233" s="114">
        <v>1.087683</v>
      </c>
      <c r="E1233" s="17">
        <v>1</v>
      </c>
      <c r="F1233" s="114">
        <f t="shared" si="58"/>
        <v>1.087683</v>
      </c>
      <c r="G1233" s="17">
        <v>1.5</v>
      </c>
      <c r="H1233" s="114">
        <f t="shared" si="59"/>
        <v>1.6315244999999998</v>
      </c>
      <c r="I1233" s="18">
        <f t="shared" si="57"/>
        <v>12236.43</v>
      </c>
      <c r="J1233" s="77" t="s">
        <v>1652</v>
      </c>
      <c r="K1233" s="78" t="s">
        <v>1654</v>
      </c>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row>
    <row r="1234" spans="1:42" s="26" customFormat="1" ht="12.75">
      <c r="A1234" s="20" t="s">
        <v>320</v>
      </c>
      <c r="B1234" s="21" t="s">
        <v>317</v>
      </c>
      <c r="C1234" s="120">
        <v>11.5244635193</v>
      </c>
      <c r="D1234" s="115">
        <v>1.937425</v>
      </c>
      <c r="E1234" s="23">
        <v>1</v>
      </c>
      <c r="F1234" s="115">
        <f t="shared" si="58"/>
        <v>1.937425</v>
      </c>
      <c r="G1234" s="23">
        <v>1.5</v>
      </c>
      <c r="H1234" s="115">
        <f t="shared" si="59"/>
        <v>2.9061375</v>
      </c>
      <c r="I1234" s="24">
        <f t="shared" si="57"/>
        <v>21796.03</v>
      </c>
      <c r="J1234" s="77" t="s">
        <v>1652</v>
      </c>
      <c r="K1234" s="78" t="s">
        <v>1654</v>
      </c>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row>
    <row r="1235" spans="1:42" s="26" customFormat="1" ht="12.75">
      <c r="A1235" s="14" t="s">
        <v>321</v>
      </c>
      <c r="B1235" s="15" t="s">
        <v>322</v>
      </c>
      <c r="C1235" s="119">
        <v>4.987804878</v>
      </c>
      <c r="D1235" s="114">
        <v>0.776173</v>
      </c>
      <c r="E1235" s="17">
        <v>1</v>
      </c>
      <c r="F1235" s="114">
        <f t="shared" si="58"/>
        <v>0.776173</v>
      </c>
      <c r="G1235" s="17">
        <v>1.5</v>
      </c>
      <c r="H1235" s="114">
        <f t="shared" si="59"/>
        <v>1.1642595</v>
      </c>
      <c r="I1235" s="18">
        <f t="shared" si="57"/>
        <v>8731.95</v>
      </c>
      <c r="J1235" s="77" t="s">
        <v>1652</v>
      </c>
      <c r="K1235" s="78" t="s">
        <v>1654</v>
      </c>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row>
    <row r="1236" spans="1:42" s="26" customFormat="1" ht="12.75">
      <c r="A1236" s="14" t="s">
        <v>323</v>
      </c>
      <c r="B1236" s="15" t="s">
        <v>322</v>
      </c>
      <c r="C1236" s="119">
        <v>4.9552556818</v>
      </c>
      <c r="D1236" s="114">
        <v>0.821815</v>
      </c>
      <c r="E1236" s="17">
        <v>1</v>
      </c>
      <c r="F1236" s="114">
        <f t="shared" si="58"/>
        <v>0.821815</v>
      </c>
      <c r="G1236" s="17">
        <v>1.5</v>
      </c>
      <c r="H1236" s="114">
        <f t="shared" si="59"/>
        <v>1.2327225</v>
      </c>
      <c r="I1236" s="18">
        <f t="shared" si="57"/>
        <v>9245.42</v>
      </c>
      <c r="J1236" s="77" t="s">
        <v>1652</v>
      </c>
      <c r="K1236" s="78" t="s">
        <v>1654</v>
      </c>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row>
    <row r="1237" spans="1:42" s="26" customFormat="1" ht="12.75">
      <c r="A1237" s="14" t="s">
        <v>324</v>
      </c>
      <c r="B1237" s="15" t="s">
        <v>322</v>
      </c>
      <c r="C1237" s="119">
        <v>7.9892344498</v>
      </c>
      <c r="D1237" s="114">
        <v>1.280614</v>
      </c>
      <c r="E1237" s="17">
        <v>1</v>
      </c>
      <c r="F1237" s="114">
        <f t="shared" si="58"/>
        <v>1.280614</v>
      </c>
      <c r="G1237" s="17">
        <v>1.5</v>
      </c>
      <c r="H1237" s="114">
        <f t="shared" si="59"/>
        <v>1.9209209999999999</v>
      </c>
      <c r="I1237" s="18">
        <f t="shared" si="57"/>
        <v>14406.91</v>
      </c>
      <c r="J1237" s="77" t="s">
        <v>1652</v>
      </c>
      <c r="K1237" s="78" t="s">
        <v>1654</v>
      </c>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row>
    <row r="1238" spans="1:42" s="26" customFormat="1" ht="12.75">
      <c r="A1238" s="20" t="s">
        <v>325</v>
      </c>
      <c r="B1238" s="21" t="s">
        <v>322</v>
      </c>
      <c r="C1238" s="120">
        <v>14.21875</v>
      </c>
      <c r="D1238" s="115">
        <v>2.429583</v>
      </c>
      <c r="E1238" s="23">
        <v>1</v>
      </c>
      <c r="F1238" s="115">
        <f t="shared" si="58"/>
        <v>2.429583</v>
      </c>
      <c r="G1238" s="23">
        <v>1.5</v>
      </c>
      <c r="H1238" s="115">
        <f t="shared" si="59"/>
        <v>3.6443745</v>
      </c>
      <c r="I1238" s="24">
        <f t="shared" si="57"/>
        <v>27332.81</v>
      </c>
      <c r="J1238" s="77" t="s">
        <v>1652</v>
      </c>
      <c r="K1238" s="78" t="s">
        <v>1654</v>
      </c>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row>
    <row r="1239" spans="1:42" s="26" customFormat="1" ht="12.75">
      <c r="A1239" s="14" t="s">
        <v>326</v>
      </c>
      <c r="B1239" s="15" t="s">
        <v>327</v>
      </c>
      <c r="C1239" s="119">
        <v>3.4075091575</v>
      </c>
      <c r="D1239" s="114">
        <v>0.521759</v>
      </c>
      <c r="E1239" s="17">
        <v>1</v>
      </c>
      <c r="F1239" s="114">
        <f t="shared" si="58"/>
        <v>0.521759</v>
      </c>
      <c r="G1239" s="17">
        <v>1.5</v>
      </c>
      <c r="H1239" s="114">
        <f t="shared" si="59"/>
        <v>0.7826385</v>
      </c>
      <c r="I1239" s="18">
        <f t="shared" si="57"/>
        <v>5869.79</v>
      </c>
      <c r="J1239" s="77" t="s">
        <v>1652</v>
      </c>
      <c r="K1239" s="78" t="s">
        <v>1654</v>
      </c>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row>
    <row r="1240" spans="1:42" s="26" customFormat="1" ht="12.75">
      <c r="A1240" s="14" t="s">
        <v>328</v>
      </c>
      <c r="B1240" s="15" t="s">
        <v>327</v>
      </c>
      <c r="C1240" s="119">
        <v>3.9347530585</v>
      </c>
      <c r="D1240" s="114">
        <v>0.649625</v>
      </c>
      <c r="E1240" s="17">
        <v>1</v>
      </c>
      <c r="F1240" s="114">
        <f t="shared" si="58"/>
        <v>0.649625</v>
      </c>
      <c r="G1240" s="17">
        <v>1.5</v>
      </c>
      <c r="H1240" s="114">
        <f t="shared" si="59"/>
        <v>0.9744375000000001</v>
      </c>
      <c r="I1240" s="18">
        <f t="shared" si="57"/>
        <v>7308.28</v>
      </c>
      <c r="J1240" s="77" t="s">
        <v>1652</v>
      </c>
      <c r="K1240" s="78" t="s">
        <v>1654</v>
      </c>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row>
    <row r="1241" spans="1:42" s="26" customFormat="1" ht="12.75">
      <c r="A1241" s="14" t="s">
        <v>329</v>
      </c>
      <c r="B1241" s="15" t="s">
        <v>327</v>
      </c>
      <c r="C1241" s="119">
        <v>6.2690882135</v>
      </c>
      <c r="D1241" s="114">
        <v>0.977311</v>
      </c>
      <c r="E1241" s="17">
        <v>1</v>
      </c>
      <c r="F1241" s="114">
        <f t="shared" si="58"/>
        <v>0.977311</v>
      </c>
      <c r="G1241" s="17">
        <v>1.5</v>
      </c>
      <c r="H1241" s="114">
        <f t="shared" si="59"/>
        <v>1.4659665</v>
      </c>
      <c r="I1241" s="18">
        <f t="shared" si="57"/>
        <v>10994.75</v>
      </c>
      <c r="J1241" s="77" t="s">
        <v>1652</v>
      </c>
      <c r="K1241" s="78" t="s">
        <v>1654</v>
      </c>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row>
    <row r="1242" spans="1:42" s="26" customFormat="1" ht="12.75">
      <c r="A1242" s="20" t="s">
        <v>330</v>
      </c>
      <c r="B1242" s="21" t="s">
        <v>327</v>
      </c>
      <c r="C1242" s="120">
        <v>11.2105263158</v>
      </c>
      <c r="D1242" s="115">
        <v>1.942721</v>
      </c>
      <c r="E1242" s="23">
        <v>1</v>
      </c>
      <c r="F1242" s="115">
        <f t="shared" si="58"/>
        <v>1.942721</v>
      </c>
      <c r="G1242" s="23">
        <v>1.5</v>
      </c>
      <c r="H1242" s="115">
        <f t="shared" si="59"/>
        <v>2.9140815</v>
      </c>
      <c r="I1242" s="24">
        <f t="shared" si="57"/>
        <v>21855.61</v>
      </c>
      <c r="J1242" s="77" t="s">
        <v>1652</v>
      </c>
      <c r="K1242" s="78" t="s">
        <v>1654</v>
      </c>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row>
    <row r="1243" spans="1:42" s="26" customFormat="1" ht="12.75">
      <c r="A1243" s="14" t="s">
        <v>331</v>
      </c>
      <c r="B1243" s="15" t="s">
        <v>332</v>
      </c>
      <c r="C1243" s="119">
        <v>11</v>
      </c>
      <c r="D1243" s="114">
        <v>2.8785285</v>
      </c>
      <c r="E1243" s="17">
        <v>1</v>
      </c>
      <c r="F1243" s="114">
        <f t="shared" si="58"/>
        <v>2.8785285</v>
      </c>
      <c r="G1243" s="17">
        <v>1.5</v>
      </c>
      <c r="H1243" s="114">
        <f t="shared" si="59"/>
        <v>4.31779275</v>
      </c>
      <c r="I1243" s="18">
        <f t="shared" si="57"/>
        <v>32383.45</v>
      </c>
      <c r="J1243" s="77" t="s">
        <v>1652</v>
      </c>
      <c r="K1243" s="78" t="s">
        <v>1654</v>
      </c>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row>
    <row r="1244" spans="1:42" s="26" customFormat="1" ht="12.75">
      <c r="A1244" s="14" t="s">
        <v>333</v>
      </c>
      <c r="B1244" s="15" t="s">
        <v>332</v>
      </c>
      <c r="C1244" s="119">
        <v>7.75</v>
      </c>
      <c r="D1244" s="114">
        <v>3.198365</v>
      </c>
      <c r="E1244" s="17">
        <v>1</v>
      </c>
      <c r="F1244" s="114">
        <f t="shared" si="58"/>
        <v>3.198365</v>
      </c>
      <c r="G1244" s="17">
        <v>1.5</v>
      </c>
      <c r="H1244" s="114">
        <f t="shared" si="59"/>
        <v>4.7975475</v>
      </c>
      <c r="I1244" s="18">
        <f t="shared" si="57"/>
        <v>35981.61</v>
      </c>
      <c r="J1244" s="77" t="s">
        <v>1652</v>
      </c>
      <c r="K1244" s="78" t="s">
        <v>1654</v>
      </c>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row>
    <row r="1245" spans="1:42" s="26" customFormat="1" ht="12.75">
      <c r="A1245" s="14" t="s">
        <v>334</v>
      </c>
      <c r="B1245" s="15" t="s">
        <v>332</v>
      </c>
      <c r="C1245" s="119">
        <v>10.569579288</v>
      </c>
      <c r="D1245" s="114">
        <v>4.162724</v>
      </c>
      <c r="E1245" s="17">
        <v>1</v>
      </c>
      <c r="F1245" s="114">
        <f t="shared" si="58"/>
        <v>4.162724</v>
      </c>
      <c r="G1245" s="17">
        <v>1.5</v>
      </c>
      <c r="H1245" s="114">
        <f t="shared" si="59"/>
        <v>6.244085999999999</v>
      </c>
      <c r="I1245" s="18">
        <f t="shared" si="57"/>
        <v>46830.65</v>
      </c>
      <c r="J1245" s="77" t="s">
        <v>1652</v>
      </c>
      <c r="K1245" s="78" t="s">
        <v>1654</v>
      </c>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row>
    <row r="1246" spans="1:42" s="26" customFormat="1" ht="12.75">
      <c r="A1246" s="20" t="s">
        <v>335</v>
      </c>
      <c r="B1246" s="21" t="s">
        <v>332</v>
      </c>
      <c r="C1246" s="120">
        <v>18.3036876356</v>
      </c>
      <c r="D1246" s="115">
        <v>7.211376</v>
      </c>
      <c r="E1246" s="23">
        <v>1</v>
      </c>
      <c r="F1246" s="115">
        <f t="shared" si="58"/>
        <v>7.211376</v>
      </c>
      <c r="G1246" s="23">
        <v>1.5</v>
      </c>
      <c r="H1246" s="115">
        <f t="shared" si="59"/>
        <v>10.817063999999998</v>
      </c>
      <c r="I1246" s="24">
        <f t="shared" si="57"/>
        <v>81127.98</v>
      </c>
      <c r="J1246" s="77" t="s">
        <v>1652</v>
      </c>
      <c r="K1246" s="78" t="s">
        <v>1654</v>
      </c>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row>
    <row r="1247" spans="1:42" s="26" customFormat="1" ht="12.75">
      <c r="A1247" s="14" t="s">
        <v>336</v>
      </c>
      <c r="B1247" s="15" t="s">
        <v>337</v>
      </c>
      <c r="C1247" s="119">
        <v>5.1111111111</v>
      </c>
      <c r="D1247" s="114">
        <v>1.515931</v>
      </c>
      <c r="E1247" s="17">
        <v>1</v>
      </c>
      <c r="F1247" s="114">
        <f t="shared" si="58"/>
        <v>1.515931</v>
      </c>
      <c r="G1247" s="17">
        <v>1.5</v>
      </c>
      <c r="H1247" s="114">
        <f t="shared" si="59"/>
        <v>2.2738964999999998</v>
      </c>
      <c r="I1247" s="18">
        <f t="shared" si="57"/>
        <v>17054.22</v>
      </c>
      <c r="J1247" s="77" t="s">
        <v>1652</v>
      </c>
      <c r="K1247" s="78" t="s">
        <v>1654</v>
      </c>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row>
    <row r="1248" spans="1:42" s="26" customFormat="1" ht="12.75">
      <c r="A1248" s="14" t="s">
        <v>338</v>
      </c>
      <c r="B1248" s="15" t="s">
        <v>337</v>
      </c>
      <c r="C1248" s="119">
        <v>6.1941031941</v>
      </c>
      <c r="D1248" s="114">
        <v>2.018813</v>
      </c>
      <c r="E1248" s="17">
        <v>1</v>
      </c>
      <c r="F1248" s="114">
        <f t="shared" si="58"/>
        <v>2.018813</v>
      </c>
      <c r="G1248" s="17">
        <v>1.5</v>
      </c>
      <c r="H1248" s="114">
        <f t="shared" si="59"/>
        <v>3.0282195000000005</v>
      </c>
      <c r="I1248" s="18">
        <f t="shared" si="57"/>
        <v>22711.65</v>
      </c>
      <c r="J1248" s="77" t="s">
        <v>1652</v>
      </c>
      <c r="K1248" s="78" t="s">
        <v>1654</v>
      </c>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row>
    <row r="1249" spans="1:42" s="26" customFormat="1" ht="12.75">
      <c r="A1249" s="14" t="s">
        <v>339</v>
      </c>
      <c r="B1249" s="15" t="s">
        <v>337</v>
      </c>
      <c r="C1249" s="119">
        <v>7.9511864407</v>
      </c>
      <c r="D1249" s="114">
        <v>2.672381</v>
      </c>
      <c r="E1249" s="17">
        <v>1</v>
      </c>
      <c r="F1249" s="114">
        <f t="shared" si="58"/>
        <v>2.672381</v>
      </c>
      <c r="G1249" s="17">
        <v>1.5</v>
      </c>
      <c r="H1249" s="114">
        <f t="shared" si="59"/>
        <v>4.0085715</v>
      </c>
      <c r="I1249" s="18">
        <f t="shared" si="57"/>
        <v>30064.29</v>
      </c>
      <c r="J1249" s="77" t="s">
        <v>1652</v>
      </c>
      <c r="K1249" s="78" t="s">
        <v>1654</v>
      </c>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row>
    <row r="1250" spans="1:42" s="26" customFormat="1" ht="12.75">
      <c r="A1250" s="20" t="s">
        <v>340</v>
      </c>
      <c r="B1250" s="21" t="s">
        <v>337</v>
      </c>
      <c r="C1250" s="120">
        <v>16.8733874821</v>
      </c>
      <c r="D1250" s="115">
        <v>5.80384</v>
      </c>
      <c r="E1250" s="23">
        <v>1</v>
      </c>
      <c r="F1250" s="115">
        <f t="shared" si="58"/>
        <v>5.80384</v>
      </c>
      <c r="G1250" s="23">
        <v>1.5</v>
      </c>
      <c r="H1250" s="115">
        <f t="shared" si="59"/>
        <v>8.70576</v>
      </c>
      <c r="I1250" s="24">
        <f t="shared" si="57"/>
        <v>65293.2</v>
      </c>
      <c r="J1250" s="77" t="s">
        <v>1652</v>
      </c>
      <c r="K1250" s="78" t="s">
        <v>1654</v>
      </c>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row>
    <row r="1251" spans="1:42" s="26" customFormat="1" ht="12.75">
      <c r="A1251" s="14" t="s">
        <v>341</v>
      </c>
      <c r="B1251" s="15" t="s">
        <v>342</v>
      </c>
      <c r="C1251" s="119">
        <v>5.5833333333</v>
      </c>
      <c r="D1251" s="114">
        <v>2.09495</v>
      </c>
      <c r="E1251" s="17">
        <v>1</v>
      </c>
      <c r="F1251" s="114">
        <f t="shared" si="58"/>
        <v>2.09495</v>
      </c>
      <c r="G1251" s="17">
        <v>1.5</v>
      </c>
      <c r="H1251" s="114">
        <f t="shared" si="59"/>
        <v>3.142425</v>
      </c>
      <c r="I1251" s="18">
        <f t="shared" si="57"/>
        <v>23568.19</v>
      </c>
      <c r="J1251" s="77" t="s">
        <v>1652</v>
      </c>
      <c r="K1251" s="78" t="s">
        <v>1654</v>
      </c>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row>
    <row r="1252" spans="1:42" s="26" customFormat="1" ht="12.75">
      <c r="A1252" s="14" t="s">
        <v>343</v>
      </c>
      <c r="B1252" s="15" t="s">
        <v>342</v>
      </c>
      <c r="C1252" s="119">
        <v>6.0739143825</v>
      </c>
      <c r="D1252" s="114">
        <v>2.275818</v>
      </c>
      <c r="E1252" s="17">
        <v>1</v>
      </c>
      <c r="F1252" s="114">
        <f t="shared" si="58"/>
        <v>2.275818</v>
      </c>
      <c r="G1252" s="17">
        <v>1.5</v>
      </c>
      <c r="H1252" s="114">
        <f t="shared" si="59"/>
        <v>3.413727</v>
      </c>
      <c r="I1252" s="18">
        <f t="shared" si="57"/>
        <v>25602.95</v>
      </c>
      <c r="J1252" s="77" t="s">
        <v>1652</v>
      </c>
      <c r="K1252" s="78" t="s">
        <v>1654</v>
      </c>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row>
    <row r="1253" spans="1:42" s="26" customFormat="1" ht="12.75">
      <c r="A1253" s="14" t="s">
        <v>344</v>
      </c>
      <c r="B1253" s="15" t="s">
        <v>342</v>
      </c>
      <c r="C1253" s="119">
        <v>9.8503287507</v>
      </c>
      <c r="D1253" s="114">
        <v>3.640932</v>
      </c>
      <c r="E1253" s="17">
        <v>1</v>
      </c>
      <c r="F1253" s="114">
        <f t="shared" si="58"/>
        <v>3.640932</v>
      </c>
      <c r="G1253" s="17">
        <v>1.5</v>
      </c>
      <c r="H1253" s="114">
        <f t="shared" si="59"/>
        <v>5.461398</v>
      </c>
      <c r="I1253" s="18">
        <f t="shared" si="57"/>
        <v>40960.49</v>
      </c>
      <c r="J1253" s="77" t="s">
        <v>1652</v>
      </c>
      <c r="K1253" s="78" t="s">
        <v>1654</v>
      </c>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row>
    <row r="1254" spans="1:42" s="26" customFormat="1" ht="12.75">
      <c r="A1254" s="20" t="s">
        <v>345</v>
      </c>
      <c r="B1254" s="21" t="s">
        <v>342</v>
      </c>
      <c r="C1254" s="120">
        <v>17.8161304736</v>
      </c>
      <c r="D1254" s="115">
        <v>6.888406</v>
      </c>
      <c r="E1254" s="23">
        <v>1</v>
      </c>
      <c r="F1254" s="115">
        <f t="shared" si="58"/>
        <v>6.888406</v>
      </c>
      <c r="G1254" s="23">
        <v>1.5</v>
      </c>
      <c r="H1254" s="115">
        <f t="shared" si="59"/>
        <v>10.332609</v>
      </c>
      <c r="I1254" s="24">
        <f t="shared" si="57"/>
        <v>77494.57</v>
      </c>
      <c r="J1254" s="77" t="s">
        <v>1652</v>
      </c>
      <c r="K1254" s="78" t="s">
        <v>1654</v>
      </c>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row>
    <row r="1255" spans="1:42" s="26" customFormat="1" ht="12.75">
      <c r="A1255" s="14" t="s">
        <v>346</v>
      </c>
      <c r="B1255" s="15" t="s">
        <v>347</v>
      </c>
      <c r="C1255" s="119">
        <v>3.219895288</v>
      </c>
      <c r="D1255" s="114">
        <v>0.782548</v>
      </c>
      <c r="E1255" s="17">
        <v>1</v>
      </c>
      <c r="F1255" s="114">
        <f t="shared" si="58"/>
        <v>0.782548</v>
      </c>
      <c r="G1255" s="17">
        <v>1.5</v>
      </c>
      <c r="H1255" s="114">
        <f t="shared" si="59"/>
        <v>1.173822</v>
      </c>
      <c r="I1255" s="18">
        <f t="shared" si="57"/>
        <v>8803.67</v>
      </c>
      <c r="J1255" s="77" t="s">
        <v>1652</v>
      </c>
      <c r="K1255" s="78" t="s">
        <v>1654</v>
      </c>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row>
    <row r="1256" spans="1:42" s="26" customFormat="1" ht="12.75">
      <c r="A1256" s="14" t="s">
        <v>348</v>
      </c>
      <c r="B1256" s="15" t="s">
        <v>347</v>
      </c>
      <c r="C1256" s="119">
        <v>3.704971772</v>
      </c>
      <c r="D1256" s="114">
        <v>0.959311</v>
      </c>
      <c r="E1256" s="17">
        <v>1</v>
      </c>
      <c r="F1256" s="114">
        <f t="shared" si="58"/>
        <v>0.959311</v>
      </c>
      <c r="G1256" s="17">
        <v>1.5</v>
      </c>
      <c r="H1256" s="114">
        <f t="shared" si="59"/>
        <v>1.4389665</v>
      </c>
      <c r="I1256" s="18">
        <f t="shared" si="57"/>
        <v>10792.25</v>
      </c>
      <c r="J1256" s="77" t="s">
        <v>1652</v>
      </c>
      <c r="K1256" s="78" t="s">
        <v>1654</v>
      </c>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row>
    <row r="1257" spans="1:42" s="26" customFormat="1" ht="12.75">
      <c r="A1257" s="14" t="s">
        <v>349</v>
      </c>
      <c r="B1257" s="15" t="s">
        <v>347</v>
      </c>
      <c r="C1257" s="119">
        <v>5.96171875</v>
      </c>
      <c r="D1257" s="114">
        <v>1.585658</v>
      </c>
      <c r="E1257" s="17">
        <v>1</v>
      </c>
      <c r="F1257" s="114">
        <f t="shared" si="58"/>
        <v>1.585658</v>
      </c>
      <c r="G1257" s="17">
        <v>1.5</v>
      </c>
      <c r="H1257" s="114">
        <f t="shared" si="59"/>
        <v>2.378487</v>
      </c>
      <c r="I1257" s="18">
        <f t="shared" si="57"/>
        <v>17838.65</v>
      </c>
      <c r="J1257" s="77" t="s">
        <v>1652</v>
      </c>
      <c r="K1257" s="78" t="s">
        <v>1654</v>
      </c>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row>
    <row r="1258" spans="1:42" s="26" customFormat="1" ht="12.75">
      <c r="A1258" s="20" t="s">
        <v>350</v>
      </c>
      <c r="B1258" s="21" t="s">
        <v>347</v>
      </c>
      <c r="C1258" s="120">
        <v>11.2664307381</v>
      </c>
      <c r="D1258" s="115">
        <v>3.389559</v>
      </c>
      <c r="E1258" s="23">
        <v>1</v>
      </c>
      <c r="F1258" s="115">
        <f t="shared" si="58"/>
        <v>3.389559</v>
      </c>
      <c r="G1258" s="23">
        <v>1.5</v>
      </c>
      <c r="H1258" s="115">
        <f t="shared" si="59"/>
        <v>5.0843385</v>
      </c>
      <c r="I1258" s="24">
        <f t="shared" si="57"/>
        <v>38132.54</v>
      </c>
      <c r="J1258" s="77" t="s">
        <v>1652</v>
      </c>
      <c r="K1258" s="78" t="s">
        <v>1654</v>
      </c>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row>
    <row r="1259" spans="1:42" s="26" customFormat="1" ht="12.75">
      <c r="A1259" s="14" t="s">
        <v>351</v>
      </c>
      <c r="B1259" s="15" t="s">
        <v>352</v>
      </c>
      <c r="C1259" s="119">
        <v>3.6125919118</v>
      </c>
      <c r="D1259" s="114">
        <v>1.322905</v>
      </c>
      <c r="E1259" s="17">
        <v>1</v>
      </c>
      <c r="F1259" s="114">
        <f t="shared" si="58"/>
        <v>1.322905</v>
      </c>
      <c r="G1259" s="17">
        <v>1.5</v>
      </c>
      <c r="H1259" s="114">
        <f t="shared" si="59"/>
        <v>1.9843575</v>
      </c>
      <c r="I1259" s="18">
        <f t="shared" si="57"/>
        <v>14882.68</v>
      </c>
      <c r="J1259" s="77" t="s">
        <v>1652</v>
      </c>
      <c r="K1259" s="78" t="s">
        <v>1654</v>
      </c>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row>
    <row r="1260" spans="1:42" s="26" customFormat="1" ht="12.75">
      <c r="A1260" s="14" t="s">
        <v>353</v>
      </c>
      <c r="B1260" s="15" t="s">
        <v>352</v>
      </c>
      <c r="C1260" s="119">
        <v>6.23</v>
      </c>
      <c r="D1260" s="114">
        <v>2.002867</v>
      </c>
      <c r="E1260" s="17">
        <v>1</v>
      </c>
      <c r="F1260" s="114">
        <f t="shared" si="58"/>
        <v>2.002867</v>
      </c>
      <c r="G1260" s="17">
        <v>1.5</v>
      </c>
      <c r="H1260" s="114">
        <f t="shared" si="59"/>
        <v>3.0043005000000003</v>
      </c>
      <c r="I1260" s="18">
        <f t="shared" si="57"/>
        <v>22532.25</v>
      </c>
      <c r="J1260" s="77" t="s">
        <v>1652</v>
      </c>
      <c r="K1260" s="78" t="s">
        <v>1654</v>
      </c>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row>
    <row r="1261" spans="1:42" s="26" customFormat="1" ht="12.75">
      <c r="A1261" s="14" t="s">
        <v>354</v>
      </c>
      <c r="B1261" s="15" t="s">
        <v>352</v>
      </c>
      <c r="C1261" s="119">
        <v>11.6584752862</v>
      </c>
      <c r="D1261" s="114">
        <v>3.182699</v>
      </c>
      <c r="E1261" s="17">
        <v>1</v>
      </c>
      <c r="F1261" s="114">
        <f t="shared" si="58"/>
        <v>3.182699</v>
      </c>
      <c r="G1261" s="17">
        <v>1.5</v>
      </c>
      <c r="H1261" s="114">
        <f t="shared" si="59"/>
        <v>4.7740485</v>
      </c>
      <c r="I1261" s="18">
        <f t="shared" si="57"/>
        <v>35805.36</v>
      </c>
      <c r="J1261" s="77" t="s">
        <v>1652</v>
      </c>
      <c r="K1261" s="78" t="s">
        <v>1654</v>
      </c>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row>
    <row r="1262" spans="1:42" s="26" customFormat="1" ht="12.75">
      <c r="A1262" s="20" t="s">
        <v>355</v>
      </c>
      <c r="B1262" s="21" t="s">
        <v>352</v>
      </c>
      <c r="C1262" s="120">
        <v>22.6043022415</v>
      </c>
      <c r="D1262" s="115">
        <v>6.009188</v>
      </c>
      <c r="E1262" s="23">
        <v>1</v>
      </c>
      <c r="F1262" s="115">
        <f t="shared" si="58"/>
        <v>6.009188</v>
      </c>
      <c r="G1262" s="23">
        <v>1.5</v>
      </c>
      <c r="H1262" s="115">
        <f t="shared" si="59"/>
        <v>9.013781999999999</v>
      </c>
      <c r="I1262" s="24">
        <f t="shared" si="57"/>
        <v>67603.37</v>
      </c>
      <c r="J1262" s="77" t="s">
        <v>1652</v>
      </c>
      <c r="K1262" s="78" t="s">
        <v>1654</v>
      </c>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row>
    <row r="1263" spans="1:42" s="26" customFormat="1" ht="12.75">
      <c r="A1263" s="14" t="s">
        <v>356</v>
      </c>
      <c r="B1263" s="15" t="s">
        <v>357</v>
      </c>
      <c r="C1263" s="119">
        <v>3.2903432104</v>
      </c>
      <c r="D1263" s="114">
        <v>0.975485</v>
      </c>
      <c r="E1263" s="17">
        <v>1</v>
      </c>
      <c r="F1263" s="114">
        <f t="shared" si="58"/>
        <v>0.975485</v>
      </c>
      <c r="G1263" s="17">
        <v>1.5</v>
      </c>
      <c r="H1263" s="114">
        <f t="shared" si="59"/>
        <v>1.4632275000000001</v>
      </c>
      <c r="I1263" s="18">
        <f t="shared" si="57"/>
        <v>10974.21</v>
      </c>
      <c r="J1263" s="77" t="s">
        <v>1652</v>
      </c>
      <c r="K1263" s="78" t="s">
        <v>1654</v>
      </c>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row>
    <row r="1264" spans="1:42" s="26" customFormat="1" ht="12.75">
      <c r="A1264" s="14" t="s">
        <v>358</v>
      </c>
      <c r="B1264" s="15" t="s">
        <v>357</v>
      </c>
      <c r="C1264" s="119">
        <v>5.1693800084</v>
      </c>
      <c r="D1264" s="114">
        <v>1.431939</v>
      </c>
      <c r="E1264" s="17">
        <v>1</v>
      </c>
      <c r="F1264" s="114">
        <f t="shared" si="58"/>
        <v>1.431939</v>
      </c>
      <c r="G1264" s="17">
        <v>1.5</v>
      </c>
      <c r="H1264" s="114">
        <f t="shared" si="59"/>
        <v>2.1479085</v>
      </c>
      <c r="I1264" s="18">
        <f t="shared" si="57"/>
        <v>16109.31</v>
      </c>
      <c r="J1264" s="77" t="s">
        <v>1652</v>
      </c>
      <c r="K1264" s="78" t="s">
        <v>1654</v>
      </c>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row>
    <row r="1265" spans="1:42" s="26" customFormat="1" ht="12.75">
      <c r="A1265" s="14" t="s">
        <v>359</v>
      </c>
      <c r="B1265" s="15" t="s">
        <v>357</v>
      </c>
      <c r="C1265" s="119">
        <v>10.0131260255</v>
      </c>
      <c r="D1265" s="114">
        <v>2.405384</v>
      </c>
      <c r="E1265" s="17">
        <v>1</v>
      </c>
      <c r="F1265" s="114">
        <f t="shared" si="58"/>
        <v>2.405384</v>
      </c>
      <c r="G1265" s="17">
        <v>1.5</v>
      </c>
      <c r="H1265" s="114">
        <f t="shared" si="59"/>
        <v>3.6080760000000005</v>
      </c>
      <c r="I1265" s="18">
        <f t="shared" si="57"/>
        <v>27060.57</v>
      </c>
      <c r="J1265" s="77" t="s">
        <v>1652</v>
      </c>
      <c r="K1265" s="78" t="s">
        <v>1654</v>
      </c>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row>
    <row r="1266" spans="1:42" s="26" customFormat="1" ht="12.75">
      <c r="A1266" s="20" t="s">
        <v>360</v>
      </c>
      <c r="B1266" s="21" t="s">
        <v>357</v>
      </c>
      <c r="C1266" s="120">
        <v>19.7324408901</v>
      </c>
      <c r="D1266" s="115">
        <v>4.687455</v>
      </c>
      <c r="E1266" s="23">
        <v>1</v>
      </c>
      <c r="F1266" s="115">
        <f t="shared" si="58"/>
        <v>4.687455</v>
      </c>
      <c r="G1266" s="23">
        <v>1.5</v>
      </c>
      <c r="H1266" s="115">
        <f t="shared" si="59"/>
        <v>7.0311825</v>
      </c>
      <c r="I1266" s="24">
        <f t="shared" si="57"/>
        <v>52733.87</v>
      </c>
      <c r="J1266" s="77" t="s">
        <v>1652</v>
      </c>
      <c r="K1266" s="78" t="s">
        <v>1654</v>
      </c>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row>
    <row r="1267" spans="1:42" s="26" customFormat="1" ht="12.75">
      <c r="A1267" s="14" t="s">
        <v>361</v>
      </c>
      <c r="B1267" s="15" t="s">
        <v>362</v>
      </c>
      <c r="C1267" s="119">
        <v>2.7414653623</v>
      </c>
      <c r="D1267" s="114">
        <v>0.773554</v>
      </c>
      <c r="E1267" s="17">
        <v>1</v>
      </c>
      <c r="F1267" s="114">
        <f t="shared" si="58"/>
        <v>0.773554</v>
      </c>
      <c r="G1267" s="17">
        <v>1.5</v>
      </c>
      <c r="H1267" s="114">
        <f t="shared" si="59"/>
        <v>1.160331</v>
      </c>
      <c r="I1267" s="18">
        <f t="shared" si="57"/>
        <v>8702.48</v>
      </c>
      <c r="J1267" s="77" t="s">
        <v>1652</v>
      </c>
      <c r="K1267" s="78" t="s">
        <v>1654</v>
      </c>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row>
    <row r="1268" spans="1:42" s="26" customFormat="1" ht="12.75">
      <c r="A1268" s="14" t="s">
        <v>363</v>
      </c>
      <c r="B1268" s="15" t="s">
        <v>362</v>
      </c>
      <c r="C1268" s="119">
        <v>5.0381333333</v>
      </c>
      <c r="D1268" s="114">
        <v>1.159026</v>
      </c>
      <c r="E1268" s="17">
        <v>1</v>
      </c>
      <c r="F1268" s="114">
        <f t="shared" si="58"/>
        <v>1.159026</v>
      </c>
      <c r="G1268" s="17">
        <v>1.5</v>
      </c>
      <c r="H1268" s="114">
        <f t="shared" si="59"/>
        <v>1.7385389999999998</v>
      </c>
      <c r="I1268" s="18">
        <f t="shared" si="57"/>
        <v>13039.04</v>
      </c>
      <c r="J1268" s="77" t="s">
        <v>1652</v>
      </c>
      <c r="K1268" s="78" t="s">
        <v>1654</v>
      </c>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row>
    <row r="1269" spans="1:42" s="26" customFormat="1" ht="12.75">
      <c r="A1269" s="14" t="s">
        <v>364</v>
      </c>
      <c r="B1269" s="15" t="s">
        <v>362</v>
      </c>
      <c r="C1269" s="119">
        <v>9.6822938468</v>
      </c>
      <c r="D1269" s="114">
        <v>2.03682</v>
      </c>
      <c r="E1269" s="17">
        <v>1</v>
      </c>
      <c r="F1269" s="114">
        <f t="shared" si="58"/>
        <v>2.03682</v>
      </c>
      <c r="G1269" s="17">
        <v>1.5</v>
      </c>
      <c r="H1269" s="114">
        <f t="shared" si="59"/>
        <v>3.05523</v>
      </c>
      <c r="I1269" s="18">
        <f t="shared" si="57"/>
        <v>22914.23</v>
      </c>
      <c r="J1269" s="77" t="s">
        <v>1652</v>
      </c>
      <c r="K1269" s="78" t="s">
        <v>1654</v>
      </c>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row>
    <row r="1270" spans="1:42" s="26" customFormat="1" ht="12.75">
      <c r="A1270" s="20" t="s">
        <v>365</v>
      </c>
      <c r="B1270" s="21" t="s">
        <v>362</v>
      </c>
      <c r="C1270" s="120">
        <v>18.9412562133</v>
      </c>
      <c r="D1270" s="115">
        <v>3.917641</v>
      </c>
      <c r="E1270" s="23">
        <v>1</v>
      </c>
      <c r="F1270" s="115">
        <f t="shared" si="58"/>
        <v>3.917641</v>
      </c>
      <c r="G1270" s="23">
        <v>1.5</v>
      </c>
      <c r="H1270" s="115">
        <f t="shared" si="59"/>
        <v>5.8764615000000004</v>
      </c>
      <c r="I1270" s="24">
        <f t="shared" si="57"/>
        <v>44073.46</v>
      </c>
      <c r="J1270" s="77" t="s">
        <v>1652</v>
      </c>
      <c r="K1270" s="78" t="s">
        <v>1654</v>
      </c>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row>
    <row r="1271" spans="1:42" s="26" customFormat="1" ht="12.75">
      <c r="A1271" s="14" t="s">
        <v>366</v>
      </c>
      <c r="B1271" s="15" t="s">
        <v>367</v>
      </c>
      <c r="C1271" s="16">
        <v>0</v>
      </c>
      <c r="D1271" s="114">
        <v>-1</v>
      </c>
      <c r="E1271" s="17"/>
      <c r="F1271" s="17"/>
      <c r="G1271" s="17"/>
      <c r="H1271" s="17"/>
      <c r="I1271" s="18"/>
      <c r="J1271" s="77" t="s">
        <v>1613</v>
      </c>
      <c r="K1271" s="78" t="s">
        <v>1613</v>
      </c>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row>
    <row r="1272" spans="1:42" s="26" customFormat="1" ht="12.75">
      <c r="A1272" s="20" t="s">
        <v>368</v>
      </c>
      <c r="B1272" s="21" t="s">
        <v>369</v>
      </c>
      <c r="C1272" s="22">
        <v>0</v>
      </c>
      <c r="D1272" s="115">
        <v>-1</v>
      </c>
      <c r="E1272" s="23"/>
      <c r="F1272" s="23"/>
      <c r="G1272" s="23"/>
      <c r="H1272" s="23"/>
      <c r="I1272" s="24"/>
      <c r="J1272" s="81" t="s">
        <v>1613</v>
      </c>
      <c r="K1272" s="82" t="s">
        <v>1613</v>
      </c>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row>
    <row r="1273" spans="1:42" s="9" customFormat="1" ht="12.75">
      <c r="A1273" s="75">
        <v>41281</v>
      </c>
      <c r="B1273" s="40"/>
      <c r="C1273" s="40"/>
      <c r="D1273" s="41"/>
      <c r="E1273" s="41"/>
      <c r="F1273" s="41"/>
      <c r="G1273" s="41"/>
      <c r="H1273" s="41"/>
      <c r="I1273" s="74"/>
      <c r="J1273" s="42"/>
      <c r="K1273" s="43"/>
      <c r="L1273" s="39"/>
      <c r="M1273" s="39"/>
      <c r="N1273" s="39"/>
      <c r="O1273" s="39"/>
      <c r="P1273" s="39"/>
      <c r="Q1273" s="39"/>
      <c r="R1273" s="39"/>
      <c r="S1273" s="39"/>
      <c r="T1273" s="39"/>
      <c r="U1273" s="39"/>
      <c r="V1273" s="39"/>
      <c r="W1273" s="39"/>
      <c r="X1273" s="39"/>
      <c r="Y1273" s="39"/>
      <c r="Z1273" s="39"/>
      <c r="AA1273" s="39"/>
      <c r="AB1273" s="39"/>
      <c r="AC1273" s="39"/>
      <c r="AD1273" s="39"/>
      <c r="AE1273" s="39"/>
      <c r="AF1273" s="39"/>
      <c r="AG1273" s="39"/>
      <c r="AH1273" s="39"/>
      <c r="AI1273" s="39"/>
      <c r="AJ1273" s="39"/>
      <c r="AK1273" s="39"/>
      <c r="AL1273" s="39"/>
      <c r="AM1273" s="39"/>
      <c r="AN1273" s="39"/>
      <c r="AO1273" s="39"/>
      <c r="AP1273" s="39"/>
    </row>
    <row r="1274" spans="4:9" s="1" customFormat="1" ht="12.75">
      <c r="D1274" s="7"/>
      <c r="E1274" s="7"/>
      <c r="F1274" s="7"/>
      <c r="G1274" s="7"/>
      <c r="H1274" s="7"/>
      <c r="I1274" s="2"/>
    </row>
    <row r="1275" spans="4:9" s="1" customFormat="1" ht="12.75">
      <c r="D1275" s="7"/>
      <c r="E1275" s="7"/>
      <c r="F1275" s="7"/>
      <c r="G1275" s="7"/>
      <c r="H1275" s="7"/>
      <c r="I1275" s="2"/>
    </row>
    <row r="1276" spans="4:9" s="1" customFormat="1" ht="12.75">
      <c r="D1276" s="7"/>
      <c r="E1276" s="7"/>
      <c r="F1276" s="7"/>
      <c r="G1276" s="7"/>
      <c r="H1276" s="7"/>
      <c r="I1276" s="2"/>
    </row>
    <row r="1277" spans="4:9" s="1" customFormat="1" ht="12.75">
      <c r="D1277" s="7"/>
      <c r="E1277" s="7"/>
      <c r="F1277" s="7"/>
      <c r="G1277" s="7"/>
      <c r="H1277" s="7"/>
      <c r="I1277" s="2"/>
    </row>
    <row r="1278" spans="4:9" s="1" customFormat="1" ht="12.75">
      <c r="D1278" s="7"/>
      <c r="E1278" s="7"/>
      <c r="F1278" s="7"/>
      <c r="G1278" s="7"/>
      <c r="H1278" s="7"/>
      <c r="I1278" s="2"/>
    </row>
    <row r="1279" spans="4:9" s="1" customFormat="1" ht="12.75">
      <c r="D1279" s="7"/>
      <c r="E1279" s="7"/>
      <c r="F1279" s="7"/>
      <c r="G1279" s="7"/>
      <c r="H1279" s="7"/>
      <c r="I1279" s="2"/>
    </row>
    <row r="1280" spans="4:9" s="1" customFormat="1" ht="12.75">
      <c r="D1280" s="7"/>
      <c r="E1280" s="7"/>
      <c r="F1280" s="7"/>
      <c r="G1280" s="7"/>
      <c r="H1280" s="7"/>
      <c r="I1280" s="2"/>
    </row>
    <row r="1281" spans="4:9" s="1" customFormat="1" ht="12.75">
      <c r="D1281" s="7"/>
      <c r="E1281" s="7"/>
      <c r="F1281" s="7"/>
      <c r="G1281" s="7"/>
      <c r="H1281" s="7"/>
      <c r="I1281" s="2"/>
    </row>
    <row r="1282" spans="4:9" s="1" customFormat="1" ht="12.75">
      <c r="D1282" s="7"/>
      <c r="E1282" s="7"/>
      <c r="F1282" s="7"/>
      <c r="G1282" s="7"/>
      <c r="H1282" s="7"/>
      <c r="I1282" s="2"/>
    </row>
    <row r="1283" spans="4:9" s="1" customFormat="1" ht="12.75">
      <c r="D1283" s="7"/>
      <c r="E1283" s="7"/>
      <c r="F1283" s="7"/>
      <c r="G1283" s="7"/>
      <c r="H1283" s="7"/>
      <c r="I1283" s="2"/>
    </row>
    <row r="1284" spans="4:9" s="1" customFormat="1" ht="12.75">
      <c r="D1284" s="7"/>
      <c r="E1284" s="7"/>
      <c r="F1284" s="7"/>
      <c r="G1284" s="7"/>
      <c r="H1284" s="7"/>
      <c r="I1284" s="2"/>
    </row>
    <row r="1285" spans="4:9" s="1" customFormat="1" ht="12.75">
      <c r="D1285" s="7"/>
      <c r="E1285" s="7"/>
      <c r="F1285" s="7"/>
      <c r="G1285" s="7"/>
      <c r="H1285" s="7"/>
      <c r="I1285" s="2"/>
    </row>
    <row r="1286" spans="4:9" s="1" customFormat="1" ht="12.75">
      <c r="D1286" s="7"/>
      <c r="E1286" s="7"/>
      <c r="F1286" s="7"/>
      <c r="G1286" s="7"/>
      <c r="H1286" s="7"/>
      <c r="I1286" s="2"/>
    </row>
    <row r="1287" spans="4:9" s="1" customFormat="1" ht="12.75">
      <c r="D1287" s="7"/>
      <c r="E1287" s="7"/>
      <c r="F1287" s="7"/>
      <c r="G1287" s="7"/>
      <c r="H1287" s="7"/>
      <c r="I1287" s="2"/>
    </row>
    <row r="1288" spans="4:9" s="1" customFormat="1" ht="12.75">
      <c r="D1288" s="7"/>
      <c r="E1288" s="7"/>
      <c r="F1288" s="7"/>
      <c r="G1288" s="7"/>
      <c r="H1288" s="7"/>
      <c r="I1288" s="2"/>
    </row>
    <row r="1289" spans="4:9" s="1" customFormat="1" ht="12.75">
      <c r="D1289" s="7"/>
      <c r="E1289" s="7"/>
      <c r="F1289" s="7"/>
      <c r="G1289" s="7"/>
      <c r="H1289" s="7"/>
      <c r="I1289" s="2"/>
    </row>
    <row r="1290" spans="4:9" s="1" customFormat="1" ht="12.75">
      <c r="D1290" s="7"/>
      <c r="E1290" s="7"/>
      <c r="F1290" s="7"/>
      <c r="G1290" s="7"/>
      <c r="H1290" s="7"/>
      <c r="I1290" s="2"/>
    </row>
    <row r="1291" spans="4:9" s="1" customFormat="1" ht="12.75">
      <c r="D1291" s="7"/>
      <c r="E1291" s="7"/>
      <c r="F1291" s="7"/>
      <c r="G1291" s="7"/>
      <c r="H1291" s="7"/>
      <c r="I1291" s="2"/>
    </row>
    <row r="1292" spans="4:9" s="1" customFormat="1" ht="12.75">
      <c r="D1292" s="7"/>
      <c r="E1292" s="7"/>
      <c r="F1292" s="7"/>
      <c r="G1292" s="7"/>
      <c r="H1292" s="7"/>
      <c r="I1292" s="2"/>
    </row>
    <row r="1293" spans="4:9" s="1" customFormat="1" ht="12.75">
      <c r="D1293" s="7"/>
      <c r="E1293" s="7"/>
      <c r="F1293" s="7"/>
      <c r="G1293" s="7"/>
      <c r="H1293" s="7"/>
      <c r="I1293" s="2"/>
    </row>
    <row r="1294" spans="4:9" s="1" customFormat="1" ht="12.75">
      <c r="D1294" s="7"/>
      <c r="E1294" s="7"/>
      <c r="F1294" s="7"/>
      <c r="G1294" s="7"/>
      <c r="H1294" s="7"/>
      <c r="I1294" s="2"/>
    </row>
    <row r="1295" spans="4:9" s="1" customFormat="1" ht="12.75">
      <c r="D1295" s="7"/>
      <c r="E1295" s="7"/>
      <c r="F1295" s="7"/>
      <c r="G1295" s="7"/>
      <c r="H1295" s="7"/>
      <c r="I1295" s="2"/>
    </row>
    <row r="1296" spans="4:9" s="1" customFormat="1" ht="12.75">
      <c r="D1296" s="7"/>
      <c r="E1296" s="7"/>
      <c r="F1296" s="7"/>
      <c r="G1296" s="7"/>
      <c r="H1296" s="7"/>
      <c r="I1296" s="2"/>
    </row>
    <row r="1297" spans="4:9" s="1" customFormat="1" ht="12.75">
      <c r="D1297" s="7"/>
      <c r="E1297" s="7"/>
      <c r="F1297" s="7"/>
      <c r="G1297" s="7"/>
      <c r="H1297" s="7"/>
      <c r="I1297" s="2"/>
    </row>
    <row r="1298" spans="4:9" s="1" customFormat="1" ht="12.75">
      <c r="D1298" s="7"/>
      <c r="E1298" s="7"/>
      <c r="F1298" s="7"/>
      <c r="G1298" s="7"/>
      <c r="H1298" s="7"/>
      <c r="I1298" s="2"/>
    </row>
    <row r="1299" spans="4:9" s="1" customFormat="1" ht="12.75">
      <c r="D1299" s="7"/>
      <c r="E1299" s="7"/>
      <c r="F1299" s="7"/>
      <c r="G1299" s="7"/>
      <c r="H1299" s="7"/>
      <c r="I1299" s="2"/>
    </row>
    <row r="1300" spans="4:9" s="1" customFormat="1" ht="12.75">
      <c r="D1300" s="7"/>
      <c r="E1300" s="7"/>
      <c r="F1300" s="7"/>
      <c r="G1300" s="7"/>
      <c r="H1300" s="7"/>
      <c r="I1300" s="2"/>
    </row>
    <row r="1301" spans="4:9" s="1" customFormat="1" ht="12.75">
      <c r="D1301" s="7"/>
      <c r="E1301" s="7"/>
      <c r="F1301" s="7"/>
      <c r="G1301" s="7"/>
      <c r="H1301" s="7"/>
      <c r="I1301" s="2"/>
    </row>
    <row r="1302" spans="4:9" s="1" customFormat="1" ht="12.75">
      <c r="D1302" s="7"/>
      <c r="E1302" s="7"/>
      <c r="F1302" s="7"/>
      <c r="G1302" s="7"/>
      <c r="H1302" s="7"/>
      <c r="I1302" s="2"/>
    </row>
    <row r="1303" spans="4:9" s="1" customFormat="1" ht="12.75">
      <c r="D1303" s="7"/>
      <c r="E1303" s="7"/>
      <c r="F1303" s="7"/>
      <c r="G1303" s="7"/>
      <c r="H1303" s="7"/>
      <c r="I1303" s="2"/>
    </row>
    <row r="1304" spans="4:9" s="1" customFormat="1" ht="12.75">
      <c r="D1304" s="7"/>
      <c r="E1304" s="7"/>
      <c r="F1304" s="7"/>
      <c r="G1304" s="7"/>
      <c r="H1304" s="7"/>
      <c r="I1304" s="2"/>
    </row>
    <row r="1305" spans="4:9" s="1" customFormat="1" ht="12.75">
      <c r="D1305" s="7"/>
      <c r="E1305" s="7"/>
      <c r="F1305" s="7"/>
      <c r="G1305" s="7"/>
      <c r="H1305" s="7"/>
      <c r="I1305" s="2"/>
    </row>
    <row r="1306" spans="4:9" s="1" customFormat="1" ht="12.75">
      <c r="D1306" s="7"/>
      <c r="E1306" s="7"/>
      <c r="F1306" s="7"/>
      <c r="G1306" s="7"/>
      <c r="H1306" s="7"/>
      <c r="I1306" s="2"/>
    </row>
    <row r="1307" spans="4:9" s="1" customFormat="1" ht="12.75">
      <c r="D1307" s="7"/>
      <c r="E1307" s="7"/>
      <c r="F1307" s="7"/>
      <c r="G1307" s="7"/>
      <c r="H1307" s="7"/>
      <c r="I1307" s="2"/>
    </row>
    <row r="1308" spans="4:9" s="1" customFormat="1" ht="12.75">
      <c r="D1308" s="7"/>
      <c r="E1308" s="7"/>
      <c r="F1308" s="7"/>
      <c r="G1308" s="7"/>
      <c r="H1308" s="7"/>
      <c r="I1308" s="2"/>
    </row>
    <row r="1309" spans="4:9" s="1" customFormat="1" ht="12.75">
      <c r="D1309" s="7"/>
      <c r="E1309" s="7"/>
      <c r="F1309" s="7"/>
      <c r="G1309" s="7"/>
      <c r="H1309" s="7"/>
      <c r="I1309" s="2"/>
    </row>
    <row r="1310" spans="4:9" s="1" customFormat="1" ht="12.75">
      <c r="D1310" s="7"/>
      <c r="E1310" s="7"/>
      <c r="F1310" s="7"/>
      <c r="G1310" s="7"/>
      <c r="H1310" s="7"/>
      <c r="I1310" s="2"/>
    </row>
  </sheetData>
  <sheetProtection password="FA11" sheet="1"/>
  <autoFilter ref="A14:AP1273"/>
  <mergeCells count="12">
    <mergeCell ref="D12:D14"/>
    <mergeCell ref="B12:B14"/>
    <mergeCell ref="F12:F14"/>
    <mergeCell ref="H12:H14"/>
    <mergeCell ref="A6:K6"/>
    <mergeCell ref="G12:G14"/>
    <mergeCell ref="J12:K13"/>
    <mergeCell ref="E12:E14"/>
    <mergeCell ref="A12:A14"/>
    <mergeCell ref="C12:C14"/>
    <mergeCell ref="I12:I14"/>
    <mergeCell ref="A10:J10"/>
  </mergeCells>
  <printOptions/>
  <pageMargins left="0.5" right="0.5" top="0.75" bottom="0.69" header="0.5" footer="0.5"/>
  <pageSetup fitToHeight="0" fitToWidth="1" horizontalDpi="1200" verticalDpi="1200" orientation="portrait" scale="4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DRG Pricing Calculator 3-7-13</dc:title>
  <dc:subject/>
  <dc:creator>11001561</dc:creator>
  <cp:keywords>CA DRG Calculator</cp:keywords>
  <dc:description/>
  <cp:lastModifiedBy>ServUS</cp:lastModifiedBy>
  <cp:lastPrinted>2012-07-27T15:11:15Z</cp:lastPrinted>
  <dcterms:created xsi:type="dcterms:W3CDTF">2008-08-08T02:49:05Z</dcterms:created>
  <dcterms:modified xsi:type="dcterms:W3CDTF">2015-10-02T13:19:17Z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TAGender">
    <vt:lpwstr/>
  </property>
  <property fmtid="{D5CDD505-2E9C-101B-9397-08002B2CF9AE}" pid="5" name="TAGEthnicity">
    <vt:lpwstr/>
  </property>
  <property fmtid="{D5CDD505-2E9C-101B-9397-08002B2CF9AE}" pid="6" name="Publication Type">
    <vt:lpwstr/>
  </property>
  <property fmtid="{D5CDD505-2E9C-101B-9397-08002B2CF9AE}" pid="7" name="PublishingContactName">
    <vt:lpwstr>Kelli Shaw</vt:lpwstr>
  </property>
  <property fmtid="{D5CDD505-2E9C-101B-9397-08002B2CF9AE}" pid="8" name="Abstract">
    <vt:lpwstr>CA DRG Pricing Calculator </vt:lpwstr>
  </property>
  <property fmtid="{D5CDD505-2E9C-101B-9397-08002B2CF9AE}" pid="9" name="TAGBusPart">
    <vt:lpwstr/>
  </property>
  <property fmtid="{D5CDD505-2E9C-101B-9397-08002B2CF9AE}" pid="10" name="Topics">
    <vt:lpwstr>124;#;#89;#</vt:lpwstr>
  </property>
  <property fmtid="{D5CDD505-2E9C-101B-9397-08002B2CF9AE}" pid="11" name="Language">
    <vt:lpwstr>English</vt:lpwstr>
  </property>
  <property fmtid="{D5CDD505-2E9C-101B-9397-08002B2CF9AE}" pid="12" name="Organization">
    <vt:lpwstr>20</vt:lpwstr>
  </property>
  <property fmtid="{D5CDD505-2E9C-101B-9397-08002B2CF9AE}" pid="13" name="Reading Level">
    <vt:lpwstr/>
  </property>
  <property fmtid="{D5CDD505-2E9C-101B-9397-08002B2CF9AE}" pid="14" name="TAGAge">
    <vt:lpwstr/>
  </property>
  <property fmtid="{D5CDD505-2E9C-101B-9397-08002B2CF9AE}" pid="15" name="display_urn:schemas-microsoft-com:office:office#Editor">
    <vt:lpwstr>System Account</vt:lpwstr>
  </property>
  <property fmtid="{D5CDD505-2E9C-101B-9397-08002B2CF9AE}" pid="16" name="xd_Signature">
    <vt:lpwstr/>
  </property>
  <property fmtid="{D5CDD505-2E9C-101B-9397-08002B2CF9AE}" pid="17" name="TemplateUrl">
    <vt:lpwstr/>
  </property>
  <property fmtid="{D5CDD505-2E9C-101B-9397-08002B2CF9AE}" pid="18" name="xd_ProgID">
    <vt:lpwstr/>
  </property>
  <property fmtid="{D5CDD505-2E9C-101B-9397-08002B2CF9AE}" pid="19" name="PublishingStartDate">
    <vt:lpwstr/>
  </property>
  <property fmtid="{D5CDD505-2E9C-101B-9397-08002B2CF9AE}" pid="20" name="PublishingExpirationDate">
    <vt:lpwstr/>
  </property>
  <property fmtid="{D5CDD505-2E9C-101B-9397-08002B2CF9AE}" pid="21" name="display_urn:schemas-microsoft-com:office:office#Author">
    <vt:lpwstr>System Account</vt:lpwstr>
  </property>
  <property fmtid="{D5CDD505-2E9C-101B-9397-08002B2CF9AE}" pid="22" name="_SourceUrl">
    <vt:lpwstr/>
  </property>
</Properties>
</file>