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65" windowWidth="10305" windowHeight="6600" activeTab="1"/>
  </bookViews>
  <sheets>
    <sheet name="1-Cover" sheetId="11" r:id="rId1"/>
    <sheet name="2-Calculator" sheetId="10" r:id="rId2"/>
    <sheet name="3-DRG Base Rate Addons" sheetId="12" r:id="rId3"/>
    <sheet name="4-DRG table" sheetId="3" r:id="rId4"/>
  </sheets>
  <definedNames>
    <definedName name="_xlnm._FilterDatabase" localSheetId="1" hidden="1">'2-Calculator'!#REF!</definedName>
    <definedName name="_xlnm._FilterDatabase" localSheetId="3" hidden="1">'4-DRG table'!$A$14:$AM$1273</definedName>
    <definedName name="_PRIVIA_COMMENT_DF2A9CCF_274F_46E8_85B6_" localSheetId="1">'2-Calculator'!$E$45</definedName>
    <definedName name="_tab1">#REF!</definedName>
    <definedName name="_tab2">#REF!</definedName>
    <definedName name="_tab3">#REF!</definedName>
    <definedName name="_tab4">#REF!</definedName>
    <definedName name="age_adj">#REF!</definedName>
    <definedName name="APRDRG_v26">#REF!</definedName>
    <definedName name="CCR">'2-Calculator'!#REF!</definedName>
    <definedName name="Cost_Out_Thresh">'2-Calculator'!#REF!</definedName>
    <definedName name="cost_thresh">#REF!</definedName>
    <definedName name="Cov_days">'2-Calculator'!#REF!</definedName>
    <definedName name="day_pay">#REF!</definedName>
    <definedName name="day_thresh">#REF!</definedName>
    <definedName name="Disch_stat">'2-Calculator'!$E$10</definedName>
    <definedName name="DRG_base">#REF!</definedName>
    <definedName name="DRG_Base_Pay">'2-Calculator'!$E$42</definedName>
    <definedName name="DRG_Base_Pay_w_MedEd">'2-Calculator'!#REF!</definedName>
    <definedName name="DRG_out_thresh">'2-Calculator'!#REF!</definedName>
    <definedName name="LOS">'2-Calculator'!#REF!</definedName>
    <definedName name="Marginal_cost">'2-Calculator'!#REF!</definedName>
    <definedName name="Marginal_cost_percent">'2-Calculator'!#REF!</definedName>
    <definedName name="MC">#REF!</definedName>
    <definedName name="MC_1">'2-Calculator'!#REF!</definedName>
    <definedName name="MC_2">'2-Calculator'!#REF!</definedName>
    <definedName name="Natl_ALOS">'2-Calculator'!#REF!</definedName>
    <definedName name="NICU">'2-Calculator'!$K$18:$K$29</definedName>
    <definedName name="OLE_LINK2" localSheetId="1">'2-Calculator'!#REF!</definedName>
    <definedName name="pol_adj">#REF!</definedName>
    <definedName name="_xlnm.Print_Area" localSheetId="1">'2-Calculator'!$B$1:$G$70</definedName>
    <definedName name="_xlnm.Print_Titles" localSheetId="3">'4-DRG table'!$12:$14</definedName>
    <definedName name="Total_chg">'2-Calculator'!$E$7</definedName>
    <definedName name="Total_chrg">'2-Calculator'!$E$7</definedName>
  </definedNames>
  <calcPr calcId="145621"/>
</workbook>
</file>

<file path=xl/calcChain.xml><?xml version="1.0" encoding="utf-8"?>
<calcChain xmlns="http://schemas.openxmlformats.org/spreadsheetml/2006/main">
  <c r="E32" i="10" l="1"/>
  <c r="E33" i="10" s="1"/>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5" i="3"/>
  <c r="E31" i="10"/>
  <c r="E35" i="10"/>
  <c r="E49" i="10"/>
  <c r="E65" i="10"/>
  <c r="E64" i="10"/>
  <c r="E44" i="10"/>
  <c r="E45" i="10" s="1"/>
  <c r="E46" i="10" s="1"/>
  <c r="E30" i="10"/>
  <c r="E37" i="10"/>
  <c r="E39" i="10" s="1"/>
  <c r="E38" i="10" l="1"/>
  <c r="E40" i="10" s="1"/>
  <c r="E67" i="10" s="1"/>
  <c r="E34" i="10"/>
  <c r="E42" i="10" s="1"/>
  <c r="E47" i="10" s="1"/>
  <c r="E50" i="10" s="1"/>
  <c r="E68" i="10" l="1"/>
  <c r="E52" i="10"/>
  <c r="E56" i="10"/>
  <c r="E57" i="10" s="1"/>
  <c r="E58" i="10" s="1"/>
  <c r="E59" i="10" s="1"/>
  <c r="E60" i="10" s="1"/>
  <c r="E62" i="10" s="1"/>
  <c r="E66" i="10" s="1"/>
  <c r="E53" i="10"/>
  <c r="E54" i="10" s="1"/>
  <c r="E69" i="10" l="1"/>
</calcChain>
</file>

<file path=xl/sharedStrings.xml><?xml version="1.0" encoding="utf-8"?>
<sst xmlns="http://schemas.openxmlformats.org/spreadsheetml/2006/main" count="5206" uniqueCount="1746">
  <si>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</si>
  <si>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</si>
  <si>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</si>
  <si>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</si>
  <si>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</si>
  <si>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</si>
  <si>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</si>
  <si>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</si>
  <si>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</si>
  <si>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</si>
  <si>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</si>
  <si>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</si>
  <si>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</si>
  <si>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</si>
  <si>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</si>
  <si>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</si>
  <si>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</si>
  <si>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</si>
  <si>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</si>
  <si>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</si>
  <si>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</si>
  <si>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</si>
  <si>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</si>
  <si>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</si>
  <si>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</si>
  <si>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</si>
  <si>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</si>
  <si>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</si>
  <si>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</si>
  <si>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</si>
  <si>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</si>
  <si>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</si>
  <si>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</si>
  <si>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</si>
  <si>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</si>
  <si>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</si>
  <si>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</si>
  <si>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</si>
  <si>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</si>
  <si>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</si>
  <si>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</si>
  <si>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</si>
  <si>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</si>
  <si>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</si>
  <si>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</si>
  <si>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</si>
  <si>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</si>
  <si>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</si>
  <si>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</si>
  <si>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</si>
  <si>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</si>
  <si>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</si>
  <si>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</si>
  <si>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</si>
  <si>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</si>
  <si>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</si>
  <si>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</si>
  <si>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</si>
  <si>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</si>
  <si>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</si>
  <si>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</si>
  <si>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</si>
  <si>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</si>
  <si>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</si>
  <si>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</si>
  <si>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</si>
  <si>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</si>
  <si>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</si>
  <si>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</si>
  <si>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</si>
  <si>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</si>
  <si>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</si>
  <si>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</si>
  <si>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</si>
  <si>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</si>
  <si>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</si>
  <si>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Obstetrics</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</si>
  <si>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</si>
  <si>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</si>
  <si>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</si>
  <si>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</si>
  <si>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</si>
  <si>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</si>
  <si>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</si>
  <si>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</si>
  <si>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</si>
  <si>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</si>
  <si>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</si>
  <si>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</si>
  <si>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</si>
  <si>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</si>
  <si>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</si>
  <si>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</si>
  <si>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</si>
  <si>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</si>
  <si>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</si>
  <si>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</si>
  <si>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</si>
  <si>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</si>
  <si>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</si>
  <si>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</si>
  <si>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</si>
  <si>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</si>
  <si>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</si>
  <si>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</si>
  <si>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</si>
  <si>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</si>
  <si>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</si>
  <si>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</si>
  <si>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</si>
  <si>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</si>
  <si>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</si>
  <si>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</si>
  <si>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</si>
  <si>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</si>
  <si>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</si>
  <si>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</si>
  <si>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</si>
  <si>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</si>
  <si>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</si>
  <si>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</si>
  <si>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</si>
  <si>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</si>
  <si>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</si>
  <si>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</si>
  <si>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</si>
  <si>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</si>
  <si>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</si>
  <si>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</si>
  <si>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</si>
  <si>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</si>
  <si>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</si>
  <si>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</si>
  <si>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</si>
  <si>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</si>
  <si>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</si>
  <si>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</si>
  <si>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</si>
  <si>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</si>
  <si>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</si>
  <si>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</si>
  <si>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</si>
  <si>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</si>
  <si>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</si>
  <si>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</si>
  <si>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</si>
  <si>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</si>
  <si>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</si>
  <si>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</si>
  <si>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</si>
  <si>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</si>
  <si>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</si>
  <si>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</si>
  <si>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</si>
  <si>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</si>
  <si>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</si>
  <si>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</si>
  <si>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</si>
  <si>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</si>
  <si>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</si>
  <si>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</si>
  <si>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</si>
  <si>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</si>
  <si>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</si>
  <si>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</si>
  <si>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</si>
  <si>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</si>
  <si>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</si>
  <si>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</si>
  <si>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</si>
  <si>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</si>
  <si>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</si>
  <si>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</si>
  <si>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</si>
  <si>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</si>
  <si>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</si>
  <si>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</si>
  <si>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</si>
  <si>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</si>
  <si>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</si>
  <si>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</si>
  <si>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</si>
  <si>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</si>
  <si>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</si>
  <si>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</si>
  <si>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</si>
  <si>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</si>
  <si>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</si>
  <si>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</si>
  <si>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</si>
  <si>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</si>
  <si>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</si>
  <si>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</si>
  <si>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</si>
  <si>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</si>
  <si>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</si>
  <si>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</si>
  <si>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</si>
  <si>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</si>
  <si>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</si>
  <si>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</si>
  <si>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</si>
  <si>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</si>
  <si>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</si>
  <si>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</si>
  <si>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</si>
  <si>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</si>
  <si>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</si>
  <si>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</si>
  <si>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</si>
  <si>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</si>
  <si>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</si>
  <si>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</si>
  <si>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</si>
  <si>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</si>
  <si>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</si>
  <si>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</si>
  <si>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</si>
  <si>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</si>
  <si>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</si>
  <si>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</si>
  <si>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</si>
  <si>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</si>
  <si>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</si>
  <si>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</si>
  <si>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</si>
  <si>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</si>
  <si>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</si>
  <si>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</si>
  <si>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</si>
  <si>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</si>
  <si>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</si>
  <si>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</si>
  <si>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</si>
  <si>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</si>
  <si>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</si>
  <si>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</si>
  <si>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</si>
  <si>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</si>
  <si>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</si>
  <si>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</si>
  <si>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</si>
  <si>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</si>
  <si>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</si>
  <si>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</si>
  <si>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</si>
  <si>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</si>
  <si>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</si>
  <si>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</si>
  <si>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</si>
  <si>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</si>
  <si>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</si>
  <si>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</si>
  <si>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</si>
  <si>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</si>
  <si>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</si>
  <si>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</si>
  <si>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</si>
  <si>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</si>
  <si>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</si>
  <si>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</si>
  <si>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</si>
  <si>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</si>
  <si>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</si>
  <si>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</si>
  <si>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</si>
  <si>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</si>
  <si>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</si>
  <si>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</si>
  <si>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</si>
  <si>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</si>
  <si>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</si>
  <si>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</si>
  <si>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</si>
  <si>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</si>
  <si>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</si>
  <si>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</si>
  <si>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</si>
  <si>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</si>
  <si>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</si>
  <si>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</si>
  <si>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</si>
  <si>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</si>
  <si>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</si>
  <si>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</si>
  <si>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</si>
  <si>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</si>
  <si>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</si>
  <si>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</si>
  <si>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</si>
  <si>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</si>
  <si>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</si>
  <si>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</si>
  <si>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</si>
  <si>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</si>
  <si>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</si>
  <si>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</si>
  <si>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</si>
  <si>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</si>
  <si>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</si>
  <si>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</si>
  <si>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</si>
  <si>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</si>
  <si>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</si>
  <si>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</si>
  <si>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</si>
  <si>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</si>
  <si>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</si>
  <si>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</si>
  <si>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</si>
  <si>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</si>
  <si>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</si>
  <si>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</si>
  <si>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</si>
  <si>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</si>
  <si>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</si>
  <si>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</si>
  <si>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</si>
  <si>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</si>
  <si>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</si>
  <si>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</si>
  <si>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</si>
  <si>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</si>
  <si>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</si>
  <si>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</si>
  <si>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</si>
  <si>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</si>
  <si>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</si>
  <si>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</si>
  <si>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</si>
  <si>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</si>
  <si>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</si>
  <si>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</si>
  <si>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</si>
  <si>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</si>
  <si>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</si>
  <si>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</si>
  <si>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</si>
  <si>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</si>
  <si>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</si>
  <si>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</si>
  <si>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</si>
  <si>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</si>
  <si>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</si>
  <si>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</si>
  <si>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</si>
  <si>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</si>
  <si>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</si>
  <si>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</si>
  <si>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</si>
  <si>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</si>
  <si>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</si>
  <si>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</si>
  <si>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</si>
  <si>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</si>
  <si>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</si>
  <si>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</si>
  <si>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</si>
  <si>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</si>
  <si>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</si>
  <si>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</si>
  <si>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</si>
  <si>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</si>
  <si>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</si>
  <si>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</si>
  <si>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</si>
  <si>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</si>
  <si>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</si>
  <si>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</si>
  <si>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</si>
  <si>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C</t>
  </si>
  <si>
    <t>D</t>
  </si>
  <si>
    <t>E</t>
  </si>
  <si>
    <t>Used for transfer pricing adjustment</t>
  </si>
  <si>
    <t>APR-DRG</t>
  </si>
  <si>
    <t>APR-DRG Description</t>
  </si>
  <si>
    <t>Estimated cost of this case</t>
  </si>
  <si>
    <t>194-4</t>
  </si>
  <si>
    <t>IS A TRANSFER PAYMENT ADJUSTMENT MADE?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</si>
  <si>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</si>
  <si>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</si>
  <si>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</si>
  <si>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</si>
  <si>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</si>
  <si>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</si>
  <si>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</si>
  <si>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</si>
  <si>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</si>
  <si>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</si>
  <si>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</si>
  <si>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</si>
  <si>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</si>
  <si>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</si>
  <si>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</si>
  <si>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</si>
  <si>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ECMO OR TRACHEOSTOMY W LONG TERM MECHANICAL VENTILATION W EXTENSIVE PROCEDURE</t>
  </si>
  <si>
    <t>004-2</t>
  </si>
  <si>
    <t>004-3</t>
  </si>
  <si>
    <t>004-4</t>
  </si>
  <si>
    <t>005-1</t>
  </si>
  <si>
    <t>TRACHEOSTOMY W LONG TERM MECHANICAL VENTILATION W/O EXTENSIVE PROCEDURE</t>
  </si>
  <si>
    <t>005-2</t>
  </si>
  <si>
    <t>005-3</t>
  </si>
  <si>
    <t>005-4</t>
  </si>
  <si>
    <t>006-1</t>
  </si>
  <si>
    <t>PANCREAS TRANSPLANT</t>
  </si>
  <si>
    <t>006-2</t>
  </si>
  <si>
    <t>006-3</t>
  </si>
  <si>
    <t>006-4</t>
  </si>
  <si>
    <t>020-1</t>
  </si>
  <si>
    <t>CRANIOTOMY FOR TRAUMA</t>
  </si>
  <si>
    <t>020-2</t>
  </si>
  <si>
    <t>020-3</t>
  </si>
  <si>
    <t>020-4</t>
  </si>
  <si>
    <t>021-1</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</si>
  <si>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</si>
  <si>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</si>
  <si>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</si>
  <si>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</si>
  <si>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</si>
  <si>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</si>
  <si>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</si>
  <si>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</si>
  <si>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</si>
  <si>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</si>
  <si>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</si>
  <si>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</si>
  <si>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</si>
  <si>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</si>
  <si>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</si>
  <si>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</si>
  <si>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</si>
  <si>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</si>
  <si>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</si>
  <si>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</si>
  <si>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</si>
  <si>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</si>
  <si>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</si>
  <si>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</si>
  <si>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</si>
  <si>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</si>
  <si>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</si>
  <si>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</si>
  <si>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</si>
  <si>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</si>
  <si>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</si>
  <si>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</si>
  <si>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</si>
  <si>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</si>
  <si>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</si>
  <si>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</si>
  <si>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</si>
  <si>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</si>
  <si>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</si>
  <si>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</si>
  <si>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</si>
  <si>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</si>
  <si>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</si>
  <si>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</si>
  <si>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</si>
  <si>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</si>
  <si>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</si>
  <si>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</si>
  <si>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</si>
  <si>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</si>
  <si>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CVA &amp; PRECEREBRAL OCCLUSION  W INFARCT</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</si>
  <si>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</si>
  <si>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</si>
  <si>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</si>
  <si>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</si>
  <si>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</si>
  <si>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</si>
  <si>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</si>
  <si>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</si>
  <si>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</si>
  <si>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</si>
  <si>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</si>
  <si>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</si>
  <si>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</si>
  <si>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</si>
  <si>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</si>
  <si>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</si>
  <si>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</si>
  <si>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</si>
  <si>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</si>
  <si>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</si>
  <si>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</si>
  <si>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</si>
  <si>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</si>
  <si>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</si>
  <si>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</si>
  <si>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</si>
  <si>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</si>
  <si>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</si>
  <si>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</si>
  <si>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</si>
  <si>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</si>
  <si>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</si>
  <si>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</si>
  <si>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</si>
  <si>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</si>
  <si>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</si>
  <si>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</si>
  <si>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</si>
  <si>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</si>
  <si>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</si>
  <si>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</si>
  <si>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</si>
  <si>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</si>
  <si>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</si>
  <si>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</si>
  <si>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</si>
  <si>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</si>
  <si>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</si>
  <si>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</si>
  <si>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</si>
  <si>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</si>
  <si>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</si>
  <si>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</si>
  <si>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</si>
  <si>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</si>
  <si>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</si>
  <si>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</si>
  <si>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</si>
  <si>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</si>
  <si>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</si>
  <si>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</si>
  <si>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</si>
  <si>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</si>
  <si>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</si>
  <si>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</si>
  <si>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</si>
  <si>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</si>
  <si>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</si>
  <si>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</si>
  <si>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</si>
  <si>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</si>
  <si>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</si>
  <si>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</si>
  <si>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</si>
  <si>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</si>
  <si>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</si>
  <si>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</si>
  <si>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</si>
  <si>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</si>
  <si>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</si>
  <si>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</si>
  <si>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</si>
  <si>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</si>
  <si>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</si>
  <si>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</si>
  <si>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</si>
  <si>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</si>
  <si>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</si>
  <si>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</si>
  <si>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</si>
  <si>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</si>
  <si>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</si>
  <si>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</si>
  <si>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</si>
  <si>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</si>
  <si>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</si>
  <si>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</si>
  <si>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</si>
  <si>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</si>
  <si>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</si>
  <si>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</si>
  <si>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</si>
  <si>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</si>
  <si>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</si>
  <si>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</si>
  <si>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</si>
  <si>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</si>
  <si>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</si>
  <si>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</si>
  <si>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</si>
  <si>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</si>
  <si>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</si>
  <si>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</si>
  <si>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</si>
  <si>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</si>
  <si>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</si>
  <si>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</si>
  <si>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</si>
  <si>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</si>
  <si>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</si>
  <si>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</si>
  <si>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</si>
  <si>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</si>
  <si>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</si>
  <si>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</si>
  <si>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</si>
  <si>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</si>
  <si>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</si>
  <si>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</si>
  <si>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</si>
  <si>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</si>
  <si>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</si>
  <si>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</si>
  <si>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</si>
  <si>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</si>
  <si>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</si>
  <si>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</si>
  <si>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</si>
  <si>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</si>
  <si>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</si>
  <si>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</si>
  <si>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</si>
  <si>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</si>
  <si>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</si>
  <si>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</si>
  <si>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</si>
  <si>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</si>
  <si>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</si>
  <si>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</si>
  <si>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</si>
  <si>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</si>
  <si>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</si>
  <si>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</si>
  <si>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</si>
  <si>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</si>
  <si>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</si>
  <si>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</si>
  <si>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</si>
  <si>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</si>
  <si>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</si>
  <si>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</si>
  <si>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</si>
  <si>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</si>
  <si>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</si>
  <si>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</si>
  <si>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</si>
  <si>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</si>
  <si>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</si>
  <si>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</si>
  <si>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</si>
  <si>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</si>
  <si>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</si>
  <si>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WHAT IS THE DRG BASE PAYMENT?</t>
  </si>
  <si>
    <t>Information</t>
  </si>
  <si>
    <t>Data</t>
  </si>
  <si>
    <t>Comments or Formula</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</si>
  <si>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</si>
  <si>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</si>
  <si>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</si>
  <si>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</si>
  <si>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</si>
  <si>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</si>
  <si>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</si>
  <si>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</si>
  <si>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</si>
  <si>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</si>
  <si>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</si>
  <si>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</si>
  <si>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</si>
  <si>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</si>
  <si>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</si>
  <si>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</si>
  <si>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</si>
  <si>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</si>
  <si>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</si>
  <si>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</si>
  <si>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</si>
  <si>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</si>
  <si>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</si>
  <si>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</si>
  <si>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</si>
  <si>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</si>
  <si>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</si>
  <si>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</si>
  <si>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</si>
  <si>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</si>
  <si>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</si>
  <si>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</si>
  <si>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</si>
  <si>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</si>
  <si>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</si>
  <si>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</si>
  <si>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</si>
  <si>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</si>
  <si>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</si>
  <si>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</si>
  <si>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</si>
  <si>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</si>
  <si>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</si>
  <si>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</si>
  <si>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</si>
  <si>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</si>
  <si>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</si>
  <si>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</si>
  <si>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</si>
  <si>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</si>
  <si>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</si>
  <si>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</si>
  <si>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</si>
  <si>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</si>
  <si>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</si>
  <si>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</si>
  <si>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</si>
  <si>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</si>
  <si>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</si>
  <si>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</si>
  <si>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</si>
  <si>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</si>
  <si>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</si>
  <si>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</si>
  <si>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</si>
  <si>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</si>
  <si>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</si>
  <si>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</si>
  <si>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</si>
  <si>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</si>
  <si>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</si>
  <si>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</si>
  <si>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</si>
  <si>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</si>
  <si>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</si>
  <si>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</si>
  <si>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</si>
  <si>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</si>
  <si>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</si>
  <si>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</si>
  <si>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</si>
  <si>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</si>
  <si>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</si>
  <si>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</si>
  <si>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</si>
  <si>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</si>
  <si>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</si>
  <si>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</si>
  <si>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</si>
  <si>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</si>
  <si>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</si>
  <si>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</si>
  <si>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</si>
  <si>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</si>
  <si>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</si>
  <si>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</si>
  <si>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</si>
  <si>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</si>
  <si>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</si>
  <si>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</si>
  <si>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</si>
  <si>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</si>
  <si>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</si>
  <si>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</si>
  <si>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</si>
  <si>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</si>
  <si>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</si>
  <si>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</si>
  <si>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</si>
  <si>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</si>
  <si>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</si>
  <si>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</si>
  <si>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</si>
  <si>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</si>
  <si>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</si>
  <si>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</si>
  <si>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</si>
  <si>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</si>
  <si>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</si>
  <si>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</si>
  <si>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</si>
  <si>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</si>
  <si>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</si>
  <si>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</si>
  <si>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</si>
  <si>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</si>
  <si>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</si>
  <si>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</si>
  <si>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</si>
  <si>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</si>
  <si>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</si>
  <si>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</si>
  <si>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</si>
  <si>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</si>
  <si>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</si>
  <si>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</si>
  <si>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</si>
  <si>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</si>
  <si>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</si>
  <si>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</si>
  <si>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</si>
  <si>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</si>
  <si>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</si>
  <si>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</si>
  <si>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</si>
  <si>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</si>
  <si>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</si>
  <si>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</si>
  <si>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</si>
  <si>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</si>
  <si>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</si>
  <si>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</si>
  <si>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</si>
  <si>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</si>
  <si>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</si>
  <si>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</si>
  <si>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</si>
  <si>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</si>
  <si>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</si>
  <si>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</si>
  <si>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</si>
  <si>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</si>
  <si>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</si>
  <si>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</si>
  <si>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</si>
  <si>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</si>
  <si>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</si>
  <si>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</si>
  <si>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</si>
  <si>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</si>
  <si>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</si>
  <si>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</si>
  <si>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</si>
  <si>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</si>
  <si>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</si>
  <si>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</si>
  <si>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</si>
  <si>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</si>
  <si>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</si>
  <si>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</si>
  <si>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</si>
  <si>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</si>
  <si>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</si>
  <si>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</si>
  <si>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</si>
  <si>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</si>
  <si>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</si>
  <si>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</si>
  <si>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</si>
  <si>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</si>
  <si>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</si>
  <si>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</si>
  <si>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</si>
  <si>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</si>
  <si>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</si>
  <si>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</si>
  <si>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</si>
  <si>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</si>
  <si>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</si>
  <si>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</si>
  <si>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</si>
  <si>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</si>
  <si>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</si>
  <si>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</si>
  <si>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</si>
  <si>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</si>
  <si>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</si>
  <si>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</si>
  <si>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</si>
  <si>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</si>
  <si>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</si>
  <si>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</si>
  <si>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</si>
  <si>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</si>
  <si>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</si>
  <si>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</si>
  <si>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</si>
  <si>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</si>
  <si>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</si>
  <si>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</si>
  <si>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</si>
  <si>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</si>
  <si>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</si>
  <si>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</si>
  <si>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</si>
  <si>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</si>
  <si>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</si>
  <si>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</si>
  <si>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</si>
  <si>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</si>
  <si>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</si>
  <si>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</si>
  <si>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</si>
  <si>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</si>
  <si>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</si>
  <si>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</si>
  <si>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</si>
  <si>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</si>
  <si>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</si>
  <si>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</si>
  <si>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</si>
  <si>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</si>
  <si>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</si>
  <si>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</si>
  <si>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</si>
  <si>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</si>
  <si>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</si>
  <si>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</si>
  <si>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</si>
  <si>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</si>
  <si>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</si>
  <si>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</si>
  <si>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</si>
  <si>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</si>
  <si>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</si>
  <si>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</si>
  <si>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</si>
  <si>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</si>
  <si>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</si>
  <si>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</si>
  <si>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</si>
  <si>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Values for input boxes</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</si>
  <si>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</si>
  <si>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</si>
  <si>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</si>
  <si>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</si>
  <si>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</si>
  <si>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</si>
  <si>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</si>
  <si>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</si>
  <si>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</si>
  <si>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</si>
  <si>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</si>
  <si>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</si>
  <si>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</si>
  <si>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</si>
  <si>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</si>
  <si>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</si>
  <si>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</si>
  <si>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</si>
  <si>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</si>
  <si>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</si>
  <si>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</si>
  <si>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</si>
  <si>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</si>
  <si>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</si>
  <si>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</si>
  <si>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</si>
  <si>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</si>
  <si>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</si>
  <si>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</si>
  <si>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</si>
  <si>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</si>
  <si>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</si>
  <si>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</si>
  <si>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</si>
  <si>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</si>
  <si>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</si>
  <si>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</si>
  <si>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</si>
  <si>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</si>
  <si>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</si>
  <si>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</si>
  <si>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</si>
  <si>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</si>
  <si>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</si>
  <si>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</si>
  <si>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</si>
  <si>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</si>
  <si>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</si>
  <si>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</si>
  <si>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</si>
  <si>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</si>
  <si>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</si>
  <si>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</si>
  <si>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</si>
  <si>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</si>
  <si>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</si>
  <si>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</si>
  <si>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</si>
  <si>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</si>
  <si>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</si>
  <si>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</si>
  <si>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</si>
  <si>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</si>
  <si>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</si>
  <si>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</si>
  <si>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</si>
  <si>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</si>
  <si>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</si>
  <si>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</si>
  <si>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</si>
  <si>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</si>
  <si>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</si>
  <si>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</si>
  <si>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</si>
  <si>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</si>
  <si>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</si>
  <si>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</si>
  <si>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</si>
  <si>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</si>
  <si>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</si>
  <si>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</si>
  <si>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</si>
  <si>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</si>
  <si>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</si>
  <si>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</si>
  <si>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</si>
  <si>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</si>
  <si>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</si>
  <si>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</si>
  <si>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</si>
  <si>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</si>
  <si>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</si>
  <si>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</si>
  <si>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</si>
  <si>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</si>
  <si>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</si>
  <si>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</si>
  <si>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</si>
  <si>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</si>
  <si>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</si>
  <si>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</si>
  <si>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</si>
  <si>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</si>
  <si>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</si>
  <si>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</si>
  <si>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</si>
  <si>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</si>
  <si>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</si>
  <si>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</si>
  <si>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</si>
  <si>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</si>
  <si>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</si>
  <si>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</si>
  <si>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</si>
  <si>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</si>
  <si>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</si>
  <si>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</si>
  <si>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</si>
  <si>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</si>
  <si>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</si>
  <si>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</si>
  <si>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</si>
  <si>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</si>
  <si>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</si>
  <si>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</si>
  <si>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</si>
  <si>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</si>
  <si>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</si>
  <si>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</si>
  <si>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</si>
  <si>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</si>
  <si>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</si>
  <si>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</si>
  <si>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</si>
  <si>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</si>
  <si>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</si>
  <si>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</si>
  <si>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</si>
  <si>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</si>
  <si>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</si>
  <si>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</si>
  <si>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</si>
  <si>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</si>
  <si>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</si>
  <si>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</si>
  <si>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</si>
  <si>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</si>
  <si>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</si>
  <si>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</si>
  <si>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</si>
  <si>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</si>
  <si>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</si>
  <si>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</si>
  <si>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</si>
  <si>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</si>
  <si>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</si>
  <si>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</si>
  <si>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</si>
  <si>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</si>
  <si>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</si>
  <si>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</si>
  <si>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</si>
  <si>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</si>
  <si>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</si>
  <si>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</si>
  <si>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</si>
  <si>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</si>
  <si>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</si>
  <si>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</si>
  <si>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</si>
  <si>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</si>
  <si>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</si>
  <si>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</si>
  <si>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</si>
  <si>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</si>
  <si>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</si>
  <si>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</si>
  <si>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</si>
  <si>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</si>
  <si>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</si>
  <si>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</si>
  <si>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</si>
  <si>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</si>
  <si>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</si>
  <si>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</si>
  <si>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</si>
  <si>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</si>
  <si>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</si>
  <si>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</si>
  <si>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</si>
  <si>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</si>
  <si>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</si>
  <si>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</si>
  <si>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</si>
  <si>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SHOULDER, UPPER ARM  &amp; FOREARM PROCEDURES</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</si>
  <si>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</si>
  <si>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</si>
  <si>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</si>
  <si>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</si>
  <si>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</si>
  <si>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</si>
  <si>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</si>
  <si>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</si>
  <si>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</si>
  <si>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</si>
  <si>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</si>
  <si>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</si>
  <si>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</si>
  <si>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</si>
  <si>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</si>
  <si>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</si>
  <si>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</si>
  <si>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</si>
  <si>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</si>
  <si>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</si>
  <si>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</si>
  <si>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</si>
  <si>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</si>
  <si>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</si>
  <si>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</si>
  <si>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</si>
  <si>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</si>
  <si>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</si>
  <si>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</si>
  <si>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</si>
  <si>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</si>
  <si>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</si>
  <si>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</si>
  <si>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</si>
  <si>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FRACTURES &amp;  DISLOCATIONS EXCEPT FEMUR, PELVIS &amp; BACK</t>
  </si>
  <si>
    <t>342-2</t>
  </si>
  <si>
    <t>342-3</t>
  </si>
  <si>
    <t>342-4</t>
  </si>
  <si>
    <t>343-1</t>
  </si>
  <si>
    <t>MUSCULOSKELETAL MALIGNANCY &amp; PATHOL FRACTURE D/T MUSCSKEL MALIG</t>
  </si>
  <si>
    <t>343-2</t>
  </si>
  <si>
    <t>343-3</t>
  </si>
  <si>
    <t>343-4</t>
  </si>
  <si>
    <t>344-1</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</si>
  <si>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</si>
  <si>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</si>
  <si>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</si>
  <si>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</si>
  <si>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</si>
  <si>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</si>
  <si>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</si>
  <si>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</si>
  <si>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</si>
  <si>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</si>
  <si>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</si>
  <si>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</si>
  <si>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</si>
  <si>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</si>
  <si>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</si>
  <si>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</si>
  <si>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</si>
  <si>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</si>
  <si>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</si>
  <si>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</si>
  <si>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</si>
  <si>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</si>
  <si>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</si>
  <si>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</si>
  <si>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</si>
  <si>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</si>
  <si>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</si>
  <si>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</si>
  <si>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</si>
  <si>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</si>
  <si>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</si>
  <si>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</si>
  <si>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</si>
  <si>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</si>
  <si>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</si>
  <si>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</si>
  <si>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</si>
  <si>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</si>
  <si>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</si>
  <si>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</si>
  <si>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</si>
  <si>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</si>
  <si>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</si>
  <si>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</si>
  <si>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</si>
  <si>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</si>
  <si>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</si>
  <si>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</si>
  <si>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</si>
  <si>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</si>
  <si>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</si>
  <si>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</si>
  <si>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</si>
  <si>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</si>
  <si>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</si>
  <si>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</si>
  <si>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</si>
  <si>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</si>
  <si>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</si>
  <si>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</si>
  <si>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</si>
  <si>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</si>
  <si>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</si>
  <si>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</si>
  <si>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</si>
  <si>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</si>
  <si>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</si>
  <si>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</si>
  <si>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</si>
  <si>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</si>
  <si>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</si>
  <si>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</si>
  <si>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</si>
  <si>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</si>
  <si>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</si>
  <si>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</si>
  <si>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</si>
  <si>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</si>
  <si>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</si>
  <si>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</si>
  <si>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</si>
  <si>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</si>
  <si>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</si>
  <si>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</si>
  <si>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</si>
  <si>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</si>
  <si>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</si>
  <si>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</si>
  <si>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</si>
  <si>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</si>
  <si>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</si>
  <si>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</si>
  <si>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</si>
  <si>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</si>
  <si>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</si>
  <si>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</si>
  <si>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</si>
  <si>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</si>
  <si>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</si>
  <si>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</si>
  <si>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</si>
  <si>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</si>
  <si>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</si>
  <si>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</si>
  <si>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</si>
  <si>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</si>
  <si>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</si>
  <si>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</si>
  <si>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</si>
  <si>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</si>
  <si>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</si>
  <si>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</si>
  <si>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</si>
  <si>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</si>
  <si>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</si>
  <si>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</si>
  <si>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</si>
  <si>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</si>
  <si>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</si>
  <si>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</si>
  <si>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</si>
  <si>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</si>
  <si>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</si>
  <si>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</si>
  <si>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</si>
  <si>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</si>
  <si>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</si>
  <si>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</si>
  <si>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</si>
  <si>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</si>
  <si>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</si>
  <si>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</si>
  <si>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</si>
  <si>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</si>
  <si>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</si>
  <si>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</si>
  <si>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</si>
  <si>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</si>
  <si>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</si>
  <si>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</si>
  <si>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</si>
  <si>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</si>
  <si>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</si>
  <si>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</si>
  <si>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</si>
  <si>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</si>
  <si>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</si>
  <si>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</si>
  <si>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</si>
  <si>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</si>
  <si>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</si>
  <si>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</si>
  <si>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</si>
  <si>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</si>
  <si>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</si>
  <si>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</si>
  <si>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</si>
  <si>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</si>
  <si>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</si>
  <si>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</si>
  <si>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</si>
  <si>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</si>
  <si>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</si>
  <si>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</si>
  <si>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</si>
  <si>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</si>
  <si>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</si>
  <si>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</si>
  <si>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</si>
  <si>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</si>
  <si>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</si>
  <si>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</si>
  <si>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</si>
  <si>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</si>
  <si>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</si>
  <si>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</si>
  <si>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</si>
  <si>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</si>
  <si>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</si>
  <si>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</si>
  <si>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</si>
  <si>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</si>
  <si>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</si>
  <si>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</si>
  <si>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</si>
  <si>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</si>
  <si>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</si>
  <si>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</si>
  <si>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</si>
  <si>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</si>
  <si>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</si>
  <si>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</si>
  <si>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</si>
  <si>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</si>
  <si>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</si>
  <si>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</si>
  <si>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</si>
  <si>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</si>
  <si>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</si>
  <si>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</si>
  <si>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</si>
  <si>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</si>
  <si>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</si>
  <si>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</si>
  <si>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</si>
  <si>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</si>
  <si>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</si>
  <si>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</si>
  <si>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</si>
  <si>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</si>
  <si>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</si>
  <si>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</si>
  <si>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</si>
  <si>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</si>
  <si>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</si>
  <si>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</si>
  <si>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</si>
  <si>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</si>
  <si>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</si>
  <si>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</si>
  <si>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</si>
  <si>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</si>
  <si>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</si>
  <si>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</si>
  <si>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</si>
  <si>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</si>
  <si>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</si>
  <si>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</si>
  <si>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</si>
  <si>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</si>
  <si>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</si>
  <si>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</si>
  <si>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</si>
  <si>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</si>
  <si>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</si>
  <si>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</si>
  <si>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</si>
  <si>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</si>
  <si>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</si>
  <si>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</si>
  <si>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</si>
  <si>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</si>
  <si>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</si>
  <si>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</si>
  <si>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</si>
  <si>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</si>
  <si>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</si>
  <si>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</si>
  <si>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</si>
  <si>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</si>
  <si>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</si>
  <si>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</si>
  <si>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</si>
  <si>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</si>
  <si>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</si>
  <si>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</si>
  <si>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</si>
  <si>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</si>
  <si>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</si>
  <si>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</si>
  <si>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</si>
  <si>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</si>
  <si>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</si>
  <si>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</si>
  <si>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</si>
  <si>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</si>
  <si>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</si>
  <si>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</si>
  <si>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</si>
  <si>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</si>
  <si>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</si>
  <si>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</si>
  <si>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</si>
  <si>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</si>
  <si>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</si>
  <si>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</si>
  <si>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</si>
  <si>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</si>
  <si>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</si>
  <si>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</si>
  <si>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</si>
  <si>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</si>
  <si>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</si>
  <si>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</si>
  <si>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</si>
  <si>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</si>
  <si>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</si>
  <si>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</si>
  <si>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</si>
  <si>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</si>
  <si>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</si>
  <si>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</si>
  <si>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</si>
  <si>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</si>
  <si>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</si>
  <si>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</si>
  <si>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</si>
  <si>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</si>
  <si>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</si>
  <si>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</si>
  <si>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</si>
  <si>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</si>
  <si>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</si>
  <si>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</si>
  <si>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</si>
  <si>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</si>
  <si>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</si>
  <si>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</si>
  <si>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</si>
  <si>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</si>
  <si>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</si>
  <si>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</si>
  <si>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</si>
  <si>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</si>
  <si>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</si>
  <si>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</si>
  <si>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</si>
  <si>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</si>
  <si>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</si>
  <si>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</si>
  <si>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</si>
  <si>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</si>
  <si>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</si>
  <si>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</si>
  <si>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</si>
  <si>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</si>
  <si>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</si>
  <si>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</si>
  <si>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</si>
  <si>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</si>
  <si>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</si>
  <si>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</si>
  <si>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</si>
  <si>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</si>
  <si>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</si>
  <si>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</si>
  <si>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</si>
  <si>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</si>
  <si>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</si>
  <si>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</si>
  <si>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</si>
  <si>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</si>
  <si>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</si>
  <si>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</si>
  <si>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</si>
  <si>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</si>
  <si>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</si>
  <si>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</si>
  <si>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</si>
  <si>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</si>
  <si>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</si>
  <si>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</si>
  <si>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</si>
  <si>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</si>
  <si>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</si>
  <si>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</si>
  <si>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</si>
  <si>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</si>
  <si>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</si>
  <si>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</si>
  <si>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</si>
  <si>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</si>
  <si>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</si>
  <si>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</si>
  <si>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</si>
  <si>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</si>
  <si>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</si>
  <si>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</si>
  <si>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</si>
  <si>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</si>
  <si>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</si>
  <si>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</si>
  <si>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</si>
  <si>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</si>
  <si>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</si>
  <si>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</si>
  <si>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</si>
  <si>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</si>
  <si>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</si>
  <si>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</si>
  <si>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</si>
  <si>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</si>
  <si>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</si>
  <si>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</si>
  <si>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</si>
  <si>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</si>
  <si>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</si>
  <si>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</si>
  <si>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</si>
  <si>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</si>
  <si>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</si>
  <si>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</si>
  <si>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</si>
  <si>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</si>
  <si>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</si>
  <si>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</si>
  <si>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</si>
  <si>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</si>
  <si>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</si>
  <si>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</si>
  <si>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</si>
  <si>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</si>
  <si>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</si>
  <si>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</si>
  <si>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</si>
  <si>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</si>
  <si>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</si>
  <si>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</si>
  <si>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</si>
  <si>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</si>
  <si>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</si>
  <si>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</si>
  <si>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</si>
  <si>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</si>
  <si>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</si>
  <si>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</si>
  <si>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</si>
  <si>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</si>
  <si>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</si>
  <si>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</si>
  <si>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</si>
  <si>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</si>
  <si>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</si>
  <si>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</si>
  <si>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</si>
  <si>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</si>
  <si>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</si>
  <si>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</si>
  <si>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</si>
  <si>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</si>
  <si>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</si>
  <si>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</si>
  <si>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</si>
  <si>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</si>
  <si>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</si>
  <si>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</si>
  <si>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</si>
  <si>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</si>
  <si>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</si>
  <si>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</si>
  <si>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623-2</t>
  </si>
  <si>
    <t>623-3</t>
  </si>
  <si>
    <t>623-4</t>
  </si>
  <si>
    <t>625-1</t>
  </si>
  <si>
    <t>Normal newborn</t>
  </si>
  <si>
    <t>Pediatric</t>
  </si>
  <si>
    <t>Adult</t>
  </si>
  <si>
    <t>Medicaid Care Category</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</si>
  <si>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</si>
  <si>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</si>
  <si>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</si>
  <si>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</si>
  <si>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</si>
  <si>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</si>
  <si>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</si>
  <si>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</si>
  <si>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</si>
  <si>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</si>
  <si>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</si>
  <si>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 xml:space="preserve">1. Calculator values are for purposes of illustration only.  </t>
  </si>
  <si>
    <t>IS A COST OUTLIER ADJUSTMENT MADE?</t>
  </si>
  <si>
    <t>Patient age (in years)</t>
  </si>
  <si>
    <t>Look up from DRG table</t>
  </si>
  <si>
    <t>Used for age adjustor</t>
  </si>
  <si>
    <t>Other health coverage</t>
  </si>
  <si>
    <t>Patient share of cost</t>
  </si>
  <si>
    <t>Includes spend-down or copayment</t>
  </si>
  <si>
    <t>Error DRG</t>
  </si>
  <si>
    <t>INTERSTITIAL &amp; ALVEOLAR LUNG DISEASES</t>
  </si>
  <si>
    <t>NEONATE BWT &lt;500G OR GA &lt;24 WEEKS</t>
  </si>
  <si>
    <t>Is estimated cost &gt; allowed amount</t>
  </si>
  <si>
    <t>Estimated loss on this case</t>
  </si>
  <si>
    <t>Estimated gain on this case</t>
  </si>
  <si>
    <t>Is gain &gt; outlier threshold</t>
  </si>
  <si>
    <t>3. Average length of stay is the untrimmed arithmetic value.</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</si>
  <si>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</si>
  <si>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</si>
  <si>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</si>
  <si>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</si>
  <si>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</si>
  <si>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</si>
  <si>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</si>
  <si>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</si>
  <si>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</si>
  <si>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</si>
  <si>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</si>
  <si>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</si>
  <si>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</si>
  <si>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</si>
  <si>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</si>
  <si>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</si>
  <si>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</si>
  <si>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</si>
  <si>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</si>
  <si>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</si>
  <si>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</si>
  <si>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7. This DRG pricing calculator file was prepared by Xerox State Healthcare LLC.  The Medicaid Care Category mapping was created by Xerox.</t>
  </si>
  <si>
    <t>2. Average length of stay and casemix relative values were calculated from the Nationwide Inpatient Sample by 3M Health Information Systems for APR-DRG V.31.</t>
  </si>
  <si>
    <t xml:space="preserve">6. Inclusion of a service in this list does not necessarily imply coverage by DC Medicaid.  </t>
  </si>
  <si>
    <t xml:space="preserve">8.  This calculator applies to general acute care hospitals.  Specialty hospitals will have a separate version of the calculator. Maryland hospitals are not paid by DRG. </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</si>
  <si>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</si>
  <si>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t>District of Columbia Medicaid DRG Pricing Calculator</t>
  </si>
  <si>
    <t xml:space="preserve">A "Frequently Asked Questions" document is available and is essential in understanding the payment method.  </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</si>
  <si>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</si>
  <si>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</si>
  <si>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</si>
  <si>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</si>
  <si>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</si>
  <si>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</si>
  <si>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</si>
  <si>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</si>
  <si>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</si>
  <si>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</si>
  <si>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</si>
  <si>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Capital Add-on amount</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</si>
  <si>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</si>
  <si>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</si>
  <si>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</si>
  <si>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</si>
  <si>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</si>
  <si>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</si>
  <si>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</si>
  <si>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</si>
  <si>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</si>
  <si>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</si>
  <si>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</si>
  <si>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</si>
  <si>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Pediatric adjustor (excludes ped MH, neonate, newborns)</t>
  </si>
  <si>
    <t>Discharge status = 02, 05, 63, 65, 66, 82, 85, 91, 93, 94</t>
  </si>
  <si>
    <t>For each stay, the DRG base payment will be calculated as the relative weight for the specific APR-DRG times a hospital-specific DRG base rate (IME included).  For the relative weight, see the DRG table tab.</t>
  </si>
  <si>
    <t>For each hospital, the DRG base rate will reflect several factors:</t>
  </si>
  <si>
    <t>2) The districtwide base rate will be established and used for each hospital.  IME is added to the districtwide base price; IME varies by hospital, so the hospital-specific base rate will differ.</t>
  </si>
  <si>
    <t>V.31 HSRV Casemix Relative Weight</t>
  </si>
  <si>
    <t>4. The DRG base rate is specified in tab "DRG Base Rate Add-on".</t>
  </si>
  <si>
    <t xml:space="preserve">5. "Pediatric" is defined as under age 21.  The Pediatric Mental Health adjustor applies to all stays within that MCC (see column J).  The Neonate adjustor applies to all neonate MCCs. The pediatric policy adjustor applies to all pediatric misc &amp; respiratory MCCs.  Normal newborns do not receive a policy adjustor. </t>
  </si>
  <si>
    <r>
      <t>DC Table of DRG Relative Weights</t>
    </r>
    <r>
      <rPr>
        <b/>
        <sz val="20"/>
        <color indexed="9"/>
        <rFont val="Arial"/>
        <family val="2"/>
      </rPr>
      <t xml:space="preserve"> V.31</t>
    </r>
  </si>
  <si>
    <t>Pediatric Medicaid Care Category</t>
  </si>
  <si>
    <t>IF E37="Yes", then if (E9 &gt; E23), "Yes", else "No", else "N/A"</t>
  </si>
  <si>
    <t>Pediatric or Neonate Policy adjustor used (if applicable)</t>
  </si>
  <si>
    <t>IF E46= "Yes", then E45,  else E42</t>
  </si>
  <si>
    <t>IF E49 &gt; E47  then "Loss" else "Gain"</t>
  </si>
  <si>
    <t>IF E50 = "Loss",  then est. cost minus allowed amount (E49-E47), else "N/A"</t>
  </si>
  <si>
    <r>
      <t xml:space="preserve">IF E53 = "Yes",  then if loss is less than high-cost outlier threshold (E52&lt;E20), then zero, else loss greater than high-cost threshold is multiplied times marginal cost threshold ((E52-E20)*E22), else 0   </t>
    </r>
    <r>
      <rPr>
        <sz val="10"/>
        <color indexed="10"/>
        <rFont val="Arial"/>
        <family val="2"/>
      </rPr>
      <t/>
    </r>
  </si>
  <si>
    <t>IF E50="Gain", then (E47-E49), else"N/A"</t>
  </si>
  <si>
    <t xml:space="preserve">IF E50="Gain" and if E59="Yes", then pay transfer adjustment (E58), else E47 </t>
  </si>
  <si>
    <t>E69=E66+E67+E68, unless interim claim, in which case E69=E40</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</si>
  <si>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</si>
  <si>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</si>
  <si>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</si>
  <si>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</si>
  <si>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</si>
  <si>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Assign policy adjustor value depending on pediatric or neonate MCC</t>
  </si>
  <si>
    <t>Look up pediatric or neonate MCC from DRG table or n/a</t>
  </si>
  <si>
    <t>National average length of stay for this APR-DRG</t>
  </si>
  <si>
    <t>Casemix relative weight (E31) times policy adjustor (E33)</t>
  </si>
  <si>
    <t>Interim claim threshold- days</t>
  </si>
  <si>
    <t>Interim claim threshold- dollars</t>
  </si>
  <si>
    <t>Threshold defining interim claims in days</t>
  </si>
  <si>
    <t>Threshold defining interim claims in dollars</t>
  </si>
  <si>
    <t>Per diem for pricing interim claims</t>
  </si>
  <si>
    <t>Applied to pediatric mental health DRGs defined in the tab 4-DRG table</t>
  </si>
  <si>
    <t>Applied to neonate DRGs defined in the tab 4-DRG table</t>
  </si>
  <si>
    <t>Applied to ped misc &amp; ped resp stays (excludes norm newborn), see tab 4</t>
  </si>
  <si>
    <t>IF E37="Yes", then if (E7&gt;E24), then "Yes", else "No", else "N/A"</t>
  </si>
  <si>
    <t xml:space="preserve">DRG base payment </t>
  </si>
  <si>
    <t xml:space="preserve">Payment relative weight (E34) times hospital-specific base price w/IME (E15) </t>
  </si>
  <si>
    <t>IF E45 ="N/A" then ,"N/A", else if (E45&lt;E42), then "Yes" else "No"</t>
  </si>
  <si>
    <t>Is transfer payment adjustment &lt; DRG base payment so far?</t>
  </si>
  <si>
    <t>Est. cost = charges times CCR (E7 * E8)</t>
  </si>
  <si>
    <t xml:space="preserve">Is estimated loss &gt; outlier threshold </t>
  </si>
  <si>
    <t>IF E50="Gain", then if gain&gt; threshold (E56&gt;E21), then "Yes", else "No", else "N/A"</t>
  </si>
  <si>
    <t>IF E50 = "Loss",  then if loss &gt; threshold (E52 &gt; E20), then  "Yes", else "No", else "N/A"</t>
  </si>
  <si>
    <t>IF E58 ="N/A" then ,"N/A", else if (E58&lt;E42), then "Yes" else "No"</t>
  </si>
  <si>
    <t xml:space="preserve">DRG cost outlier payment increase </t>
  </si>
  <si>
    <t>IF E50="Loss", then allowed amount + high side outlier payment (E47+E54), else low-sde outlier payment (E60)</t>
  </si>
  <si>
    <t xml:space="preserve">If interim claim (E40&gt;0), then interim claim (E40) amount as payment amount.  Otherwise, subtract other health coverage (E64) and patient share of cost (E65) from allowed amount (E62) to obtain payment amount. </t>
  </si>
  <si>
    <t>Skip to E69 for final interim claim payment amount</t>
  </si>
  <si>
    <t>IF E44="Yes", then base payment(E42)/nat. ALOS (E35) times LOS (E9)+1), else "NA"</t>
  </si>
  <si>
    <t>IF E38 or E39="Yes", (E9*E25), else 0</t>
  </si>
  <si>
    <t>IF E57="Yes",  then base payment(E42)/nat. ALOS (E35) times LOS (E9)+1), else "NA"</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</si>
  <si>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</si>
  <si>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</si>
  <si>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</si>
  <si>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</si>
  <si>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</si>
  <si>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 xml:space="preserve">Indicates information to be input by the user (cells E7-E18).  Look for an estimate of final payment in Cells E66 and E69. </t>
  </si>
  <si>
    <t>DRG Base Rate and Add-on Amounts</t>
  </si>
  <si>
    <t>4) OOD hospitals receive the districtwide DRG base rate with no IME addition to the base rate, or DME or capital add-on.</t>
  </si>
  <si>
    <t>5) Maryland hospitals are not paid by DRG per Federal waiver.  Maryland hospital reimbursement is not changing, but subject to its own unique method.</t>
  </si>
  <si>
    <t>6) Specialty Hospitals are not represented in this calculator.</t>
  </si>
  <si>
    <t>Pediatric Policy Adjustor</t>
  </si>
  <si>
    <t>Payment Relative Weight--with Pediatric Policy Adjustor</t>
  </si>
  <si>
    <t xml:space="preserve">This file is designed to enable interested parties to estimate payment under an APR-DRG payment method for inpatient fee-for-service stays covered by DC  Medicaid.  This calculator can be used for discharges on and after October 1, 2015.  The "Calculator" sheet incorporates the pricing logic for the DRG base payment, cost outlier payments, etc.  The "DRG Table" sheet shows information specific to each APR-DRG.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</si>
  <si>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</si>
  <si>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Effective for discharges at general acute care hospitals 10/1/15 and after.</t>
  </si>
  <si>
    <t xml:space="preserve">Indicates payment policy parameters set by Medicaid (cells E20-E28).  </t>
  </si>
  <si>
    <t>Used for DRG base payment</t>
  </si>
  <si>
    <t>Capital payment applies to in-District hospitals</t>
  </si>
  <si>
    <t>DME applies to in-District hospitals</t>
  </si>
  <si>
    <t>1) A districtwide DRG base rate of $11,756, set to achieve the overall budget target for fee-for-service DC Medicaid inpatient general acute care.  Note that Not For Profit Hospital-UMC receives a 2% increase to the base rate due to its primary location being in an economic development zone (EDZ).</t>
  </si>
  <si>
    <t>In August 2015, DHCF advised each hospital of its calculated DRG base rate and add-ons.</t>
  </si>
  <si>
    <t>Length of stay (covered days)</t>
  </si>
  <si>
    <t>August 26,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</si>
</sst>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_(* #,##0.0_);_(* \(#,##0.0\);_(* &quot;-&quot;??_);_(@_)"/>
    <numFmt numFmtId="168" formatCode="0.0_);[Red]\(0.0\)"/>
    <numFmt numFmtId="169" formatCode="&quot;$&quot;#,##0"/>
    <numFmt numFmtId="170" formatCode="0.00000"/>
    <numFmt numFmtId="171" formatCode="_(* #,##0.00000_);_(* \(#,##0.00000\);_(* &quot;-&quot;??_);_(@_)"/>
    <numFmt numFmtId="172" formatCode="#,##0.00000_);\(#,##0.00000\)"/>
  </numFmts>
  <fonts count="99">
    <font>
      <sz val="10"/>
      <name val="Arial"/>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vertAlign val="superscript"/>
      <sz val="10"/>
      <color indexed="8"/>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sz val="20"/>
      <name val="Arial"/>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sz val="2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9"/>
      <name val="Arial"/>
      <family val="2"/>
    </font>
    <font>
      <i/>
      <sz val="10"/>
      <name val="Arial"/>
      <family val="2"/>
    </font>
    <font>
      <sz val="11"/>
      <name val="Calibri"/>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sz val="10"/>
      <color theme="0"/>
      <name val="Arial"/>
      <family val="2"/>
    </font>
    <font>
      <b/>
      <sz val="16"/>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7053AA"/>
        <bgColor indexed="64"/>
      </patternFill>
    </fill>
    <fill>
      <patternFill patternType="solid">
        <fgColor rgb="FFD4CBE5"/>
        <bgColor indexed="64"/>
      </patternFill>
    </fill>
    <fill>
      <patternFill patternType="solid">
        <fgColor rgb="FFF2F2F2"/>
        <bgColor indexed="64"/>
      </patternFill>
    </fill>
    <fill>
      <patternFill patternType="solid">
        <fgColor rgb="FFEAE9F5"/>
        <bgColor indexed="64"/>
      </patternFill>
    </fill>
    <fill>
      <patternFill patternType="solid">
        <fgColor theme="6" tint="0.79998168889431442"/>
        <bgColor indexed="64"/>
      </patternFill>
    </fill>
    <fill>
      <patternFill patternType="solid">
        <fgColor theme="1"/>
        <bgColor indexed="64"/>
      </patternFill>
    </fill>
    <fill>
      <patternFill patternType="solid">
        <fgColor rgb="FF7053AA"/>
        <bgColor indexed="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399975585192419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9"/>
      </top>
      <bottom style="thin">
        <color indexed="9"/>
      </bottom>
      <diagonal/>
    </border>
    <border>
      <left/>
      <right style="thin">
        <color indexed="64"/>
      </right>
      <top/>
      <bottom style="thin">
        <color indexed="64"/>
      </bottom>
      <diagonal/>
    </border>
    <border>
      <left/>
      <right/>
      <top/>
      <bottom style="thin">
        <color indexed="9"/>
      </bottom>
      <diagonal/>
    </border>
    <border>
      <left/>
      <right style="thin">
        <color indexed="64"/>
      </right>
      <top/>
      <bottom/>
      <diagonal/>
    </border>
    <border>
      <left style="thin">
        <color indexed="64"/>
      </left>
      <right/>
      <top style="thin">
        <color indexed="64"/>
      </top>
      <bottom/>
      <diagonal/>
    </border>
    <border>
      <left style="thin">
        <color indexed="9"/>
      </left>
      <right/>
      <top style="thin">
        <color indexed="9"/>
      </top>
      <bottom style="thin">
        <color indexed="9"/>
      </bottom>
      <diagonal/>
    </border>
    <border>
      <left/>
      <right/>
      <top style="thin">
        <color indexed="9"/>
      </top>
      <bottom/>
      <diagonal/>
    </border>
    <border>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9"/>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right style="thin">
        <color rgb="FF7053AA"/>
      </right>
      <top style="thin">
        <color indexed="9"/>
      </top>
      <bottom style="thin">
        <color indexed="9"/>
      </bottom>
      <diagonal/>
    </border>
    <border>
      <left/>
      <right/>
      <top style="thin">
        <color rgb="FF7053AA"/>
      </top>
      <bottom/>
      <diagonal/>
    </border>
    <border>
      <left/>
      <right style="thin">
        <color rgb="FF7053AA"/>
      </right>
      <top style="thin">
        <color rgb="FF7053AA"/>
      </top>
      <bottom/>
      <diagonal/>
    </border>
    <border>
      <left style="thin">
        <color rgb="FF7053AA"/>
      </left>
      <right/>
      <top style="thin">
        <color rgb="FF7053AA"/>
      </top>
      <bottom/>
      <diagonal/>
    </border>
    <border>
      <left style="thin">
        <color theme="1"/>
      </left>
      <right/>
      <top/>
      <bottom/>
      <diagonal/>
    </border>
    <border>
      <left/>
      <right style="thin">
        <color rgb="FF7053AA"/>
      </right>
      <top/>
      <bottom style="thin">
        <color theme="0"/>
      </bottom>
      <diagonal/>
    </border>
    <border>
      <left style="thin">
        <color theme="0"/>
      </left>
      <right/>
      <top style="thin">
        <color theme="0"/>
      </top>
      <bottom/>
      <diagonal/>
    </border>
    <border>
      <left/>
      <right/>
      <top style="thin">
        <color theme="0"/>
      </top>
      <bottom/>
      <diagonal/>
    </border>
    <border>
      <left/>
      <right style="thin">
        <color rgb="FF7053AA"/>
      </right>
      <top style="thin">
        <color theme="0"/>
      </top>
      <bottom/>
      <diagonal/>
    </border>
    <border>
      <left style="thin">
        <color rgb="FF7053AA"/>
      </left>
      <right/>
      <top/>
      <bottom/>
      <diagonal/>
    </border>
    <border>
      <left style="thin">
        <color indexed="64"/>
      </left>
      <right/>
      <top style="thin">
        <color indexed="64"/>
      </top>
      <bottom style="thin">
        <color rgb="FF7053AA"/>
      </bottom>
      <diagonal/>
    </border>
    <border>
      <left/>
      <right/>
      <top style="thin">
        <color indexed="64"/>
      </top>
      <bottom style="thin">
        <color rgb="FF7053AA"/>
      </bottom>
      <diagonal/>
    </border>
    <border>
      <left/>
      <right style="thin">
        <color indexed="64"/>
      </right>
      <top style="thin">
        <color indexed="64"/>
      </top>
      <bottom style="thin">
        <color rgb="FF7053AA"/>
      </bottom>
      <diagonal/>
    </border>
  </borders>
  <cellStyleXfs count="830">
    <xf numFmtId="0" fontId="0" fillId="0" borderId="0"/>
    <xf numFmtId="0" fontId="32" fillId="2" borderId="0" applyNumberFormat="0" applyBorder="0" applyAlignment="0" applyProtection="0"/>
    <xf numFmtId="0" fontId="67" fillId="28" borderId="0" applyNumberFormat="0" applyBorder="0" applyAlignment="0" applyProtection="0"/>
    <xf numFmtId="0" fontId="32" fillId="2" borderId="0" applyNumberFormat="0" applyBorder="0" applyAlignment="0" applyProtection="0"/>
    <xf numFmtId="0" fontId="2" fillId="2" borderId="0" applyNumberFormat="0" applyBorder="0" applyAlignment="0" applyProtection="0"/>
    <xf numFmtId="0" fontId="32" fillId="3" borderId="0" applyNumberFormat="0" applyBorder="0" applyAlignment="0" applyProtection="0"/>
    <xf numFmtId="0" fontId="67" fillId="29" borderId="0" applyNumberFormat="0" applyBorder="0" applyAlignment="0" applyProtection="0"/>
    <xf numFmtId="0" fontId="32" fillId="3" borderId="0" applyNumberFormat="0" applyBorder="0" applyAlignment="0" applyProtection="0"/>
    <xf numFmtId="0" fontId="2" fillId="3" borderId="0" applyNumberFormat="0" applyBorder="0" applyAlignment="0" applyProtection="0"/>
    <xf numFmtId="0" fontId="32" fillId="4" borderId="0" applyNumberFormat="0" applyBorder="0" applyAlignment="0" applyProtection="0"/>
    <xf numFmtId="0" fontId="67" fillId="30" borderId="0" applyNumberFormat="0" applyBorder="0" applyAlignment="0" applyProtection="0"/>
    <xf numFmtId="0" fontId="32" fillId="4" borderId="0" applyNumberFormat="0" applyBorder="0" applyAlignment="0" applyProtection="0"/>
    <xf numFmtId="0" fontId="2" fillId="4" borderId="0" applyNumberFormat="0" applyBorder="0" applyAlignment="0" applyProtection="0"/>
    <xf numFmtId="0" fontId="32" fillId="5" borderId="0" applyNumberFormat="0" applyBorder="0" applyAlignment="0" applyProtection="0"/>
    <xf numFmtId="0" fontId="67" fillId="31" borderId="0" applyNumberFormat="0" applyBorder="0" applyAlignment="0" applyProtection="0"/>
    <xf numFmtId="0" fontId="32" fillId="5" borderId="0" applyNumberFormat="0" applyBorder="0" applyAlignment="0" applyProtection="0"/>
    <xf numFmtId="0" fontId="2" fillId="5" borderId="0" applyNumberFormat="0" applyBorder="0" applyAlignment="0" applyProtection="0"/>
    <xf numFmtId="0" fontId="67" fillId="31" borderId="0" applyNumberFormat="0" applyBorder="0" applyAlignment="0" applyProtection="0"/>
    <xf numFmtId="0" fontId="32" fillId="6" borderId="0" applyNumberFormat="0" applyBorder="0" applyAlignment="0" applyProtection="0"/>
    <xf numFmtId="0" fontId="67" fillId="32" borderId="0" applyNumberFormat="0" applyBorder="0" applyAlignment="0" applyProtection="0"/>
    <xf numFmtId="0" fontId="32" fillId="6" borderId="0" applyNumberFormat="0" applyBorder="0" applyAlignment="0" applyProtection="0"/>
    <xf numFmtId="0" fontId="2" fillId="6" borderId="0" applyNumberFormat="0" applyBorder="0" applyAlignment="0" applyProtection="0"/>
    <xf numFmtId="0" fontId="32" fillId="7" borderId="0" applyNumberFormat="0" applyBorder="0" applyAlignment="0" applyProtection="0"/>
    <xf numFmtId="0" fontId="67" fillId="33" borderId="0" applyNumberFormat="0" applyBorder="0" applyAlignment="0" applyProtection="0"/>
    <xf numFmtId="0" fontId="32" fillId="7" borderId="0" applyNumberFormat="0" applyBorder="0" applyAlignment="0" applyProtection="0"/>
    <xf numFmtId="0" fontId="2" fillId="7" borderId="0" applyNumberFormat="0" applyBorder="0" applyAlignment="0" applyProtection="0"/>
    <xf numFmtId="0" fontId="32" fillId="8" borderId="0" applyNumberFormat="0" applyBorder="0" applyAlignment="0" applyProtection="0"/>
    <xf numFmtId="0" fontId="67" fillId="34" borderId="0" applyNumberFormat="0" applyBorder="0" applyAlignment="0" applyProtection="0"/>
    <xf numFmtId="0" fontId="32" fillId="8" borderId="0" applyNumberFormat="0" applyBorder="0" applyAlignment="0" applyProtection="0"/>
    <xf numFmtId="0" fontId="2" fillId="8" borderId="0" applyNumberFormat="0" applyBorder="0" applyAlignment="0" applyProtection="0"/>
    <xf numFmtId="0" fontId="32" fillId="9" borderId="0" applyNumberFormat="0" applyBorder="0" applyAlignment="0" applyProtection="0"/>
    <xf numFmtId="0" fontId="67" fillId="35" borderId="0" applyNumberFormat="0" applyBorder="0" applyAlignment="0" applyProtection="0"/>
    <xf numFmtId="0" fontId="32" fillId="9" borderId="0" applyNumberFormat="0" applyBorder="0" applyAlignment="0" applyProtection="0"/>
    <xf numFmtId="0" fontId="2" fillId="9" borderId="0" applyNumberFormat="0" applyBorder="0" applyAlignment="0" applyProtection="0"/>
    <xf numFmtId="0" fontId="32" fillId="10" borderId="0" applyNumberFormat="0" applyBorder="0" applyAlignment="0" applyProtection="0"/>
    <xf numFmtId="0" fontId="67" fillId="36" borderId="0" applyNumberFormat="0" applyBorder="0" applyAlignment="0" applyProtection="0"/>
    <xf numFmtId="0" fontId="32" fillId="10" borderId="0" applyNumberFormat="0" applyBorder="0" applyAlignment="0" applyProtection="0"/>
    <xf numFmtId="0" fontId="2" fillId="10" borderId="0" applyNumberFormat="0" applyBorder="0" applyAlignment="0" applyProtection="0"/>
    <xf numFmtId="0" fontId="32" fillId="5" borderId="0" applyNumberFormat="0" applyBorder="0" applyAlignment="0" applyProtection="0"/>
    <xf numFmtId="0" fontId="67" fillId="37" borderId="0" applyNumberFormat="0" applyBorder="0" applyAlignment="0" applyProtection="0"/>
    <xf numFmtId="0" fontId="32" fillId="5" borderId="0" applyNumberFormat="0" applyBorder="0" applyAlignment="0" applyProtection="0"/>
    <xf numFmtId="0" fontId="2" fillId="5" borderId="0" applyNumberFormat="0" applyBorder="0" applyAlignment="0" applyProtection="0"/>
    <xf numFmtId="0" fontId="32" fillId="8" borderId="0" applyNumberFormat="0" applyBorder="0" applyAlignment="0" applyProtection="0"/>
    <xf numFmtId="0" fontId="67" fillId="38" borderId="0" applyNumberFormat="0" applyBorder="0" applyAlignment="0" applyProtection="0"/>
    <xf numFmtId="0" fontId="32" fillId="8" borderId="0" applyNumberFormat="0" applyBorder="0" applyAlignment="0" applyProtection="0"/>
    <xf numFmtId="0" fontId="2" fillId="8" borderId="0" applyNumberFormat="0" applyBorder="0" applyAlignment="0" applyProtection="0"/>
    <xf numFmtId="0" fontId="32" fillId="11" borderId="0" applyNumberFormat="0" applyBorder="0" applyAlignment="0" applyProtection="0"/>
    <xf numFmtId="0" fontId="67" fillId="39" borderId="0" applyNumberFormat="0" applyBorder="0" applyAlignment="0" applyProtection="0"/>
    <xf numFmtId="0" fontId="32" fillId="11"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68" fillId="40" borderId="0" applyNumberFormat="0" applyBorder="0" applyAlignment="0" applyProtection="0"/>
    <xf numFmtId="0" fontId="35" fillId="12" borderId="0" applyNumberFormat="0" applyBorder="0" applyAlignment="0" applyProtection="0"/>
    <xf numFmtId="0" fontId="11" fillId="12" borderId="0" applyNumberFormat="0" applyBorder="0" applyAlignment="0" applyProtection="0"/>
    <xf numFmtId="0" fontId="35" fillId="9" borderId="0" applyNumberFormat="0" applyBorder="0" applyAlignment="0" applyProtection="0"/>
    <xf numFmtId="0" fontId="68" fillId="41" borderId="0" applyNumberFormat="0" applyBorder="0" applyAlignment="0" applyProtection="0"/>
    <xf numFmtId="0" fontId="35" fillId="9"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68" fillId="42" borderId="0" applyNumberFormat="0" applyBorder="0" applyAlignment="0" applyProtection="0"/>
    <xf numFmtId="0" fontId="35" fillId="10" borderId="0" applyNumberFormat="0" applyBorder="0" applyAlignment="0" applyProtection="0"/>
    <xf numFmtId="0" fontId="11" fillId="10" borderId="0" applyNumberFormat="0" applyBorder="0" applyAlignment="0" applyProtection="0"/>
    <xf numFmtId="0" fontId="35" fillId="13" borderId="0" applyNumberFormat="0" applyBorder="0" applyAlignment="0" applyProtection="0"/>
    <xf numFmtId="0" fontId="68" fillId="43" borderId="0" applyNumberFormat="0" applyBorder="0" applyAlignment="0" applyProtection="0"/>
    <xf numFmtId="0" fontId="35" fillId="13"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68" fillId="44" borderId="0" applyNumberFormat="0" applyBorder="0" applyAlignment="0" applyProtection="0"/>
    <xf numFmtId="0" fontId="35" fillId="14" borderId="0" applyNumberFormat="0" applyBorder="0" applyAlignment="0" applyProtection="0"/>
    <xf numFmtId="0" fontId="11" fillId="14" borderId="0" applyNumberFormat="0" applyBorder="0" applyAlignment="0" applyProtection="0"/>
    <xf numFmtId="0" fontId="35" fillId="15" borderId="0" applyNumberFormat="0" applyBorder="0" applyAlignment="0" applyProtection="0"/>
    <xf numFmtId="0" fontId="68" fillId="45" borderId="0" applyNumberFormat="0" applyBorder="0" applyAlignment="0" applyProtection="0"/>
    <xf numFmtId="0" fontId="35" fillId="15"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68" fillId="46" borderId="0" applyNumberFormat="0" applyBorder="0" applyAlignment="0" applyProtection="0"/>
    <xf numFmtId="0" fontId="35" fillId="16" borderId="0" applyNumberFormat="0" applyBorder="0" applyAlignment="0" applyProtection="0"/>
    <xf numFmtId="0" fontId="11" fillId="16" borderId="0" applyNumberFormat="0" applyBorder="0" applyAlignment="0" applyProtection="0"/>
    <xf numFmtId="0" fontId="35" fillId="17" borderId="0" applyNumberFormat="0" applyBorder="0" applyAlignment="0" applyProtection="0"/>
    <xf numFmtId="0" fontId="68" fillId="47" borderId="0" applyNumberFormat="0" applyBorder="0" applyAlignment="0" applyProtection="0"/>
    <xf numFmtId="0" fontId="35" fillId="17"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68" fillId="48" borderId="0" applyNumberFormat="0" applyBorder="0" applyAlignment="0" applyProtection="0"/>
    <xf numFmtId="0" fontId="35" fillId="18" borderId="0" applyNumberFormat="0" applyBorder="0" applyAlignment="0" applyProtection="0"/>
    <xf numFmtId="0" fontId="11" fillId="18" borderId="0" applyNumberFormat="0" applyBorder="0" applyAlignment="0" applyProtection="0"/>
    <xf numFmtId="0" fontId="35" fillId="13" borderId="0" applyNumberFormat="0" applyBorder="0" applyAlignment="0" applyProtection="0"/>
    <xf numFmtId="0" fontId="68" fillId="49" borderId="0" applyNumberFormat="0" applyBorder="0" applyAlignment="0" applyProtection="0"/>
    <xf numFmtId="0" fontId="35" fillId="13" borderId="0" applyNumberFormat="0" applyBorder="0" applyAlignment="0" applyProtection="0"/>
    <xf numFmtId="0" fontId="11" fillId="13" borderId="0" applyNumberFormat="0" applyBorder="0" applyAlignment="0" applyProtection="0"/>
    <xf numFmtId="0" fontId="68" fillId="49" borderId="0" applyNumberFormat="0" applyBorder="0" applyAlignment="0" applyProtection="0"/>
    <xf numFmtId="0" fontId="35" fillId="14" borderId="0" applyNumberFormat="0" applyBorder="0" applyAlignment="0" applyProtection="0"/>
    <xf numFmtId="0" fontId="68" fillId="50" borderId="0" applyNumberFormat="0" applyBorder="0" applyAlignment="0" applyProtection="0"/>
    <xf numFmtId="0" fontId="35" fillId="14" borderId="0" applyNumberFormat="0" applyBorder="0" applyAlignment="0" applyProtection="0"/>
    <xf numFmtId="0" fontId="11" fillId="14" borderId="0" applyNumberFormat="0" applyBorder="0" applyAlignment="0" applyProtection="0"/>
    <xf numFmtId="0" fontId="35" fillId="19" borderId="0" applyNumberFormat="0" applyBorder="0" applyAlignment="0" applyProtection="0"/>
    <xf numFmtId="0" fontId="68" fillId="51" borderId="0" applyNumberFormat="0" applyBorder="0" applyAlignment="0" applyProtection="0"/>
    <xf numFmtId="0" fontId="35" fillId="19" borderId="0" applyNumberFormat="0" applyBorder="0" applyAlignment="0" applyProtection="0"/>
    <xf numFmtId="0" fontId="11" fillId="19" borderId="0" applyNumberFormat="0" applyBorder="0" applyAlignment="0" applyProtection="0"/>
    <xf numFmtId="0" fontId="36" fillId="3" borderId="0" applyNumberFormat="0" applyBorder="0" applyAlignment="0" applyProtection="0"/>
    <xf numFmtId="0" fontId="69" fillId="52" borderId="0" applyNumberFormat="0" applyBorder="0" applyAlignment="0" applyProtection="0"/>
    <xf numFmtId="0" fontId="36" fillId="3" borderId="0" applyNumberFormat="0" applyBorder="0" applyAlignment="0" applyProtection="0"/>
    <xf numFmtId="0" fontId="50" fillId="3" borderId="0" applyNumberFormat="0" applyBorder="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70" fillId="53" borderId="33"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38" fillId="21" borderId="2" applyNumberFormat="0" applyAlignment="0" applyProtection="0"/>
    <xf numFmtId="0" fontId="71" fillId="54" borderId="34" applyNumberFormat="0" applyAlignment="0" applyProtection="0"/>
    <xf numFmtId="0" fontId="38" fillId="21" borderId="2" applyNumberFormat="0" applyAlignment="0" applyProtection="0"/>
    <xf numFmtId="0" fontId="7" fillId="21" borderId="2" applyNumberFormat="0" applyAlignment="0" applyProtection="0"/>
    <xf numFmtId="43" fontId="1" fillId="0" borderId="0" applyFont="0" applyFill="0" applyBorder="0" applyAlignment="0" applyProtection="0"/>
    <xf numFmtId="43" fontId="4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0" fontId="72" fillId="0" borderId="35">
      <alignment horizontal="left"/>
    </xf>
    <xf numFmtId="0" fontId="39" fillId="0" borderId="0" applyNumberFormat="0" applyFill="0" applyBorder="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xf numFmtId="0" fontId="74" fillId="0" borderId="0" applyNumberFormat="0" applyFill="0" applyBorder="0" applyAlignment="0" applyProtection="0"/>
    <xf numFmtId="0" fontId="40" fillId="4" borderId="0" applyNumberFormat="0" applyBorder="0" applyAlignment="0" applyProtection="0"/>
    <xf numFmtId="0" fontId="75" fillId="55" borderId="0" applyNumberFormat="0" applyBorder="0" applyAlignment="0" applyProtection="0"/>
    <xf numFmtId="0" fontId="40" fillId="4" borderId="0" applyNumberFormat="0" applyBorder="0" applyAlignment="0" applyProtection="0"/>
    <xf numFmtId="0" fontId="53" fillId="4" borderId="0" applyNumberFormat="0" applyBorder="0" applyAlignment="0" applyProtection="0"/>
    <xf numFmtId="0" fontId="41" fillId="0" borderId="3" applyNumberFormat="0" applyFill="0" applyAlignment="0" applyProtection="0"/>
    <xf numFmtId="0" fontId="76" fillId="0" borderId="36" applyNumberFormat="0" applyFill="0" applyAlignment="0" applyProtection="0"/>
    <xf numFmtId="0" fontId="41" fillId="0" borderId="3" applyNumberFormat="0" applyFill="0" applyAlignment="0" applyProtection="0"/>
    <xf numFmtId="0" fontId="54" fillId="0" borderId="3" applyNumberFormat="0" applyFill="0" applyAlignment="0" applyProtection="0"/>
    <xf numFmtId="0" fontId="42" fillId="0" borderId="4" applyNumberFormat="0" applyFill="0" applyAlignment="0" applyProtection="0"/>
    <xf numFmtId="0" fontId="77" fillId="0" borderId="37" applyNumberFormat="0" applyFill="0" applyAlignment="0" applyProtection="0"/>
    <xf numFmtId="0" fontId="42" fillId="0" borderId="4" applyNumberFormat="0" applyFill="0" applyAlignment="0" applyProtection="0"/>
    <xf numFmtId="0" fontId="55" fillId="0" borderId="4" applyNumberFormat="0" applyFill="0" applyAlignment="0" applyProtection="0"/>
    <xf numFmtId="0" fontId="43" fillId="0" borderId="5" applyNumberFormat="0" applyFill="0" applyAlignment="0" applyProtection="0"/>
    <xf numFmtId="0" fontId="78" fillId="0" borderId="38" applyNumberFormat="0" applyFill="0" applyAlignment="0" applyProtection="0"/>
    <xf numFmtId="0" fontId="43" fillId="0" borderId="5" applyNumberFormat="0" applyFill="0" applyAlignment="0" applyProtection="0"/>
    <xf numFmtId="0" fontId="56" fillId="0" borderId="5" applyNumberFormat="0" applyFill="0" applyAlignment="0" applyProtection="0"/>
    <xf numFmtId="0" fontId="43" fillId="0" borderId="0" applyNumberFormat="0" applyFill="0" applyBorder="0" applyAlignment="0" applyProtection="0"/>
    <xf numFmtId="0" fontId="78" fillId="0" borderId="0" applyNumberFormat="0" applyFill="0" applyBorder="0" applyAlignment="0" applyProtection="0"/>
    <xf numFmtId="0" fontId="43"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alignment vertical="top"/>
      <protection locked="0"/>
    </xf>
    <xf numFmtId="0" fontId="80" fillId="0" borderId="0" applyNumberFormat="0" applyFill="0" applyBorder="0" applyAlignment="0" applyProtection="0"/>
    <xf numFmtId="0" fontId="17"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82" fillId="56" borderId="33"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45" fillId="0" borderId="6" applyNumberFormat="0" applyFill="0" applyAlignment="0" applyProtection="0"/>
    <xf numFmtId="0" fontId="83" fillId="0" borderId="39" applyNumberFormat="0" applyFill="0" applyAlignment="0" applyProtection="0"/>
    <xf numFmtId="0" fontId="45" fillId="0" borderId="6" applyNumberFormat="0" applyFill="0" applyAlignment="0" applyProtection="0"/>
    <xf numFmtId="0" fontId="58" fillId="0" borderId="6" applyNumberFormat="0" applyFill="0" applyAlignment="0" applyProtection="0"/>
    <xf numFmtId="0" fontId="46" fillId="22" borderId="0" applyNumberFormat="0" applyBorder="0" applyAlignment="0" applyProtection="0"/>
    <xf numFmtId="0" fontId="84" fillId="57" borderId="0" applyNumberFormat="0" applyBorder="0" applyAlignment="0" applyProtection="0"/>
    <xf numFmtId="0" fontId="46" fillId="22" borderId="0" applyNumberFormat="0" applyBorder="0" applyAlignment="0" applyProtection="0"/>
    <xf numFmtId="0" fontId="59" fillId="22"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2" fillId="0" borderId="0"/>
    <xf numFmtId="0" fontId="67" fillId="0" borderId="0"/>
    <xf numFmtId="0" fontId="67" fillId="0" borderId="0"/>
    <xf numFmtId="0" fontId="32" fillId="0" borderId="0"/>
    <xf numFmtId="0" fontId="62" fillId="0" borderId="0"/>
    <xf numFmtId="0" fontId="62" fillId="0" borderId="0"/>
    <xf numFmtId="0" fontId="66" fillId="0" borderId="0"/>
    <xf numFmtId="0" fontId="49" fillId="0" borderId="0"/>
    <xf numFmtId="0" fontId="62" fillId="0" borderId="0"/>
    <xf numFmtId="0" fontId="1" fillId="0" borderId="0"/>
    <xf numFmtId="0" fontId="85" fillId="0" borderId="0"/>
    <xf numFmtId="0" fontId="67" fillId="0" borderId="0"/>
    <xf numFmtId="0" fontId="85" fillId="0" borderId="0"/>
    <xf numFmtId="0" fontId="67" fillId="0" borderId="0"/>
    <xf numFmtId="0" fontId="86" fillId="0" borderId="0"/>
    <xf numFmtId="0" fontId="4" fillId="0" borderId="0"/>
    <xf numFmtId="0" fontId="67" fillId="0" borderId="0"/>
    <xf numFmtId="0" fontId="1" fillId="0" borderId="0"/>
    <xf numFmtId="0" fontId="1" fillId="0" borderId="0"/>
    <xf numFmtId="0" fontId="87" fillId="0" borderId="0"/>
    <xf numFmtId="0" fontId="67" fillId="0" borderId="0"/>
    <xf numFmtId="0" fontId="1" fillId="0" borderId="0"/>
    <xf numFmtId="0" fontId="67" fillId="0" borderId="0"/>
    <xf numFmtId="0" fontId="33" fillId="0" borderId="0"/>
    <xf numFmtId="0" fontId="16" fillId="0" borderId="0"/>
    <xf numFmtId="0" fontId="87" fillId="0" borderId="0"/>
    <xf numFmtId="0" fontId="67" fillId="0" borderId="0"/>
    <xf numFmtId="0" fontId="3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 fillId="0" borderId="0"/>
    <xf numFmtId="0" fontId="32" fillId="0" borderId="0"/>
    <xf numFmtId="0" fontId="1" fillId="0" borderId="0"/>
    <xf numFmtId="0" fontId="1" fillId="0" borderId="0"/>
    <xf numFmtId="0" fontId="32" fillId="0" borderId="0"/>
    <xf numFmtId="0" fontId="2" fillId="0" borderId="0"/>
    <xf numFmtId="0" fontId="85" fillId="0" borderId="0"/>
    <xf numFmtId="0" fontId="85" fillId="0" borderId="0"/>
    <xf numFmtId="0" fontId="85" fillId="0" borderId="0"/>
    <xf numFmtId="0" fontId="85"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3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 fillId="0" borderId="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1" fillId="58" borderId="40"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88" fillId="53" borderId="41"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60" fillId="20" borderId="8" applyNumberFormat="0" applyAlignment="0" applyProtection="0"/>
    <xf numFmtId="0" fontId="60" fillId="20" borderId="8" applyNumberFormat="0" applyAlignment="0" applyProtection="0"/>
    <xf numFmtId="9" fontId="1"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32"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41" fontId="2" fillId="0" borderId="42">
      <alignment horizontal="left"/>
    </xf>
    <xf numFmtId="0" fontId="18" fillId="0" borderId="0" applyNumberFormat="0" applyFill="0" applyBorder="0" applyAlignment="0" applyProtection="0"/>
    <xf numFmtId="0" fontId="89" fillId="0" borderId="0" applyNumberFormat="0" applyFill="0" applyBorder="0" applyAlignment="0" applyProtection="0"/>
    <xf numFmtId="0" fontId="18"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90" fillId="0" borderId="43"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48" fillId="0" borderId="0" applyNumberFormat="0" applyFill="0" applyBorder="0" applyAlignment="0" applyProtection="0"/>
    <xf numFmtId="0" fontId="91" fillId="0" borderId="0" applyNumberFormat="0" applyFill="0" applyBorder="0" applyAlignment="0" applyProtection="0"/>
    <xf numFmtId="0" fontId="48" fillId="0" borderId="0" applyNumberFormat="0" applyFill="0" applyBorder="0" applyAlignment="0" applyProtection="0"/>
    <xf numFmtId="0" fontId="61" fillId="0" borderId="0" applyNumberFormat="0" applyFill="0" applyBorder="0" applyAlignment="0" applyProtection="0"/>
  </cellStyleXfs>
  <cellXfs count="263">
    <xf numFmtId="0" fontId="0" fillId="0" borderId="0" xfId="0"/>
    <xf numFmtId="0" fontId="1" fillId="0" borderId="0" xfId="0" applyFont="1" applyBorder="1"/>
    <xf numFmtId="0" fontId="1" fillId="0" borderId="0" xfId="0" applyFont="1"/>
    <xf numFmtId="0" fontId="1" fillId="0" borderId="0" xfId="0" applyFont="1" applyFill="1"/>
    <xf numFmtId="0" fontId="8" fillId="0" borderId="0" xfId="0" applyFont="1" applyBorder="1"/>
    <xf numFmtId="0" fontId="8" fillId="0" borderId="0" xfId="0" applyFont="1"/>
    <xf numFmtId="167" fontId="1" fillId="0" borderId="0" xfId="153" applyNumberFormat="1" applyFont="1" applyBorder="1" applyAlignment="1">
      <alignment vertical="top"/>
    </xf>
    <xf numFmtId="0" fontId="1" fillId="0" borderId="0" xfId="0" applyFont="1" applyAlignment="1">
      <alignment horizontal="left"/>
    </xf>
    <xf numFmtId="0" fontId="2" fillId="0" borderId="10" xfId="624" applyFont="1" applyFill="1" applyBorder="1" applyAlignment="1">
      <alignment horizontal="left" vertical="center"/>
    </xf>
    <xf numFmtId="166" fontId="2" fillId="0" borderId="10" xfId="153" applyNumberFormat="1" applyFont="1" applyFill="1" applyBorder="1" applyAlignment="1">
      <alignment horizontal="left" vertical="center"/>
    </xf>
    <xf numFmtId="0" fontId="1" fillId="0" borderId="10" xfId="0" applyFont="1" applyBorder="1" applyAlignment="1">
      <alignment horizontal="left" vertical="center"/>
    </xf>
    <xf numFmtId="0" fontId="2" fillId="0" borderId="11" xfId="624" applyFont="1" applyFill="1" applyBorder="1" applyAlignment="1">
      <alignment horizontal="left" vertical="center"/>
    </xf>
    <xf numFmtId="0" fontId="2" fillId="0" borderId="0" xfId="624" applyFont="1" applyFill="1" applyBorder="1" applyAlignment="1">
      <alignment horizontal="left" vertical="center"/>
    </xf>
    <xf numFmtId="43" fontId="2" fillId="0" borderId="0" xfId="153" applyFont="1" applyFill="1" applyBorder="1" applyAlignment="1">
      <alignment horizontal="left" vertical="center"/>
    </xf>
    <xf numFmtId="166" fontId="2" fillId="0" borderId="0" xfId="153" applyNumberFormat="1" applyFont="1" applyFill="1" applyBorder="1" applyAlignment="1">
      <alignment horizontal="left" vertical="center"/>
    </xf>
    <xf numFmtId="0" fontId="1" fillId="0" borderId="0" xfId="0" applyFont="1" applyBorder="1" applyAlignment="1">
      <alignment horizontal="left" vertical="center"/>
    </xf>
    <xf numFmtId="0" fontId="2" fillId="0" borderId="12" xfId="624" applyFont="1" applyFill="1" applyBorder="1" applyAlignment="1">
      <alignment horizontal="left" vertical="center"/>
    </xf>
    <xf numFmtId="0" fontId="2" fillId="0" borderId="13" xfId="624" applyFont="1" applyFill="1" applyBorder="1" applyAlignment="1">
      <alignment horizontal="left" vertical="center"/>
    </xf>
    <xf numFmtId="43" fontId="2" fillId="0" borderId="13" xfId="153" applyFont="1" applyFill="1" applyBorder="1" applyAlignment="1">
      <alignment horizontal="left" vertical="center"/>
    </xf>
    <xf numFmtId="166" fontId="2" fillId="0" borderId="13" xfId="153" applyNumberFormat="1" applyFont="1" applyFill="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xf>
    <xf numFmtId="0" fontId="1" fillId="0" borderId="0" xfId="0" applyFont="1" applyFill="1" applyAlignment="1">
      <alignment wrapText="1"/>
    </xf>
    <xf numFmtId="0" fontId="1" fillId="24" borderId="0" xfId="0" applyFont="1" applyFill="1" applyBorder="1" applyAlignment="1">
      <alignment horizontal="left" vertical="center"/>
    </xf>
    <xf numFmtId="164" fontId="11" fillId="0" borderId="14" xfId="153" applyNumberFormat="1" applyFont="1" applyBorder="1" applyAlignment="1">
      <alignment horizontal="left" vertical="center"/>
    </xf>
    <xf numFmtId="0" fontId="1" fillId="25" borderId="0" xfId="0" applyFont="1" applyFill="1"/>
    <xf numFmtId="0" fontId="1" fillId="25" borderId="0" xfId="0" applyFont="1" applyFill="1" applyAlignment="1">
      <alignment horizontal="center"/>
    </xf>
    <xf numFmtId="0" fontId="1" fillId="0" borderId="0" xfId="0" applyFont="1" applyFill="1" applyAlignment="1">
      <alignment horizontal="center"/>
    </xf>
    <xf numFmtId="164" fontId="1" fillId="24" borderId="0" xfId="153" applyNumberFormat="1" applyFont="1" applyFill="1" applyBorder="1" applyAlignment="1">
      <alignment horizontal="left" vertical="center"/>
    </xf>
    <xf numFmtId="164" fontId="11" fillId="24" borderId="0" xfId="153" applyNumberFormat="1" applyFont="1" applyFill="1" applyBorder="1" applyAlignment="1">
      <alignment horizontal="left" vertical="center"/>
    </xf>
    <xf numFmtId="0" fontId="23" fillId="0" borderId="0" xfId="0" applyFont="1" applyFill="1"/>
    <xf numFmtId="0" fontId="1" fillId="0" borderId="0" xfId="0" applyFont="1" applyAlignment="1">
      <alignment horizontal="center"/>
    </xf>
    <xf numFmtId="0" fontId="1" fillId="0" borderId="11" xfId="0" applyFont="1" applyBorder="1"/>
    <xf numFmtId="0" fontId="1" fillId="0" borderId="0" xfId="0" applyFont="1" applyBorder="1" applyAlignment="1">
      <alignment horizontal="left"/>
    </xf>
    <xf numFmtId="0" fontId="8" fillId="0" borderId="13" xfId="0" applyFont="1" applyBorder="1" applyAlignment="1">
      <alignment horizontal="left"/>
    </xf>
    <xf numFmtId="2" fontId="8" fillId="0" borderId="13" xfId="0" applyNumberFormat="1" applyFont="1" applyBorder="1" applyAlignment="1">
      <alignment horizontal="left"/>
    </xf>
    <xf numFmtId="164" fontId="8" fillId="0" borderId="13" xfId="153" applyNumberFormat="1" applyFont="1" applyBorder="1" applyAlignment="1">
      <alignment horizontal="left"/>
    </xf>
    <xf numFmtId="9" fontId="8" fillId="0" borderId="15" xfId="709" applyFont="1" applyBorder="1" applyAlignment="1">
      <alignment horizontal="left"/>
    </xf>
    <xf numFmtId="0" fontId="1" fillId="0" borderId="0" xfId="0" applyFont="1" applyAlignment="1">
      <alignment wrapText="1"/>
    </xf>
    <xf numFmtId="0" fontId="24" fillId="0" borderId="0" xfId="0" applyFont="1" applyFill="1" applyAlignment="1">
      <alignment wrapText="1"/>
    </xf>
    <xf numFmtId="0" fontId="25" fillId="0" borderId="0" xfId="0" applyFont="1" applyFill="1" applyAlignment="1">
      <alignment wrapText="1"/>
    </xf>
    <xf numFmtId="164" fontId="11" fillId="0" borderId="16" xfId="153" applyNumberFormat="1" applyFont="1" applyBorder="1" applyAlignment="1">
      <alignment horizontal="left" vertical="center"/>
    </xf>
    <xf numFmtId="7" fontId="1" fillId="0" borderId="0" xfId="0" applyNumberFormat="1" applyFont="1" applyAlignment="1">
      <alignment horizontal="center"/>
    </xf>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0" fontId="14" fillId="0" borderId="0" xfId="0" applyFont="1" applyFill="1" applyAlignment="1"/>
    <xf numFmtId="0" fontId="26" fillId="0" borderId="0" xfId="0" applyFont="1" applyFill="1"/>
    <xf numFmtId="0" fontId="0" fillId="24" borderId="0" xfId="0" applyFill="1" applyBorder="1" applyAlignment="1">
      <alignment wrapText="1"/>
    </xf>
    <xf numFmtId="0" fontId="0" fillId="24" borderId="0" xfId="0" applyFill="1" applyBorder="1" applyAlignment="1">
      <alignment horizontal="left" wrapText="1"/>
    </xf>
    <xf numFmtId="0" fontId="1" fillId="24" borderId="0" xfId="0" applyFont="1" applyFill="1" applyBorder="1"/>
    <xf numFmtId="0" fontId="0" fillId="24" borderId="11" xfId="0" applyFill="1" applyBorder="1" applyAlignment="1">
      <alignment wrapText="1"/>
    </xf>
    <xf numFmtId="0" fontId="0" fillId="24" borderId="17" xfId="0" applyFill="1" applyBorder="1" applyAlignment="1">
      <alignment wrapText="1"/>
    </xf>
    <xf numFmtId="0" fontId="0" fillId="24" borderId="11" xfId="0" applyFont="1" applyFill="1" applyBorder="1" applyAlignment="1">
      <alignment horizontal="left" wrapText="1"/>
    </xf>
    <xf numFmtId="0" fontId="0" fillId="24" borderId="17" xfId="0" applyFill="1" applyBorder="1" applyAlignment="1">
      <alignment horizontal="left" wrapText="1"/>
    </xf>
    <xf numFmtId="0" fontId="2" fillId="0" borderId="18" xfId="624" applyFont="1" applyFill="1" applyBorder="1" applyAlignment="1">
      <alignment horizontal="left" vertical="center"/>
    </xf>
    <xf numFmtId="43" fontId="1" fillId="0" borderId="0" xfId="0" applyNumberFormat="1" applyFont="1" applyBorder="1" applyAlignment="1">
      <alignment horizontal="left" vertical="center"/>
    </xf>
    <xf numFmtId="7" fontId="1" fillId="0" borderId="0" xfId="0" applyNumberFormat="1" applyFont="1" applyAlignment="1">
      <alignment wrapText="1"/>
    </xf>
    <xf numFmtId="0" fontId="1" fillId="24" borderId="45" xfId="0" applyFont="1" applyFill="1" applyBorder="1" applyAlignment="1">
      <alignment horizontal="left" vertical="center"/>
    </xf>
    <xf numFmtId="0" fontId="1" fillId="24" borderId="46" xfId="0" applyFont="1" applyFill="1" applyBorder="1" applyAlignment="1">
      <alignment horizontal="left" vertical="center"/>
    </xf>
    <xf numFmtId="164" fontId="11" fillId="24" borderId="46" xfId="153" applyNumberFormat="1" applyFont="1" applyFill="1" applyBorder="1" applyAlignment="1">
      <alignment horizontal="left" vertical="center"/>
    </xf>
    <xf numFmtId="164" fontId="11" fillId="60" borderId="0" xfId="153" applyNumberFormat="1" applyFont="1" applyFill="1" applyBorder="1" applyAlignment="1">
      <alignment horizontal="left" vertical="center"/>
    </xf>
    <xf numFmtId="0" fontId="28" fillId="60" borderId="47" xfId="0" applyFont="1" applyFill="1" applyBorder="1" applyAlignment="1">
      <alignment horizontal="left" vertical="center"/>
    </xf>
    <xf numFmtId="0" fontId="7" fillId="60" borderId="14" xfId="0" applyFont="1" applyFill="1" applyBorder="1" applyAlignment="1">
      <alignment horizontal="left" vertical="center"/>
    </xf>
    <xf numFmtId="0" fontId="1" fillId="60" borderId="20" xfId="0" applyFont="1" applyFill="1" applyBorder="1" applyAlignment="1">
      <alignment horizontal="center" vertical="center"/>
    </xf>
    <xf numFmtId="164" fontId="11" fillId="60" borderId="14" xfId="153" applyNumberFormat="1" applyFont="1" applyFill="1" applyBorder="1" applyAlignment="1">
      <alignment horizontal="left" vertical="center"/>
    </xf>
    <xf numFmtId="0" fontId="1" fillId="60" borderId="48" xfId="0" applyFont="1" applyFill="1" applyBorder="1" applyAlignment="1">
      <alignment horizontal="left" vertical="center" wrapText="1"/>
    </xf>
    <xf numFmtId="0" fontId="7" fillId="60" borderId="16" xfId="0" applyFont="1" applyFill="1" applyBorder="1" applyAlignment="1">
      <alignment horizontal="center" vertical="center"/>
    </xf>
    <xf numFmtId="0" fontId="1" fillId="61" borderId="0" xfId="0" applyFont="1" applyFill="1"/>
    <xf numFmtId="0" fontId="1" fillId="61" borderId="49" xfId="0" applyFont="1" applyFill="1" applyBorder="1" applyAlignment="1">
      <alignment horizontal="center" vertical="center"/>
    </xf>
    <xf numFmtId="164" fontId="2" fillId="61" borderId="49" xfId="153" applyNumberFormat="1" applyFont="1" applyFill="1" applyBorder="1" applyAlignment="1">
      <alignment horizontal="center" vertical="center"/>
    </xf>
    <xf numFmtId="0" fontId="1" fillId="61" borderId="50" xfId="0" applyFont="1" applyFill="1" applyBorder="1" applyAlignment="1">
      <alignment horizontal="center" vertical="center" wrapText="1"/>
    </xf>
    <xf numFmtId="0" fontId="15" fillId="59" borderId="18" xfId="0" applyFont="1" applyFill="1" applyBorder="1" applyAlignment="1">
      <alignment vertical="center"/>
    </xf>
    <xf numFmtId="0" fontId="15" fillId="59" borderId="10" xfId="0" applyFont="1" applyFill="1" applyBorder="1" applyAlignment="1">
      <alignment vertical="center"/>
    </xf>
    <xf numFmtId="0" fontId="14" fillId="59" borderId="10" xfId="0" applyFont="1" applyFill="1" applyBorder="1" applyAlignment="1"/>
    <xf numFmtId="0" fontId="14" fillId="59" borderId="10" xfId="0" applyFont="1" applyFill="1" applyBorder="1" applyAlignment="1">
      <alignment wrapText="1"/>
    </xf>
    <xf numFmtId="0" fontId="14" fillId="59" borderId="21" xfId="0" applyFont="1" applyFill="1" applyBorder="1" applyAlignment="1"/>
    <xf numFmtId="168" fontId="8" fillId="62" borderId="11" xfId="0" applyNumberFormat="1" applyFont="1" applyFill="1" applyBorder="1" applyAlignment="1">
      <alignment horizontal="left"/>
    </xf>
    <xf numFmtId="168" fontId="8" fillId="62" borderId="0" xfId="0" applyNumberFormat="1" applyFont="1" applyFill="1" applyBorder="1" applyAlignment="1">
      <alignment horizontal="center"/>
    </xf>
    <xf numFmtId="0" fontId="8" fillId="62" borderId="0" xfId="0" applyFont="1" applyFill="1" applyBorder="1"/>
    <xf numFmtId="0" fontId="8" fillId="62" borderId="17" xfId="0" applyFont="1" applyFill="1" applyBorder="1"/>
    <xf numFmtId="0" fontId="1" fillId="62" borderId="11" xfId="0" applyFont="1" applyFill="1" applyBorder="1"/>
    <xf numFmtId="0" fontId="1" fillId="62" borderId="0" xfId="0" applyFont="1" applyFill="1" applyBorder="1"/>
    <xf numFmtId="0" fontId="1" fillId="62" borderId="17" xfId="0" applyFont="1" applyFill="1" applyBorder="1"/>
    <xf numFmtId="168" fontId="2" fillId="62" borderId="12" xfId="0" applyNumberFormat="1" applyFont="1" applyFill="1" applyBorder="1" applyAlignment="1">
      <alignment horizontal="left"/>
    </xf>
    <xf numFmtId="168" fontId="2" fillId="62" borderId="13" xfId="0" applyNumberFormat="1" applyFont="1" applyFill="1" applyBorder="1" applyAlignment="1">
      <alignment horizontal="left"/>
    </xf>
    <xf numFmtId="0" fontId="1" fillId="62" borderId="13" xfId="0" applyFont="1" applyFill="1" applyBorder="1"/>
    <xf numFmtId="0" fontId="1" fillId="62" borderId="15" xfId="0" applyFont="1" applyFill="1" applyBorder="1"/>
    <xf numFmtId="0" fontId="28" fillId="60" borderId="14" xfId="0" applyFont="1" applyFill="1" applyBorder="1" applyAlignment="1">
      <alignment horizontal="left" vertical="center"/>
    </xf>
    <xf numFmtId="164" fontId="28" fillId="60" borderId="14" xfId="153" applyNumberFormat="1" applyFont="1" applyFill="1" applyBorder="1" applyAlignment="1">
      <alignment horizontal="left" vertical="center"/>
    </xf>
    <xf numFmtId="0" fontId="28" fillId="60" borderId="48" xfId="0" applyFont="1" applyFill="1" applyBorder="1" applyAlignment="1">
      <alignment horizontal="left" vertical="center" wrapText="1"/>
    </xf>
    <xf numFmtId="164" fontId="23" fillId="60" borderId="14" xfId="153" applyNumberFormat="1" applyFont="1" applyFill="1" applyBorder="1" applyAlignment="1">
      <alignment horizontal="left" vertical="center"/>
    </xf>
    <xf numFmtId="0" fontId="23" fillId="60" borderId="48" xfId="0" applyFont="1" applyFill="1" applyBorder="1" applyAlignment="1">
      <alignment horizontal="left" vertical="center" wrapText="1"/>
    </xf>
    <xf numFmtId="0" fontId="28" fillId="60" borderId="44" xfId="0" applyFont="1" applyFill="1" applyBorder="1" applyAlignment="1">
      <alignment horizontal="left" vertical="center"/>
    </xf>
    <xf numFmtId="0" fontId="28" fillId="60" borderId="0" xfId="0" applyFont="1" applyFill="1" applyBorder="1" applyAlignment="1">
      <alignment horizontal="left" vertical="center"/>
    </xf>
    <xf numFmtId="164" fontId="23" fillId="60" borderId="0" xfId="153" applyNumberFormat="1" applyFont="1" applyFill="1" applyBorder="1" applyAlignment="1">
      <alignment horizontal="left" vertical="center"/>
    </xf>
    <xf numFmtId="0" fontId="23" fillId="60" borderId="42" xfId="0" applyFont="1" applyFill="1" applyBorder="1" applyAlignment="1">
      <alignment horizontal="left" vertical="center" wrapText="1"/>
    </xf>
    <xf numFmtId="0" fontId="27" fillId="60" borderId="44" xfId="0" applyFont="1" applyFill="1" applyBorder="1" applyAlignment="1">
      <alignment horizontal="left" vertical="center" indent="2"/>
    </xf>
    <xf numFmtId="0" fontId="29" fillId="60" borderId="0" xfId="0" applyFont="1" applyFill="1" applyBorder="1" applyAlignment="1">
      <alignment horizontal="left" vertical="center"/>
    </xf>
    <xf numFmtId="164" fontId="30" fillId="60" borderId="0" xfId="153" applyNumberFormat="1" applyFont="1" applyFill="1" applyBorder="1" applyAlignment="1">
      <alignment horizontal="left" vertical="center"/>
    </xf>
    <xf numFmtId="0" fontId="30" fillId="60" borderId="42" xfId="0" applyFont="1" applyFill="1" applyBorder="1" applyAlignment="1">
      <alignment horizontal="left" vertical="center" wrapText="1"/>
    </xf>
    <xf numFmtId="0" fontId="8" fillId="60" borderId="44" xfId="0" applyFont="1" applyFill="1" applyBorder="1" applyAlignment="1">
      <alignment horizontal="left" vertical="center"/>
    </xf>
    <xf numFmtId="0" fontId="7" fillId="60" borderId="0" xfId="0" applyFont="1" applyFill="1" applyBorder="1" applyAlignment="1">
      <alignment horizontal="left" vertical="center"/>
    </xf>
    <xf numFmtId="0" fontId="1" fillId="60" borderId="42" xfId="0" applyFont="1" applyFill="1" applyBorder="1" applyAlignment="1">
      <alignment horizontal="left" vertical="center" wrapText="1"/>
    </xf>
    <xf numFmtId="14" fontId="2" fillId="0" borderId="12" xfId="624" quotePrefix="1" applyNumberFormat="1" applyFont="1" applyFill="1" applyBorder="1" applyAlignment="1">
      <alignment horizontal="left" vertical="top"/>
    </xf>
    <xf numFmtId="7" fontId="24" fillId="59" borderId="0" xfId="0" applyNumberFormat="1" applyFont="1" applyFill="1" applyBorder="1" applyAlignment="1" applyProtection="1">
      <alignment horizontal="center" vertical="center"/>
      <protection locked="0"/>
    </xf>
    <xf numFmtId="10" fontId="24" fillId="59" borderId="0" xfId="0" applyNumberFormat="1" applyFont="1" applyFill="1" applyBorder="1" applyAlignment="1" applyProtection="1">
      <alignment horizontal="center" vertical="center"/>
      <protection locked="0"/>
    </xf>
    <xf numFmtId="37" fontId="24" fillId="59" borderId="0" xfId="153" applyNumberFormat="1" applyFont="1" applyFill="1" applyBorder="1" applyAlignment="1" applyProtection="1">
      <alignment horizontal="center" vertical="center"/>
      <protection locked="0"/>
    </xf>
    <xf numFmtId="0" fontId="24" fillId="59" borderId="0" xfId="0" applyFont="1" applyFill="1" applyBorder="1" applyAlignment="1" applyProtection="1">
      <alignment horizontal="center" vertical="center"/>
      <protection locked="0"/>
    </xf>
    <xf numFmtId="165" fontId="24" fillId="59" borderId="0" xfId="243" applyNumberFormat="1" applyFont="1" applyFill="1" applyBorder="1" applyAlignment="1" applyProtection="1">
      <alignment horizontal="center" vertical="center"/>
      <protection locked="0"/>
    </xf>
    <xf numFmtId="0" fontId="28" fillId="60" borderId="20" xfId="0" applyFont="1" applyFill="1" applyBorder="1" applyAlignment="1" applyProtection="1">
      <alignment horizontal="center" vertical="center" wrapText="1"/>
    </xf>
    <xf numFmtId="0" fontId="28" fillId="60" borderId="16" xfId="0" applyFont="1" applyFill="1" applyBorder="1" applyAlignment="1" applyProtection="1">
      <alignment horizontal="center" vertical="center"/>
    </xf>
    <xf numFmtId="0" fontId="28" fillId="60" borderId="14" xfId="0" applyFont="1" applyFill="1" applyBorder="1" applyAlignment="1" applyProtection="1">
      <alignment horizontal="center" vertical="center"/>
    </xf>
    <xf numFmtId="0" fontId="28" fillId="60" borderId="0" xfId="0" applyFont="1" applyFill="1" applyBorder="1" applyAlignment="1" applyProtection="1">
      <alignment horizontal="center" vertical="center"/>
    </xf>
    <xf numFmtId="165" fontId="30" fillId="60" borderId="0" xfId="0" applyNumberFormat="1" applyFont="1" applyFill="1" applyBorder="1" applyAlignment="1" applyProtection="1">
      <alignment horizontal="center" vertical="center"/>
    </xf>
    <xf numFmtId="0" fontId="7" fillId="60" borderId="0" xfId="0" applyFont="1" applyFill="1" applyBorder="1" applyAlignment="1" applyProtection="1">
      <alignment horizontal="center" vertical="center"/>
    </xf>
    <xf numFmtId="165" fontId="7" fillId="26" borderId="46" xfId="0" applyNumberFormat="1" applyFont="1" applyFill="1" applyBorder="1" applyAlignment="1" applyProtection="1">
      <alignment horizontal="center" vertical="center"/>
    </xf>
    <xf numFmtId="0" fontId="63" fillId="0" borderId="11" xfId="458" applyFont="1" applyBorder="1"/>
    <xf numFmtId="0" fontId="63" fillId="0" borderId="0" xfId="458" applyFont="1" applyBorder="1"/>
    <xf numFmtId="0" fontId="63" fillId="0" borderId="11" xfId="458" applyFont="1" applyFill="1" applyBorder="1"/>
    <xf numFmtId="0" fontId="63" fillId="0" borderId="0" xfId="458" applyFont="1" applyFill="1" applyBorder="1"/>
    <xf numFmtId="0" fontId="63" fillId="0" borderId="12" xfId="458" applyFont="1" applyBorder="1"/>
    <xf numFmtId="0" fontId="63" fillId="0" borderId="13" xfId="458" applyFont="1" applyBorder="1"/>
    <xf numFmtId="0" fontId="92" fillId="0" borderId="0" xfId="0" applyFont="1" applyFill="1" applyAlignment="1">
      <alignment wrapText="1"/>
    </xf>
    <xf numFmtId="0" fontId="93" fillId="0" borderId="0" xfId="0" applyFont="1" applyAlignment="1">
      <alignment horizontal="left"/>
    </xf>
    <xf numFmtId="0" fontId="92" fillId="24" borderId="0" xfId="0" applyFont="1" applyFill="1" applyBorder="1" applyAlignment="1">
      <alignment horizontal="left" vertical="center" wrapText="1"/>
    </xf>
    <xf numFmtId="0" fontId="94" fillId="0" borderId="0" xfId="0" applyFont="1" applyFill="1" applyAlignment="1">
      <alignment wrapText="1"/>
    </xf>
    <xf numFmtId="164" fontId="11" fillId="0" borderId="0" xfId="153" applyNumberFormat="1" applyFont="1" applyBorder="1" applyAlignment="1">
      <alignment horizontal="left" vertical="center"/>
    </xf>
    <xf numFmtId="0" fontId="19" fillId="60" borderId="44" xfId="0" applyFont="1" applyFill="1" applyBorder="1" applyAlignment="1">
      <alignment horizontal="left" vertical="center"/>
    </xf>
    <xf numFmtId="7" fontId="94" fillId="0" borderId="0" xfId="0" applyNumberFormat="1" applyFont="1" applyFill="1" applyAlignment="1">
      <alignment wrapText="1"/>
    </xf>
    <xf numFmtId="1" fontId="85" fillId="61" borderId="51" xfId="0" applyNumberFormat="1" applyFont="1" applyFill="1" applyBorder="1" applyAlignment="1">
      <alignment horizontal="left" vertical="center"/>
    </xf>
    <xf numFmtId="0" fontId="26" fillId="0" borderId="0" xfId="0" applyFont="1" applyFill="1" applyBorder="1"/>
    <xf numFmtId="0" fontId="11" fillId="59" borderId="0" xfId="0" applyFont="1" applyFill="1" applyBorder="1" applyAlignment="1" applyProtection="1">
      <alignment horizontal="center" vertical="center"/>
      <protection locked="0"/>
    </xf>
    <xf numFmtId="0" fontId="85" fillId="0" borderId="0" xfId="0" applyFont="1" applyFill="1" applyAlignment="1">
      <alignment wrapText="1"/>
    </xf>
    <xf numFmtId="0" fontId="95" fillId="59" borderId="22" xfId="0" applyFont="1" applyFill="1" applyBorder="1" applyAlignment="1">
      <alignment horizontal="left" wrapText="1"/>
    </xf>
    <xf numFmtId="0" fontId="95" fillId="59" borderId="23" xfId="0" applyFont="1" applyFill="1" applyBorder="1" applyAlignment="1">
      <alignment horizontal="left" wrapText="1"/>
    </xf>
    <xf numFmtId="0" fontId="1" fillId="0" borderId="52" xfId="0" applyFont="1" applyBorder="1"/>
    <xf numFmtId="0" fontId="85" fillId="24" borderId="0" xfId="0" applyFont="1" applyFill="1" applyBorder="1" applyAlignment="1">
      <alignment horizontal="left" vertical="center" wrapText="1"/>
    </xf>
    <xf numFmtId="7" fontId="85" fillId="24" borderId="0" xfId="0" applyNumberFormat="1" applyFont="1" applyFill="1" applyBorder="1" applyAlignment="1">
      <alignment horizontal="left" vertical="center" wrapText="1"/>
    </xf>
    <xf numFmtId="7" fontId="92" fillId="24" borderId="0" xfId="0" applyNumberFormat="1" applyFont="1" applyFill="1" applyBorder="1" applyAlignment="1">
      <alignment horizontal="left" vertical="center" wrapText="1"/>
    </xf>
    <xf numFmtId="0" fontId="85" fillId="63" borderId="42" xfId="0" applyFont="1" applyFill="1" applyBorder="1" applyAlignment="1">
      <alignment horizontal="left" vertical="center" wrapText="1"/>
    </xf>
    <xf numFmtId="165" fontId="85" fillId="63" borderId="53" xfId="0" applyNumberFormat="1" applyFont="1" applyFill="1" applyBorder="1" applyAlignment="1">
      <alignment horizontal="left" vertical="center" wrapText="1"/>
    </xf>
    <xf numFmtId="165" fontId="85" fillId="63" borderId="42" xfId="0" applyNumberFormat="1" applyFont="1" applyFill="1" applyBorder="1" applyAlignment="1">
      <alignment horizontal="left" vertical="center" wrapText="1"/>
    </xf>
    <xf numFmtId="164" fontId="11" fillId="63" borderId="0" xfId="153" applyNumberFormat="1" applyFont="1" applyFill="1" applyBorder="1" applyAlignment="1">
      <alignment horizontal="left" vertical="center"/>
    </xf>
    <xf numFmtId="0" fontId="1" fillId="63" borderId="0" xfId="0" applyFont="1" applyFill="1" applyBorder="1" applyAlignment="1">
      <alignment horizontal="left" vertical="center"/>
    </xf>
    <xf numFmtId="0" fontId="1" fillId="0" borderId="0" xfId="0" quotePrefix="1" applyFont="1"/>
    <xf numFmtId="0" fontId="1" fillId="63" borderId="44" xfId="0" applyFont="1" applyFill="1" applyBorder="1"/>
    <xf numFmtId="165" fontId="96" fillId="63" borderId="0" xfId="0" applyNumberFormat="1" applyFont="1" applyFill="1" applyBorder="1" applyAlignment="1" applyProtection="1">
      <alignment horizontal="center" vertical="center"/>
    </xf>
    <xf numFmtId="165" fontId="7" fillId="64" borderId="24" xfId="0" applyNumberFormat="1" applyFont="1" applyFill="1" applyBorder="1" applyAlignment="1" applyProtection="1">
      <alignment horizontal="center" vertical="center"/>
    </xf>
    <xf numFmtId="7" fontId="1" fillId="0" borderId="0" xfId="0" applyNumberFormat="1" applyFont="1" applyFill="1" applyBorder="1" applyAlignment="1" applyProtection="1">
      <alignment horizontal="center" vertical="center"/>
    </xf>
    <xf numFmtId="0" fontId="23" fillId="0" borderId="4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164" fontId="23" fillId="0" borderId="0" xfId="153" applyNumberFormat="1" applyFont="1" applyFill="1" applyBorder="1" applyAlignment="1">
      <alignment horizontal="left" vertical="center"/>
    </xf>
    <xf numFmtId="0" fontId="85" fillId="0" borderId="42" xfId="0" applyFont="1" applyFill="1" applyBorder="1" applyAlignment="1">
      <alignment horizontal="left" vertical="center" wrapText="1"/>
    </xf>
    <xf numFmtId="0" fontId="1" fillId="0" borderId="44" xfId="0" applyFont="1" applyFill="1" applyBorder="1" applyAlignment="1">
      <alignment horizontal="left" vertical="center"/>
    </xf>
    <xf numFmtId="0" fontId="1" fillId="0" borderId="0" xfId="0" applyFont="1" applyFill="1" applyBorder="1" applyAlignment="1">
      <alignment horizontal="left" vertical="center"/>
    </xf>
    <xf numFmtId="164" fontId="11" fillId="0" borderId="0" xfId="153" applyNumberFormat="1" applyFont="1" applyFill="1" applyBorder="1" applyAlignment="1">
      <alignment horizontal="left" vertical="center"/>
    </xf>
    <xf numFmtId="7" fontId="85" fillId="0" borderId="42" xfId="0" applyNumberFormat="1" applyFont="1" applyFill="1" applyBorder="1" applyAlignment="1">
      <alignment horizontal="left" vertical="center" wrapText="1"/>
    </xf>
    <xf numFmtId="165" fontId="1" fillId="0" borderId="0" xfId="243" applyNumberFormat="1" applyFont="1" applyFill="1" applyBorder="1" applyAlignment="1" applyProtection="1">
      <alignment horizontal="center" vertical="center"/>
    </xf>
    <xf numFmtId="165" fontId="85" fillId="0" borderId="42" xfId="243" applyNumberFormat="1" applyFont="1" applyFill="1" applyBorder="1" applyAlignment="1">
      <alignment horizontal="left" vertical="center"/>
    </xf>
    <xf numFmtId="164" fontId="1" fillId="0" borderId="0" xfId="153" applyNumberFormat="1" applyFont="1" applyFill="1" applyBorder="1" applyAlignment="1">
      <alignment horizontal="left" vertical="center"/>
    </xf>
    <xf numFmtId="9" fontId="23" fillId="0" borderId="0" xfId="709" applyFont="1" applyFill="1" applyBorder="1" applyAlignment="1" applyProtection="1">
      <alignment horizontal="center" vertical="center" wrapText="1"/>
    </xf>
    <xf numFmtId="0" fontId="85" fillId="0" borderId="44" xfId="0" applyFont="1" applyFill="1" applyBorder="1" applyAlignment="1">
      <alignment horizontal="left" vertical="center"/>
    </xf>
    <xf numFmtId="169" fontId="23" fillId="0" borderId="0" xfId="709"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42" xfId="0" applyFont="1" applyFill="1" applyBorder="1" applyAlignment="1">
      <alignment horizontal="left" vertical="center" wrapText="1"/>
    </xf>
    <xf numFmtId="0" fontId="65" fillId="0" borderId="0" xfId="0" applyFont="1" applyFill="1" applyAlignment="1">
      <alignment horizontal="center" vertical="center"/>
    </xf>
    <xf numFmtId="0" fontId="85" fillId="0" borderId="42" xfId="0" quotePrefix="1" applyFont="1" applyFill="1" applyBorder="1" applyAlignment="1">
      <alignment horizontal="left" vertical="center" wrapText="1"/>
    </xf>
    <xf numFmtId="165" fontId="1" fillId="0" borderId="0" xfId="0" applyNumberFormat="1" applyFont="1" applyFill="1" applyBorder="1" applyAlignment="1" applyProtection="1">
      <alignment horizontal="center" vertical="center"/>
    </xf>
    <xf numFmtId="165" fontId="85" fillId="0" borderId="42" xfId="0" applyNumberFormat="1" applyFont="1" applyFill="1" applyBorder="1" applyAlignment="1">
      <alignment horizontal="left" vertical="center" wrapText="1"/>
    </xf>
    <xf numFmtId="7" fontId="85" fillId="0" borderId="42" xfId="0" applyNumberFormat="1" applyFont="1" applyFill="1" applyBorder="1" applyAlignment="1">
      <alignment vertical="center" wrapText="1"/>
    </xf>
    <xf numFmtId="171" fontId="2" fillId="0" borderId="10" xfId="153" applyNumberFormat="1" applyFont="1" applyFill="1" applyBorder="1" applyAlignment="1">
      <alignment horizontal="left" vertical="center"/>
    </xf>
    <xf numFmtId="171" fontId="2" fillId="0" borderId="0" xfId="153" applyNumberFormat="1" applyFont="1" applyFill="1" applyBorder="1" applyAlignment="1">
      <alignment horizontal="left" vertical="center"/>
    </xf>
    <xf numFmtId="171" fontId="2" fillId="0" borderId="13" xfId="153" applyNumberFormat="1" applyFont="1" applyFill="1" applyBorder="1" applyAlignment="1">
      <alignment horizontal="left" vertical="center"/>
    </xf>
    <xf numFmtId="172" fontId="1" fillId="0" borderId="0" xfId="153" applyNumberFormat="1" applyFont="1" applyFill="1" applyBorder="1" applyAlignment="1" applyProtection="1">
      <alignment horizontal="center" vertical="center"/>
    </xf>
    <xf numFmtId="170" fontId="1" fillId="0" borderId="0" xfId="0" applyNumberFormat="1" applyFont="1" applyFill="1" applyBorder="1" applyAlignment="1" applyProtection="1">
      <alignment horizontal="center" vertical="center" wrapText="1"/>
    </xf>
    <xf numFmtId="43" fontId="2" fillId="0" borderId="10" xfId="153" applyNumberFormat="1" applyFont="1" applyFill="1" applyBorder="1" applyAlignment="1">
      <alignment horizontal="left" vertical="center"/>
    </xf>
    <xf numFmtId="43" fontId="2" fillId="0" borderId="0" xfId="153" applyNumberFormat="1" applyFont="1" applyFill="1" applyBorder="1" applyAlignment="1">
      <alignment horizontal="left" vertical="center"/>
    </xf>
    <xf numFmtId="43" fontId="2" fillId="0" borderId="13" xfId="153" applyNumberFormat="1" applyFont="1" applyFill="1" applyBorder="1" applyAlignment="1">
      <alignment horizontal="left" vertical="center"/>
    </xf>
    <xf numFmtId="2" fontId="1" fillId="0" borderId="0" xfId="0" applyNumberFormat="1" applyFont="1" applyFill="1" applyBorder="1" applyAlignment="1" applyProtection="1">
      <alignment horizontal="center" vertical="center" wrapText="1"/>
    </xf>
    <xf numFmtId="0" fontId="1" fillId="24" borderId="11" xfId="0" applyFont="1" applyFill="1" applyBorder="1" applyAlignment="1">
      <alignment horizontal="left" wrapText="1"/>
    </xf>
    <xf numFmtId="5" fontId="23" fillId="68" borderId="0" xfId="243" applyNumberFormat="1" applyFont="1" applyFill="1" applyBorder="1" applyAlignment="1" applyProtection="1">
      <alignment horizontal="center" vertical="center" wrapText="1"/>
    </xf>
    <xf numFmtId="9" fontId="23" fillId="68" borderId="0" xfId="709" applyFont="1" applyFill="1" applyBorder="1" applyAlignment="1" applyProtection="1">
      <alignment horizontal="center" vertical="center" wrapText="1"/>
    </xf>
    <xf numFmtId="1" fontId="85" fillId="68" borderId="0" xfId="709" applyNumberFormat="1" applyFont="1" applyFill="1" applyBorder="1" applyAlignment="1" applyProtection="1">
      <alignment horizontal="center" vertical="center" wrapText="1"/>
    </xf>
    <xf numFmtId="169" fontId="23" fillId="68" borderId="0" xfId="243" applyNumberFormat="1" applyFont="1" applyFill="1" applyBorder="1" applyAlignment="1" applyProtection="1">
      <alignment horizontal="center" vertical="center" wrapText="1"/>
    </xf>
    <xf numFmtId="2" fontId="23" fillId="68" borderId="0" xfId="153" applyNumberFormat="1" applyFont="1" applyFill="1" applyBorder="1" applyAlignment="1" applyProtection="1">
      <alignment horizontal="center" vertical="center" wrapText="1"/>
    </xf>
    <xf numFmtId="0" fontId="98" fillId="66" borderId="0" xfId="0" applyFont="1" applyFill="1" applyBorder="1" applyAlignment="1">
      <alignment horizontal="left" vertical="center"/>
    </xf>
    <xf numFmtId="0" fontId="98" fillId="66" borderId="42" xfId="0" applyFont="1" applyFill="1" applyBorder="1" applyAlignment="1">
      <alignment horizontal="left" vertical="center"/>
    </xf>
    <xf numFmtId="0" fontId="25" fillId="67" borderId="0" xfId="0" applyFont="1" applyFill="1" applyBorder="1" applyAlignment="1">
      <alignment horizontal="center" vertical="center"/>
    </xf>
    <xf numFmtId="164" fontId="24" fillId="67" borderId="0" xfId="153" applyNumberFormat="1" applyFont="1" applyFill="1" applyBorder="1" applyAlignment="1">
      <alignment horizontal="left" vertical="center"/>
    </xf>
    <xf numFmtId="0" fontId="8" fillId="67" borderId="44" xfId="0" applyFont="1" applyFill="1" applyBorder="1" applyAlignment="1">
      <alignment horizontal="center" vertical="center"/>
    </xf>
    <xf numFmtId="0" fontId="8" fillId="67" borderId="0" xfId="0" applyFont="1" applyFill="1" applyBorder="1" applyAlignment="1">
      <alignment horizontal="center" vertical="center"/>
    </xf>
    <xf numFmtId="0" fontId="8" fillId="67" borderId="42" xfId="0" applyFont="1" applyFill="1" applyBorder="1" applyAlignment="1">
      <alignment horizontal="center" vertical="center" wrapText="1"/>
    </xf>
    <xf numFmtId="14" fontId="8" fillId="66" borderId="44" xfId="0" applyNumberFormat="1" applyFont="1" applyFill="1" applyBorder="1" applyAlignment="1">
      <alignment horizontal="left" vertical="center"/>
    </xf>
    <xf numFmtId="168" fontId="12" fillId="24" borderId="12" xfId="0" applyNumberFormat="1" applyFont="1" applyFill="1" applyBorder="1" applyAlignment="1">
      <alignment horizontal="left" wrapText="1"/>
    </xf>
    <xf numFmtId="168" fontId="12" fillId="24" borderId="13" xfId="0" applyNumberFormat="1" applyFont="1" applyFill="1" applyBorder="1" applyAlignment="1">
      <alignment horizontal="left" wrapText="1"/>
    </xf>
    <xf numFmtId="168" fontId="12" fillId="24" borderId="15" xfId="0" applyNumberFormat="1" applyFont="1" applyFill="1" applyBorder="1" applyAlignment="1">
      <alignment horizontal="left" wrapText="1"/>
    </xf>
    <xf numFmtId="0" fontId="15" fillId="59" borderId="18" xfId="0" applyFont="1" applyFill="1" applyBorder="1" applyAlignment="1">
      <alignment horizontal="left" vertical="center"/>
    </xf>
    <xf numFmtId="0" fontId="15" fillId="59" borderId="10" xfId="0" applyFont="1" applyFill="1" applyBorder="1" applyAlignment="1">
      <alignment horizontal="left" vertical="center"/>
    </xf>
    <xf numFmtId="0" fontId="15" fillId="59" borderId="21" xfId="0" applyFont="1" applyFill="1" applyBorder="1" applyAlignment="1">
      <alignment horizontal="left" vertical="center"/>
    </xf>
    <xf numFmtId="15" fontId="7" fillId="59" borderId="12" xfId="0" quotePrefix="1" applyNumberFormat="1" applyFont="1" applyFill="1" applyBorder="1" applyAlignment="1">
      <alignment horizontal="left" vertical="center" wrapText="1"/>
    </xf>
    <xf numFmtId="0" fontId="7" fillId="59" borderId="13" xfId="0" applyFont="1" applyFill="1" applyBorder="1" applyAlignment="1">
      <alignment horizontal="left" vertical="center" wrapText="1"/>
    </xf>
    <xf numFmtId="0" fontId="7" fillId="59" borderId="15" xfId="0" applyFont="1" applyFill="1" applyBorder="1" applyAlignment="1">
      <alignment horizontal="left" vertical="center" wrapText="1"/>
    </xf>
    <xf numFmtId="0" fontId="1" fillId="24" borderId="11" xfId="0" applyFont="1" applyFill="1" applyBorder="1" applyAlignment="1">
      <alignment wrapText="1"/>
    </xf>
    <xf numFmtId="0" fontId="0" fillId="24" borderId="0" xfId="0" applyFill="1" applyBorder="1" applyAlignment="1">
      <alignment wrapText="1"/>
    </xf>
    <xf numFmtId="0" fontId="0" fillId="24" borderId="17" xfId="0" applyFill="1" applyBorder="1" applyAlignment="1">
      <alignment wrapText="1"/>
    </xf>
    <xf numFmtId="0" fontId="0" fillId="24" borderId="11" xfId="0" applyFill="1" applyBorder="1" applyAlignment="1">
      <alignment wrapText="1"/>
    </xf>
    <xf numFmtId="0" fontId="1" fillId="24" borderId="11" xfId="0" applyFont="1" applyFill="1" applyBorder="1" applyAlignment="1">
      <alignment horizontal="left" wrapText="1"/>
    </xf>
    <xf numFmtId="0" fontId="0" fillId="24" borderId="0" xfId="0" applyFill="1" applyBorder="1" applyAlignment="1">
      <alignment horizontal="left" wrapText="1"/>
    </xf>
    <xf numFmtId="0" fontId="0" fillId="24" borderId="17" xfId="0" applyFill="1" applyBorder="1" applyAlignment="1">
      <alignment horizontal="left" wrapText="1"/>
    </xf>
    <xf numFmtId="0" fontId="1" fillId="24" borderId="0" xfId="0" applyFont="1" applyFill="1" applyBorder="1" applyAlignment="1">
      <alignment horizontal="left" wrapText="1"/>
    </xf>
    <xf numFmtId="0" fontId="1" fillId="24" borderId="17" xfId="0" applyFont="1" applyFill="1" applyBorder="1" applyAlignment="1">
      <alignment horizontal="left" wrapText="1"/>
    </xf>
    <xf numFmtId="0" fontId="98" fillId="66" borderId="54" xfId="0" applyFont="1" applyFill="1" applyBorder="1" applyAlignment="1">
      <alignment horizontal="left" vertical="center"/>
    </xf>
    <xf numFmtId="0" fontId="98" fillId="66" borderId="55" xfId="0" applyFont="1" applyFill="1" applyBorder="1" applyAlignment="1">
      <alignment horizontal="left" vertical="center"/>
    </xf>
    <xf numFmtId="0" fontId="98" fillId="66" borderId="56" xfId="0" applyFont="1" applyFill="1" applyBorder="1" applyAlignment="1">
      <alignment horizontal="left" vertical="center"/>
    </xf>
    <xf numFmtId="0" fontId="25" fillId="27" borderId="0" xfId="0" applyFont="1" applyFill="1" applyAlignment="1">
      <alignment horizontal="center"/>
    </xf>
    <xf numFmtId="0" fontId="27" fillId="68" borderId="19" xfId="0" applyFont="1" applyFill="1" applyBorder="1" applyAlignment="1">
      <alignment horizontal="left" vertical="center" wrapText="1"/>
    </xf>
    <xf numFmtId="0" fontId="27" fillId="68" borderId="48" xfId="0" applyFont="1" applyFill="1" applyBorder="1" applyAlignment="1">
      <alignment horizontal="left" vertical="center" wrapText="1"/>
    </xf>
    <xf numFmtId="14" fontId="1" fillId="60" borderId="57" xfId="0" applyNumberFormat="1" applyFont="1" applyFill="1" applyBorder="1" applyAlignment="1">
      <alignment horizontal="left" vertical="center" wrapText="1"/>
    </xf>
    <xf numFmtId="14" fontId="1" fillId="60" borderId="0" xfId="0" applyNumberFormat="1" applyFont="1" applyFill="1" applyBorder="1" applyAlignment="1">
      <alignment horizontal="left" vertical="center" wrapText="1"/>
    </xf>
    <xf numFmtId="14" fontId="1" fillId="60" borderId="42" xfId="0" applyNumberFormat="1" applyFont="1" applyFill="1" applyBorder="1" applyAlignment="1">
      <alignment horizontal="left" vertical="center" wrapText="1"/>
    </xf>
    <xf numFmtId="0" fontId="10" fillId="59" borderId="44" xfId="0" applyFont="1" applyFill="1" applyBorder="1" applyAlignment="1">
      <alignment horizontal="left" vertical="center" wrapText="1"/>
    </xf>
    <xf numFmtId="0" fontId="10" fillId="59" borderId="0" xfId="0" applyFont="1" applyFill="1" applyBorder="1" applyAlignment="1">
      <alignment horizontal="left" vertical="center" wrapText="1"/>
    </xf>
    <xf numFmtId="0" fontId="10" fillId="59" borderId="25" xfId="0" applyFont="1" applyFill="1" applyBorder="1" applyAlignment="1">
      <alignment horizontal="left" vertical="center" wrapText="1"/>
    </xf>
    <xf numFmtId="0" fontId="64" fillId="0" borderId="11" xfId="0" applyFont="1" applyBorder="1" applyAlignment="1">
      <alignment horizontal="left" wrapText="1"/>
    </xf>
    <xf numFmtId="0" fontId="64" fillId="0" borderId="0"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5" fillId="59" borderId="58" xfId="0" applyFont="1" applyFill="1" applyBorder="1" applyAlignment="1">
      <alignment horizontal="left"/>
    </xf>
    <xf numFmtId="0" fontId="26" fillId="59" borderId="59" xfId="0" applyFont="1" applyFill="1" applyBorder="1" applyAlignment="1">
      <alignment horizontal="left"/>
    </xf>
    <xf numFmtId="0" fontId="26" fillId="59" borderId="60" xfId="0" applyFont="1" applyFill="1" applyBorder="1" applyAlignment="1">
      <alignment horizontal="left"/>
    </xf>
    <xf numFmtId="0" fontId="1" fillId="0" borderId="11" xfId="0" applyFont="1" applyBorder="1" applyAlignment="1">
      <alignment horizontal="left"/>
    </xf>
    <xf numFmtId="0" fontId="1" fillId="0" borderId="0" xfId="0" applyFont="1" applyBorder="1" applyAlignment="1">
      <alignment horizontal="left"/>
    </xf>
    <xf numFmtId="0" fontId="7" fillId="59" borderId="26" xfId="0" applyFont="1" applyFill="1" applyBorder="1" applyAlignment="1">
      <alignment horizontal="left" wrapText="1"/>
    </xf>
    <xf numFmtId="0" fontId="1" fillId="59" borderId="27" xfId="0" applyFont="1" applyFill="1" applyBorder="1" applyAlignment="1">
      <alignment horizontal="left" wrapText="1"/>
    </xf>
    <xf numFmtId="0" fontId="1" fillId="59" borderId="22" xfId="0" applyFont="1" applyFill="1" applyBorder="1" applyAlignment="1">
      <alignment horizontal="left" wrapText="1"/>
    </xf>
    <xf numFmtId="0" fontId="85" fillId="62" borderId="11" xfId="0" applyFont="1" applyFill="1" applyBorder="1" applyAlignment="1">
      <alignment horizontal="left" wrapText="1"/>
    </xf>
    <xf numFmtId="0" fontId="85" fillId="62" borderId="0" xfId="0" applyFont="1" applyFill="1" applyBorder="1" applyAlignment="1">
      <alignment horizontal="left" wrapText="1"/>
    </xf>
    <xf numFmtId="0" fontId="85" fillId="62" borderId="17" xfId="0" applyFont="1" applyFill="1" applyBorder="1" applyAlignment="1">
      <alignment horizontal="left" wrapText="1"/>
    </xf>
    <xf numFmtId="0" fontId="95" fillId="59" borderId="26" xfId="0" applyFont="1" applyFill="1" applyBorder="1" applyAlignment="1">
      <alignment horizontal="left" wrapText="1"/>
    </xf>
    <xf numFmtId="0" fontId="95" fillId="59" borderId="27" xfId="0" applyFont="1" applyFill="1" applyBorder="1" applyAlignment="1">
      <alignment horizontal="left" wrapText="1"/>
    </xf>
    <xf numFmtId="0" fontId="95" fillId="59" borderId="22" xfId="0" applyFont="1" applyFill="1" applyBorder="1" applyAlignment="1">
      <alignment horizontal="left" wrapText="1"/>
    </xf>
    <xf numFmtId="0" fontId="25" fillId="59" borderId="26" xfId="0" applyFont="1" applyFill="1" applyBorder="1" applyAlignment="1">
      <alignment horizontal="left" wrapText="1"/>
    </xf>
    <xf numFmtId="0" fontId="25" fillId="59" borderId="28" xfId="0" applyFont="1" applyFill="1" applyBorder="1" applyAlignment="1">
      <alignment horizontal="left" wrapText="1"/>
    </xf>
    <xf numFmtId="0" fontId="25" fillId="59" borderId="27" xfId="0" applyFont="1" applyFill="1" applyBorder="1" applyAlignment="1">
      <alignment horizontal="left" wrapText="1"/>
    </xf>
    <xf numFmtId="0" fontId="25" fillId="59" borderId="29" xfId="0" applyFont="1" applyFill="1" applyBorder="1" applyAlignment="1">
      <alignment horizontal="left" wrapText="1"/>
    </xf>
    <xf numFmtId="0" fontId="7" fillId="65" borderId="30" xfId="624" applyFont="1" applyFill="1" applyBorder="1" applyAlignment="1">
      <alignment horizontal="left" wrapText="1"/>
    </xf>
    <xf numFmtId="0" fontId="1" fillId="59" borderId="31" xfId="0" applyFont="1" applyFill="1" applyBorder="1" applyAlignment="1">
      <alignment horizontal="left"/>
    </xf>
    <xf numFmtId="0" fontId="1" fillId="59" borderId="32" xfId="0" applyFont="1" applyFill="1" applyBorder="1" applyAlignment="1">
      <alignment horizontal="left"/>
    </xf>
    <xf numFmtId="2" fontId="95" fillId="65" borderId="26" xfId="624" applyNumberFormat="1" applyFont="1" applyFill="1" applyBorder="1" applyAlignment="1">
      <alignment horizontal="left" wrapText="1"/>
    </xf>
    <xf numFmtId="2" fontId="95" fillId="65" borderId="27" xfId="624" applyNumberFormat="1" applyFont="1" applyFill="1" applyBorder="1" applyAlignment="1">
      <alignment horizontal="left" wrapText="1"/>
    </xf>
    <xf numFmtId="2" fontId="95" fillId="65" borderId="22" xfId="624" applyNumberFormat="1" applyFont="1" applyFill="1" applyBorder="1" applyAlignment="1">
      <alignment horizontal="left" wrapText="1"/>
    </xf>
    <xf numFmtId="168" fontId="2" fillId="62" borderId="11" xfId="0" applyNumberFormat="1" applyFont="1" applyFill="1" applyBorder="1" applyAlignment="1">
      <alignment horizontal="left" wrapText="1"/>
    </xf>
    <xf numFmtId="168" fontId="2" fillId="62" borderId="0" xfId="0" applyNumberFormat="1" applyFont="1" applyFill="1" applyBorder="1" applyAlignment="1">
      <alignment horizontal="left" wrapText="1"/>
    </xf>
    <xf numFmtId="0" fontId="1" fillId="62" borderId="0" xfId="0" applyFont="1" applyFill="1" applyBorder="1" applyAlignment="1"/>
    <xf numFmtId="0" fontId="97" fillId="59" borderId="27" xfId="0" applyFont="1" applyFill="1" applyBorder="1" applyAlignment="1">
      <alignment horizontal="left" wrapText="1"/>
    </xf>
    <xf numFmtId="0" fontId="97" fillId="59" borderId="22" xfId="0" applyFont="1" applyFill="1" applyBorder="1" applyAlignment="1">
      <alignment horizontal="left" wrapText="1"/>
    </xf>
    <xf numFmtId="0" fontId="7" fillId="65" borderId="26" xfId="624" applyFont="1" applyFill="1" applyBorder="1" applyAlignment="1">
      <alignment horizontal="left" wrapText="1"/>
    </xf>
    <xf numFmtId="0" fontId="1" fillId="59" borderId="27" xfId="0" applyFont="1" applyFill="1" applyBorder="1" applyAlignment="1">
      <alignment horizontal="left"/>
    </xf>
    <xf numFmtId="0" fontId="1" fillId="59" borderId="22" xfId="0" applyFont="1" applyFill="1" applyBorder="1" applyAlignment="1">
      <alignment horizontal="left"/>
    </xf>
  </cellXfs>
  <cellStyles count="830">
    <cellStyle name="20% - Accent1 2" xfId="1"/>
    <cellStyle name="20% - Accent1 2 2" xfId="2"/>
    <cellStyle name="20% - Accent1 3" xfId="3"/>
    <cellStyle name="20% - Accent1 4" xfId="4"/>
    <cellStyle name="20% - Accent2 2" xfId="5"/>
    <cellStyle name="20% - Accent2 2 2" xfId="6"/>
    <cellStyle name="20% - Accent2 3" xfId="7"/>
    <cellStyle name="20% - Accent2 4" xfId="8"/>
    <cellStyle name="20% - Accent3 2" xfId="9"/>
    <cellStyle name="20% - Accent3 2 2" xfId="10"/>
    <cellStyle name="20% - Accent3 3" xfId="11"/>
    <cellStyle name="20% - Accent3 4" xfId="12"/>
    <cellStyle name="20% - Accent4 2" xfId="13"/>
    <cellStyle name="20% - Accent4 2 2" xfId="14"/>
    <cellStyle name="20% - Accent4 3" xfId="15"/>
    <cellStyle name="20% - Accent4 4" xfId="16"/>
    <cellStyle name="20% - Accent4 5" xfId="17"/>
    <cellStyle name="20% - Accent5 2" xfId="18"/>
    <cellStyle name="20% - Accent5 2 2" xfId="19"/>
    <cellStyle name="20% - Accent5 3" xfId="20"/>
    <cellStyle name="20% - Accent5 4" xfId="21"/>
    <cellStyle name="20% - Accent6 2" xfId="22"/>
    <cellStyle name="20% - Accent6 2 2" xfId="23"/>
    <cellStyle name="20% - Accent6 3" xfId="24"/>
    <cellStyle name="20% - Accent6 4" xfId="25"/>
    <cellStyle name="40% - Accent1 2" xfId="26"/>
    <cellStyle name="40% - Accent1 2 2" xfId="27"/>
    <cellStyle name="40% - Accent1 3" xfId="28"/>
    <cellStyle name="40% - Accent1 4" xfId="29"/>
    <cellStyle name="40% - Accent2 2" xfId="30"/>
    <cellStyle name="40% - Accent2 2 2" xfId="31"/>
    <cellStyle name="40% - Accent2 3" xfId="32"/>
    <cellStyle name="40% - Accent2 4" xfId="33"/>
    <cellStyle name="40% - Accent3 2" xfId="34"/>
    <cellStyle name="40% - Accent3 2 2" xfId="35"/>
    <cellStyle name="40% - Accent3 3" xfId="36"/>
    <cellStyle name="40% - Accent3 4" xfId="37"/>
    <cellStyle name="40% - Accent4 2" xfId="38"/>
    <cellStyle name="40% - Accent4 2 2" xfId="39"/>
    <cellStyle name="40% - Accent4 3" xfId="40"/>
    <cellStyle name="40% - Accent4 4" xfId="41"/>
    <cellStyle name="40% - Accent5 2" xfId="42"/>
    <cellStyle name="40% - Accent5 2 2" xfId="43"/>
    <cellStyle name="40% - Accent5 3" xfId="44"/>
    <cellStyle name="40% - Accent5 4" xfId="45"/>
    <cellStyle name="40% - Accent6 2" xfId="46"/>
    <cellStyle name="40% - Accent6 2 2" xfId="47"/>
    <cellStyle name="40% - Accent6 3" xfId="48"/>
    <cellStyle name="40% - Accent6 4" xfId="49"/>
    <cellStyle name="60% - Accent1 2" xfId="50"/>
    <cellStyle name="60% - Accent1 2 2" xfId="51"/>
    <cellStyle name="60% - Accent1 3" xfId="52"/>
    <cellStyle name="60% - Accent1 4" xfId="53"/>
    <cellStyle name="60% - Accent2 2" xfId="54"/>
    <cellStyle name="60% - Accent2 2 2" xfId="55"/>
    <cellStyle name="60% - Accent2 3" xfId="56"/>
    <cellStyle name="60% - Accent2 4" xfId="57"/>
    <cellStyle name="60% - Accent3 2" xfId="58"/>
    <cellStyle name="60% - Accent3 2 2" xfId="59"/>
    <cellStyle name="60% - Accent3 3" xfId="60"/>
    <cellStyle name="60% - Accent3 4" xfId="61"/>
    <cellStyle name="60% - Accent4 2" xfId="62"/>
    <cellStyle name="60% - Accent4 2 2" xfId="63"/>
    <cellStyle name="60% - Accent4 3" xfId="64"/>
    <cellStyle name="60% - Accent4 4" xfId="65"/>
    <cellStyle name="60% - Accent5 2" xfId="66"/>
    <cellStyle name="60% - Accent5 2 2" xfId="67"/>
    <cellStyle name="60% - Accent5 3" xfId="68"/>
    <cellStyle name="60% - Accent5 4" xfId="69"/>
    <cellStyle name="60% - Accent6 2" xfId="70"/>
    <cellStyle name="60% - Accent6 2 2" xfId="71"/>
    <cellStyle name="60% - Accent6 3" xfId="72"/>
    <cellStyle name="60% - Accent6 4" xfId="73"/>
    <cellStyle name="Accent1 2" xfId="74"/>
    <cellStyle name="Accent1 2 2" xfId="75"/>
    <cellStyle name="Accent1 3" xfId="76"/>
    <cellStyle name="Accent1 4" xfId="77"/>
    <cellStyle name="Accent2 2" xfId="78"/>
    <cellStyle name="Accent2 2 2" xfId="79"/>
    <cellStyle name="Accent2 3" xfId="80"/>
    <cellStyle name="Accent2 4" xfId="81"/>
    <cellStyle name="Accent3 2" xfId="82"/>
    <cellStyle name="Accent3 2 2" xfId="83"/>
    <cellStyle name="Accent3 3" xfId="84"/>
    <cellStyle name="Accent3 4" xfId="85"/>
    <cellStyle name="Accent4 2" xfId="86"/>
    <cellStyle name="Accent4 2 2" xfId="87"/>
    <cellStyle name="Accent4 3" xfId="88"/>
    <cellStyle name="Accent4 4" xfId="89"/>
    <cellStyle name="Accent4 5" xfId="90"/>
    <cellStyle name="Accent5 2" xfId="91"/>
    <cellStyle name="Accent5 2 2" xfId="92"/>
    <cellStyle name="Accent5 3" xfId="93"/>
    <cellStyle name="Accent5 4" xfId="94"/>
    <cellStyle name="Accent6 2" xfId="95"/>
    <cellStyle name="Accent6 2 2" xfId="96"/>
    <cellStyle name="Accent6 3" xfId="97"/>
    <cellStyle name="Accent6 4" xfId="98"/>
    <cellStyle name="Bad 2" xfId="99"/>
    <cellStyle name="Bad 2 2" xfId="100"/>
    <cellStyle name="Bad 3" xfId="101"/>
    <cellStyle name="Bad 4" xfId="102"/>
    <cellStyle name="Calculation 2" xfId="103"/>
    <cellStyle name="Calculation 2 2" xfId="104"/>
    <cellStyle name="Calculation 2 2 2" xfId="105"/>
    <cellStyle name="Calculation 2 2 2 2" xfId="106"/>
    <cellStyle name="Calculation 2 2 2 2 2" xfId="107"/>
    <cellStyle name="Calculation 2 2 2 2 3" xfId="108"/>
    <cellStyle name="Calculation 2 2 2 3" xfId="109"/>
    <cellStyle name="Calculation 2 2 2 4" xfId="110"/>
    <cellStyle name="Calculation 2 2 3" xfId="111"/>
    <cellStyle name="Calculation 2 2 3 2" xfId="112"/>
    <cellStyle name="Calculation 2 2 3 3" xfId="113"/>
    <cellStyle name="Calculation 2 2 4" xfId="114"/>
    <cellStyle name="Calculation 2 2 5" xfId="115"/>
    <cellStyle name="Calculation 2 3" xfId="116"/>
    <cellStyle name="Calculation 2 3 2" xfId="117"/>
    <cellStyle name="Calculation 2 3 2 2" xfId="118"/>
    <cellStyle name="Calculation 2 3 2 3" xfId="119"/>
    <cellStyle name="Calculation 2 3 3" xfId="120"/>
    <cellStyle name="Calculation 2 3 4" xfId="121"/>
    <cellStyle name="Calculation 2 4" xfId="122"/>
    <cellStyle name="Calculation 2 5" xfId="123"/>
    <cellStyle name="Calculation 2 5 2" xfId="124"/>
    <cellStyle name="Calculation 2 5 3" xfId="125"/>
    <cellStyle name="Calculation 2 6" xfId="126"/>
    <cellStyle name="Calculation 2 7" xfId="127"/>
    <cellStyle name="Calculation 3" xfId="128"/>
    <cellStyle name="Calculation 3 2" xfId="129"/>
    <cellStyle name="Calculation 3 2 2" xfId="130"/>
    <cellStyle name="Calculation 3 2 2 2" xfId="131"/>
    <cellStyle name="Calculation 3 2 2 3" xfId="132"/>
    <cellStyle name="Calculation 3 2 3" xfId="133"/>
    <cellStyle name="Calculation 3 2 4" xfId="134"/>
    <cellStyle name="Calculation 3 3" xfId="135"/>
    <cellStyle name="Calculation 3 3 2" xfId="136"/>
    <cellStyle name="Calculation 3 3 3" xfId="137"/>
    <cellStyle name="Calculation 3 4" xfId="138"/>
    <cellStyle name="Calculation 3 5" xfId="139"/>
    <cellStyle name="Calculation 4" xfId="140"/>
    <cellStyle name="Calculation 4 2" xfId="141"/>
    <cellStyle name="Calculation 4 2 2" xfId="142"/>
    <cellStyle name="Calculation 4 2 3" xfId="143"/>
    <cellStyle name="Calculation 4 3" xfId="144"/>
    <cellStyle name="Calculation 4 4" xfId="145"/>
    <cellStyle name="Calculation 5" xfId="146"/>
    <cellStyle name="Calculation 5 2" xfId="147"/>
    <cellStyle name="Calculation 5 3" xfId="148"/>
    <cellStyle name="Check Cell 2" xfId="149"/>
    <cellStyle name="Check Cell 2 2" xfId="150"/>
    <cellStyle name="Check Cell 3" xfId="151"/>
    <cellStyle name="Check Cell 4" xfId="152"/>
    <cellStyle name="Comma" xfId="153" builtinId="3"/>
    <cellStyle name="Comma 10" xfId="154"/>
    <cellStyle name="Comma 10 2" xfId="155"/>
    <cellStyle name="Comma 10 3" xfId="156"/>
    <cellStyle name="Comma 11" xfId="157"/>
    <cellStyle name="Comma 2" xfId="158"/>
    <cellStyle name="Comma 2 2" xfId="159"/>
    <cellStyle name="Comma 2 2 2" xfId="160"/>
    <cellStyle name="Comma 2 3" xfId="161"/>
    <cellStyle name="Comma 2 3 2" xfId="162"/>
    <cellStyle name="Comma 2 3 3" xfId="163"/>
    <cellStyle name="Comma 2 3 4" xfId="164"/>
    <cellStyle name="Comma 2 4" xfId="165"/>
    <cellStyle name="Comma 3" xfId="166"/>
    <cellStyle name="Comma 3 2" xfId="167"/>
    <cellStyle name="Comma 3 3" xfId="168"/>
    <cellStyle name="Comma 3 3 2" xfId="169"/>
    <cellStyle name="Comma 3 3 2 2" xfId="170"/>
    <cellStyle name="Comma 3 3 2 2 2" xfId="171"/>
    <cellStyle name="Comma 3 3 2 3" xfId="172"/>
    <cellStyle name="Comma 3 3 3" xfId="173"/>
    <cellStyle name="Comma 3 3 3 2" xfId="174"/>
    <cellStyle name="Comma 3 3 4" xfId="175"/>
    <cellStyle name="Comma 3 4" xfId="176"/>
    <cellStyle name="Comma 3 4 2" xfId="177"/>
    <cellStyle name="Comma 3 4 2 2" xfId="178"/>
    <cellStyle name="Comma 3 4 3" xfId="179"/>
    <cellStyle name="Comma 3 5" xfId="180"/>
    <cellStyle name="Comma 3 5 2" xfId="181"/>
    <cellStyle name="Comma 3 5 2 2" xfId="182"/>
    <cellStyle name="Comma 3 5 3" xfId="183"/>
    <cellStyle name="Comma 3 6" xfId="184"/>
    <cellStyle name="Comma 3 6 2" xfId="185"/>
    <cellStyle name="Comma 3 6 2 2" xfId="186"/>
    <cellStyle name="Comma 3 6 3" xfId="187"/>
    <cellStyle name="Comma 3 7" xfId="188"/>
    <cellStyle name="Comma 3 7 2" xfId="189"/>
    <cellStyle name="Comma 3 8" xfId="190"/>
    <cellStyle name="Comma 4" xfId="191"/>
    <cellStyle name="Comma 4 2" xfId="192"/>
    <cellStyle name="Comma 4 2 2" xfId="193"/>
    <cellStyle name="Comma 4 2 2 2" xfId="194"/>
    <cellStyle name="Comma 4 2 2 2 2" xfId="195"/>
    <cellStyle name="Comma 4 2 2 3" xfId="196"/>
    <cellStyle name="Comma 4 2 3" xfId="197"/>
    <cellStyle name="Comma 4 2 3 2" xfId="198"/>
    <cellStyle name="Comma 4 2 4" xfId="199"/>
    <cellStyle name="Comma 4 3" xfId="200"/>
    <cellStyle name="Comma 4 3 2" xfId="201"/>
    <cellStyle name="Comma 4 3 2 2" xfId="202"/>
    <cellStyle name="Comma 4 3 3" xfId="203"/>
    <cellStyle name="Comma 4 4" xfId="204"/>
    <cellStyle name="Comma 4 4 2" xfId="205"/>
    <cellStyle name="Comma 4 4 2 2" xfId="206"/>
    <cellStyle name="Comma 4 4 3" xfId="207"/>
    <cellStyle name="Comma 4 5" xfId="208"/>
    <cellStyle name="Comma 4 5 2" xfId="209"/>
    <cellStyle name="Comma 4 5 2 2" xfId="210"/>
    <cellStyle name="Comma 4 5 3" xfId="211"/>
    <cellStyle name="Comma 4 6" xfId="212"/>
    <cellStyle name="Comma 4 6 2" xfId="213"/>
    <cellStyle name="Comma 4 7" xfId="214"/>
    <cellStyle name="Comma 5" xfId="215"/>
    <cellStyle name="Comma 5 2" xfId="216"/>
    <cellStyle name="Comma 5 2 2" xfId="217"/>
    <cellStyle name="Comma 5 2 2 2" xfId="218"/>
    <cellStyle name="Comma 5 2 2 2 2" xfId="219"/>
    <cellStyle name="Comma 5 2 2 3" xfId="220"/>
    <cellStyle name="Comma 5 2 3" xfId="221"/>
    <cellStyle name="Comma 5 2 3 2" xfId="222"/>
    <cellStyle name="Comma 5 2 4" xfId="223"/>
    <cellStyle name="Comma 5 3" xfId="224"/>
    <cellStyle name="Comma 5 3 2" xfId="225"/>
    <cellStyle name="Comma 5 3 2 2" xfId="226"/>
    <cellStyle name="Comma 5 3 3" xfId="227"/>
    <cellStyle name="Comma 5 4" xfId="228"/>
    <cellStyle name="Comma 5 4 2" xfId="229"/>
    <cellStyle name="Comma 5 4 2 2" xfId="230"/>
    <cellStyle name="Comma 5 4 3" xfId="231"/>
    <cellStyle name="Comma 5 5" xfId="232"/>
    <cellStyle name="Comma 5 5 2" xfId="233"/>
    <cellStyle name="Comma 5 5 2 2" xfId="234"/>
    <cellStyle name="Comma 5 5 3" xfId="235"/>
    <cellStyle name="Comma 5 6" xfId="236"/>
    <cellStyle name="Comma 5 6 2" xfId="237"/>
    <cellStyle name="Comma 5 7" xfId="238"/>
    <cellStyle name="Comma 6" xfId="239"/>
    <cellStyle name="Comma 7" xfId="240"/>
    <cellStyle name="Comma 8" xfId="241"/>
    <cellStyle name="Comma 9" xfId="242"/>
    <cellStyle name="Currency" xfId="243" builtinId="4"/>
    <cellStyle name="Currency 10" xfId="244"/>
    <cellStyle name="Currency 2" xfId="245"/>
    <cellStyle name="Currency 2 10" xfId="246"/>
    <cellStyle name="Currency 2 11" xfId="247"/>
    <cellStyle name="Currency 2 2" xfId="248"/>
    <cellStyle name="Currency 2 2 2" xfId="249"/>
    <cellStyle name="Currency 2 3" xfId="250"/>
    <cellStyle name="Currency 2 3 2" xfId="251"/>
    <cellStyle name="Currency 2 4" xfId="252"/>
    <cellStyle name="Currency 2 4 2" xfId="253"/>
    <cellStyle name="Currency 2 4 2 2" xfId="254"/>
    <cellStyle name="Currency 2 4 2 2 2" xfId="255"/>
    <cellStyle name="Currency 2 4 2 3" xfId="256"/>
    <cellStyle name="Currency 2 4 3" xfId="257"/>
    <cellStyle name="Currency 2 4 3 2" xfId="258"/>
    <cellStyle name="Currency 2 4 4" xfId="259"/>
    <cellStyle name="Currency 2 5" xfId="260"/>
    <cellStyle name="Currency 2 5 2" xfId="261"/>
    <cellStyle name="Currency 2 5 2 2" xfId="262"/>
    <cellStyle name="Currency 2 5 3" xfId="263"/>
    <cellStyle name="Currency 2 6" xfId="264"/>
    <cellStyle name="Currency 2 6 2" xfId="265"/>
    <cellStyle name="Currency 2 6 2 2" xfId="266"/>
    <cellStyle name="Currency 2 6 3" xfId="267"/>
    <cellStyle name="Currency 2 7" xfId="268"/>
    <cellStyle name="Currency 2 7 2" xfId="269"/>
    <cellStyle name="Currency 2 7 2 2" xfId="270"/>
    <cellStyle name="Currency 2 7 3" xfId="271"/>
    <cellStyle name="Currency 2 8" xfId="272"/>
    <cellStyle name="Currency 2 8 2" xfId="273"/>
    <cellStyle name="Currency 2 9" xfId="274"/>
    <cellStyle name="Currency 3" xfId="275"/>
    <cellStyle name="Currency 3 2" xfId="276"/>
    <cellStyle name="Currency 4" xfId="277"/>
    <cellStyle name="Currency 4 2" xfId="278"/>
    <cellStyle name="Currency 4 2 2" xfId="279"/>
    <cellStyle name="Currency 4 2 2 2" xfId="280"/>
    <cellStyle name="Currency 4 2 2 2 2" xfId="281"/>
    <cellStyle name="Currency 4 2 2 3" xfId="282"/>
    <cellStyle name="Currency 4 2 3" xfId="283"/>
    <cellStyle name="Currency 4 2 3 2" xfId="284"/>
    <cellStyle name="Currency 4 2 4" xfId="285"/>
    <cellStyle name="Currency 4 3" xfId="286"/>
    <cellStyle name="Currency 4 3 2" xfId="287"/>
    <cellStyle name="Currency 4 3 2 2" xfId="288"/>
    <cellStyle name="Currency 4 3 3" xfId="289"/>
    <cellStyle name="Currency 4 4" xfId="290"/>
    <cellStyle name="Currency 4 4 2" xfId="291"/>
    <cellStyle name="Currency 4 4 2 2" xfId="292"/>
    <cellStyle name="Currency 4 4 3" xfId="293"/>
    <cellStyle name="Currency 4 5" xfId="294"/>
    <cellStyle name="Currency 4 5 2" xfId="295"/>
    <cellStyle name="Currency 4 5 2 2" xfId="296"/>
    <cellStyle name="Currency 4 5 3" xfId="297"/>
    <cellStyle name="Currency 4 6" xfId="298"/>
    <cellStyle name="Currency 4 6 2" xfId="299"/>
    <cellStyle name="Currency 4 7" xfId="300"/>
    <cellStyle name="Currency 4 8" xfId="301"/>
    <cellStyle name="Currency 5" xfId="302"/>
    <cellStyle name="Currency 5 2" xfId="303"/>
    <cellStyle name="Currency 5 2 2" xfId="304"/>
    <cellStyle name="Currency 5 2 2 2" xfId="305"/>
    <cellStyle name="Currency 5 2 2 2 2" xfId="306"/>
    <cellStyle name="Currency 5 2 2 3" xfId="307"/>
    <cellStyle name="Currency 5 2 3" xfId="308"/>
    <cellStyle name="Currency 5 2 3 2" xfId="309"/>
    <cellStyle name="Currency 5 2 4" xfId="310"/>
    <cellStyle name="Currency 5 3" xfId="311"/>
    <cellStyle name="Currency 5 3 2" xfId="312"/>
    <cellStyle name="Currency 5 3 2 2" xfId="313"/>
    <cellStyle name="Currency 5 3 3" xfId="314"/>
    <cellStyle name="Currency 5 4" xfId="315"/>
    <cellStyle name="Currency 5 4 2" xfId="316"/>
    <cellStyle name="Currency 5 4 2 2" xfId="317"/>
    <cellStyle name="Currency 5 4 3" xfId="318"/>
    <cellStyle name="Currency 5 5" xfId="319"/>
    <cellStyle name="Currency 5 5 2" xfId="320"/>
    <cellStyle name="Currency 5 5 2 2" xfId="321"/>
    <cellStyle name="Currency 5 5 3" xfId="322"/>
    <cellStyle name="Currency 5 6" xfId="323"/>
    <cellStyle name="Currency 5 6 2" xfId="324"/>
    <cellStyle name="Currency 5 7" xfId="325"/>
    <cellStyle name="Currency 5 8" xfId="326"/>
    <cellStyle name="Currency 6" xfId="327"/>
    <cellStyle name="Currency 6 2" xfId="328"/>
    <cellStyle name="Currency 7" xfId="329"/>
    <cellStyle name="Currency 8" xfId="330"/>
    <cellStyle name="Currency 9" xfId="331"/>
    <cellStyle name="Currency 9 2" xfId="332"/>
    <cellStyle name="DRG Table" xfId="333"/>
    <cellStyle name="Explanatory Text 2" xfId="334"/>
    <cellStyle name="Explanatory Text 2 2" xfId="335"/>
    <cellStyle name="Explanatory Text 3" xfId="336"/>
    <cellStyle name="Explanatory Text 4" xfId="337"/>
    <cellStyle name="Followed Hyperlink 2" xfId="338"/>
    <cellStyle name="Good 2" xfId="339"/>
    <cellStyle name="Good 2 2" xfId="340"/>
    <cellStyle name="Good 3" xfId="341"/>
    <cellStyle name="Good 4" xfId="342"/>
    <cellStyle name="Heading 1 2" xfId="343"/>
    <cellStyle name="Heading 1 2 2" xfId="344"/>
    <cellStyle name="Heading 1 3" xfId="345"/>
    <cellStyle name="Heading 1 4" xfId="346"/>
    <cellStyle name="Heading 2 2" xfId="347"/>
    <cellStyle name="Heading 2 2 2" xfId="348"/>
    <cellStyle name="Heading 2 3" xfId="349"/>
    <cellStyle name="Heading 2 4" xfId="350"/>
    <cellStyle name="Heading 3 2" xfId="351"/>
    <cellStyle name="Heading 3 2 2" xfId="352"/>
    <cellStyle name="Heading 3 3" xfId="353"/>
    <cellStyle name="Heading 3 4" xfId="354"/>
    <cellStyle name="Heading 4 2" xfId="355"/>
    <cellStyle name="Heading 4 2 2" xfId="356"/>
    <cellStyle name="Heading 4 3" xfId="357"/>
    <cellStyle name="Heading 4 4" xfId="358"/>
    <cellStyle name="Hyperlink 2" xfId="359"/>
    <cellStyle name="Hyperlink 2 2" xfId="360"/>
    <cellStyle name="Hyperlink 3" xfId="361"/>
    <cellStyle name="Hyperlink 4" xfId="362"/>
    <cellStyle name="Input 2" xfId="363"/>
    <cellStyle name="Input 2 2" xfId="364"/>
    <cellStyle name="Input 2 2 2" xfId="365"/>
    <cellStyle name="Input 2 2 2 2" xfId="366"/>
    <cellStyle name="Input 2 2 2 2 2" xfId="367"/>
    <cellStyle name="Input 2 2 2 2 3" xfId="368"/>
    <cellStyle name="Input 2 2 2 3" xfId="369"/>
    <cellStyle name="Input 2 2 2 4" xfId="370"/>
    <cellStyle name="Input 2 2 3" xfId="371"/>
    <cellStyle name="Input 2 2 3 2" xfId="372"/>
    <cellStyle name="Input 2 2 3 3" xfId="373"/>
    <cellStyle name="Input 2 2 4" xfId="374"/>
    <cellStyle name="Input 2 2 5" xfId="375"/>
    <cellStyle name="Input 2 3" xfId="376"/>
    <cellStyle name="Input 2 3 2" xfId="377"/>
    <cellStyle name="Input 2 3 2 2" xfId="378"/>
    <cellStyle name="Input 2 3 2 3" xfId="379"/>
    <cellStyle name="Input 2 3 3" xfId="380"/>
    <cellStyle name="Input 2 3 4" xfId="381"/>
    <cellStyle name="Input 2 4" xfId="382"/>
    <cellStyle name="Input 2 5" xfId="383"/>
    <cellStyle name="Input 2 5 2" xfId="384"/>
    <cellStyle name="Input 2 5 3" xfId="385"/>
    <cellStyle name="Input 2 6" xfId="386"/>
    <cellStyle name="Input 2 7" xfId="387"/>
    <cellStyle name="Input 3" xfId="388"/>
    <cellStyle name="Input 3 2" xfId="389"/>
    <cellStyle name="Input 3 2 2" xfId="390"/>
    <cellStyle name="Input 3 2 2 2" xfId="391"/>
    <cellStyle name="Input 3 2 2 3" xfId="392"/>
    <cellStyle name="Input 3 2 3" xfId="393"/>
    <cellStyle name="Input 3 2 4" xfId="394"/>
    <cellStyle name="Input 3 3" xfId="395"/>
    <cellStyle name="Input 3 3 2" xfId="396"/>
    <cellStyle name="Input 3 3 3" xfId="397"/>
    <cellStyle name="Input 3 4" xfId="398"/>
    <cellStyle name="Input 3 5" xfId="399"/>
    <cellStyle name="Input 4" xfId="400"/>
    <cellStyle name="Input 4 2" xfId="401"/>
    <cellStyle name="Input 4 2 2" xfId="402"/>
    <cellStyle name="Input 4 2 3" xfId="403"/>
    <cellStyle name="Input 4 3" xfId="404"/>
    <cellStyle name="Input 4 4" xfId="405"/>
    <cellStyle name="Input 5" xfId="406"/>
    <cellStyle name="Input 5 2" xfId="407"/>
    <cellStyle name="Input 5 3" xfId="408"/>
    <cellStyle name="Linked Cell 2" xfId="409"/>
    <cellStyle name="Linked Cell 2 2" xfId="410"/>
    <cellStyle name="Linked Cell 3" xfId="411"/>
    <cellStyle name="Linked Cell 4" xfId="412"/>
    <cellStyle name="Neutral 2" xfId="413"/>
    <cellStyle name="Neutral 2 2" xfId="414"/>
    <cellStyle name="Neutral 3" xfId="415"/>
    <cellStyle name="Neutral 4" xfId="416"/>
    <cellStyle name="Normal" xfId="0" builtinId="0"/>
    <cellStyle name="Normal 10" xfId="417"/>
    <cellStyle name="Normal 10 2" xfId="418"/>
    <cellStyle name="Normal 10 2 2" xfId="419"/>
    <cellStyle name="Normal 10 2 2 2" xfId="420"/>
    <cellStyle name="Normal 10 2 2 2 2" xfId="421"/>
    <cellStyle name="Normal 10 2 2 3" xfId="422"/>
    <cellStyle name="Normal 10 2 3" xfId="423"/>
    <cellStyle name="Normal 10 2 3 2" xfId="424"/>
    <cellStyle name="Normal 10 2 4" xfId="425"/>
    <cellStyle name="Normal 10 3" xfId="426"/>
    <cellStyle name="Normal 10 3 2" xfId="427"/>
    <cellStyle name="Normal 10 3 2 2" xfId="428"/>
    <cellStyle name="Normal 10 3 3" xfId="429"/>
    <cellStyle name="Normal 10 4" xfId="430"/>
    <cellStyle name="Normal 10 4 2" xfId="431"/>
    <cellStyle name="Normal 10 4 2 2" xfId="432"/>
    <cellStyle name="Normal 10 4 3" xfId="433"/>
    <cellStyle name="Normal 10 5" xfId="434"/>
    <cellStyle name="Normal 10 5 2" xfId="435"/>
    <cellStyle name="Normal 10 5 2 2" xfId="436"/>
    <cellStyle name="Normal 10 5 3" xfId="437"/>
    <cellStyle name="Normal 10 6" xfId="438"/>
    <cellStyle name="Normal 10 6 2" xfId="439"/>
    <cellStyle name="Normal 10 7" xfId="440"/>
    <cellStyle name="Normal 11" xfId="441"/>
    <cellStyle name="Normal 12" xfId="442"/>
    <cellStyle name="Normal 12 2" xfId="443"/>
    <cellStyle name="Normal 13" xfId="444"/>
    <cellStyle name="Normal 13 2" xfId="445"/>
    <cellStyle name="Normal 13 3" xfId="446"/>
    <cellStyle name="Normal 14" xfId="447"/>
    <cellStyle name="Normal 15" xfId="448"/>
    <cellStyle name="Normal 15 2" xfId="449"/>
    <cellStyle name="Normal 15 3" xfId="450"/>
    <cellStyle name="Normal 16" xfId="451"/>
    <cellStyle name="Normal 17" xfId="452"/>
    <cellStyle name="Normal 18" xfId="453"/>
    <cellStyle name="Normal 19" xfId="454"/>
    <cellStyle name="Normal 2" xfId="455"/>
    <cellStyle name="Normal 2 2" xfId="456"/>
    <cellStyle name="Normal 2 2 2" xfId="457"/>
    <cellStyle name="Normal 2 2 3" xfId="458"/>
    <cellStyle name="Normal 2 3" xfId="459"/>
    <cellStyle name="Normal 2 3 2" xfId="460"/>
    <cellStyle name="Normal 2 4" xfId="461"/>
    <cellStyle name="Normal 2 4 2" xfId="462"/>
    <cellStyle name="Normal 2 5" xfId="463"/>
    <cellStyle name="Normal 2 6" xfId="464"/>
    <cellStyle name="Normal 2_SC IP analytical dataset summary part 1 2011-01-29" xfId="465"/>
    <cellStyle name="Normal 3" xfId="466"/>
    <cellStyle name="Normal 3 10" xfId="467"/>
    <cellStyle name="Normal 3 2" xfId="468"/>
    <cellStyle name="Normal 3 3" xfId="469"/>
    <cellStyle name="Normal 3 3 2" xfId="470"/>
    <cellStyle name="Normal 3 3 2 2" xfId="471"/>
    <cellStyle name="Normal 3 3 2 2 2" xfId="472"/>
    <cellStyle name="Normal 3 3 2 3" xfId="473"/>
    <cellStyle name="Normal 3 3 3" xfId="474"/>
    <cellStyle name="Normal 3 3 3 2" xfId="475"/>
    <cellStyle name="Normal 3 3 4" xfId="476"/>
    <cellStyle name="Normal 3 4" xfId="477"/>
    <cellStyle name="Normal 3 4 2" xfId="478"/>
    <cellStyle name="Normal 3 4 2 2" xfId="479"/>
    <cellStyle name="Normal 3 4 3" xfId="480"/>
    <cellStyle name="Normal 3 5" xfId="481"/>
    <cellStyle name="Normal 3 5 2" xfId="482"/>
    <cellStyle name="Normal 3 5 2 2" xfId="483"/>
    <cellStyle name="Normal 3 5 3" xfId="484"/>
    <cellStyle name="Normal 3 6" xfId="485"/>
    <cellStyle name="Normal 3 6 2" xfId="486"/>
    <cellStyle name="Normal 3 6 2 2" xfId="487"/>
    <cellStyle name="Normal 3 6 3" xfId="488"/>
    <cellStyle name="Normal 3 7" xfId="489"/>
    <cellStyle name="Normal 3 7 2" xfId="490"/>
    <cellStyle name="Normal 3 8" xfId="491"/>
    <cellStyle name="Normal 3 9" xfId="492"/>
    <cellStyle name="Normal 3_Sheet1" xfId="493"/>
    <cellStyle name="Normal 32" xfId="494"/>
    <cellStyle name="Normal 34" xfId="495"/>
    <cellStyle name="Normal 4" xfId="496"/>
    <cellStyle name="Normal 4 2" xfId="497"/>
    <cellStyle name="Normal 4 3" xfId="498"/>
    <cellStyle name="Normal 4 3 2" xfId="499"/>
    <cellStyle name="Normal 4 4" xfId="500"/>
    <cellStyle name="Normal 4 4 2" xfId="501"/>
    <cellStyle name="Normal 5" xfId="502"/>
    <cellStyle name="Normal 5 2" xfId="503"/>
    <cellStyle name="Normal 5 2 2" xfId="504"/>
    <cellStyle name="Normal 5 2 2 2" xfId="505"/>
    <cellStyle name="Normal 5 2 2 2 2" xfId="506"/>
    <cellStyle name="Normal 5 2 2 3" xfId="507"/>
    <cellStyle name="Normal 5 2 3" xfId="508"/>
    <cellStyle name="Normal 5 2 3 2" xfId="509"/>
    <cellStyle name="Normal 5 2 4" xfId="510"/>
    <cellStyle name="Normal 5 3" xfId="511"/>
    <cellStyle name="Normal 5 3 2" xfId="512"/>
    <cellStyle name="Normal 5 3 2 2" xfId="513"/>
    <cellStyle name="Normal 5 3 3" xfId="514"/>
    <cellStyle name="Normal 5 4" xfId="515"/>
    <cellStyle name="Normal 5 4 2" xfId="516"/>
    <cellStyle name="Normal 5 4 2 2" xfId="517"/>
    <cellStyle name="Normal 5 4 3" xfId="518"/>
    <cellStyle name="Normal 5 5" xfId="519"/>
    <cellStyle name="Normal 5 5 2" xfId="520"/>
    <cellStyle name="Normal 5 5 2 2" xfId="521"/>
    <cellStyle name="Normal 5 5 3" xfId="522"/>
    <cellStyle name="Normal 5 6" xfId="523"/>
    <cellStyle name="Normal 5 6 2" xfId="524"/>
    <cellStyle name="Normal 5 7" xfId="525"/>
    <cellStyle name="Normal 5 8" xfId="526"/>
    <cellStyle name="Normal 5 9" xfId="527"/>
    <cellStyle name="Normal 6" xfId="528"/>
    <cellStyle name="Normal 6 2" xfId="529"/>
    <cellStyle name="Normal 6 2 2" xfId="530"/>
    <cellStyle name="Normal 6 2 2 2" xfId="531"/>
    <cellStyle name="Normal 6 2 2 2 2" xfId="532"/>
    <cellStyle name="Normal 6 2 2 3" xfId="533"/>
    <cellStyle name="Normal 6 2 3" xfId="534"/>
    <cellStyle name="Normal 6 2 3 2" xfId="535"/>
    <cellStyle name="Normal 6 2 4" xfId="536"/>
    <cellStyle name="Normal 6 3" xfId="537"/>
    <cellStyle name="Normal 6 3 2" xfId="538"/>
    <cellStyle name="Normal 6 3 2 2" xfId="539"/>
    <cellStyle name="Normal 6 3 3" xfId="540"/>
    <cellStyle name="Normal 6 4" xfId="541"/>
    <cellStyle name="Normal 6 4 2" xfId="542"/>
    <cellStyle name="Normal 6 4 2 2" xfId="543"/>
    <cellStyle name="Normal 6 4 3" xfId="544"/>
    <cellStyle name="Normal 6 5" xfId="545"/>
    <cellStyle name="Normal 6 5 2" xfId="546"/>
    <cellStyle name="Normal 6 5 2 2" xfId="547"/>
    <cellStyle name="Normal 6 5 3" xfId="548"/>
    <cellStyle name="Normal 6 6" xfId="549"/>
    <cellStyle name="Normal 6 6 2" xfId="550"/>
    <cellStyle name="Normal 6 7" xfId="551"/>
    <cellStyle name="Normal 7" xfId="552"/>
    <cellStyle name="Normal 7 2" xfId="553"/>
    <cellStyle name="Normal 7 2 2" xfId="554"/>
    <cellStyle name="Normal 7 2 2 2" xfId="555"/>
    <cellStyle name="Normal 7 2 2 2 2" xfId="556"/>
    <cellStyle name="Normal 7 2 2 3" xfId="557"/>
    <cellStyle name="Normal 7 2 3" xfId="558"/>
    <cellStyle name="Normal 7 2 3 2" xfId="559"/>
    <cellStyle name="Normal 7 2 4" xfId="560"/>
    <cellStyle name="Normal 7 3" xfId="561"/>
    <cellStyle name="Normal 7 3 2" xfId="562"/>
    <cellStyle name="Normal 7 3 2 2" xfId="563"/>
    <cellStyle name="Normal 7 3 3" xfId="564"/>
    <cellStyle name="Normal 7 4" xfId="565"/>
    <cellStyle name="Normal 7 4 2" xfId="566"/>
    <cellStyle name="Normal 7 4 2 2" xfId="567"/>
    <cellStyle name="Normal 7 4 3" xfId="568"/>
    <cellStyle name="Normal 7 5" xfId="569"/>
    <cellStyle name="Normal 7 5 2" xfId="570"/>
    <cellStyle name="Normal 7 5 2 2" xfId="571"/>
    <cellStyle name="Normal 7 5 3" xfId="572"/>
    <cellStyle name="Normal 7 6" xfId="573"/>
    <cellStyle name="Normal 7 6 2" xfId="574"/>
    <cellStyle name="Normal 7 7" xfId="575"/>
    <cellStyle name="Normal 8" xfId="576"/>
    <cellStyle name="Normal 8 2" xfId="577"/>
    <cellStyle name="Normal 8 2 2" xfId="578"/>
    <cellStyle name="Normal 8 2 2 2" xfId="579"/>
    <cellStyle name="Normal 8 2 2 2 2" xfId="580"/>
    <cellStyle name="Normal 8 2 2 3" xfId="581"/>
    <cellStyle name="Normal 8 2 3" xfId="582"/>
    <cellStyle name="Normal 8 2 3 2" xfId="583"/>
    <cellStyle name="Normal 8 2 4" xfId="584"/>
    <cellStyle name="Normal 8 3" xfId="585"/>
    <cellStyle name="Normal 8 3 2" xfId="586"/>
    <cellStyle name="Normal 8 3 2 2" xfId="587"/>
    <cellStyle name="Normal 8 3 3" xfId="588"/>
    <cellStyle name="Normal 8 4" xfId="589"/>
    <cellStyle name="Normal 8 4 2" xfId="590"/>
    <cellStyle name="Normal 8 4 2 2" xfId="591"/>
    <cellStyle name="Normal 8 4 3" xfId="592"/>
    <cellStyle name="Normal 8 5" xfId="593"/>
    <cellStyle name="Normal 8 5 2" xfId="594"/>
    <cellStyle name="Normal 8 5 2 2" xfId="595"/>
    <cellStyle name="Normal 8 5 3" xfId="596"/>
    <cellStyle name="Normal 8 6" xfId="597"/>
    <cellStyle name="Normal 8 6 2" xfId="598"/>
    <cellStyle name="Normal 8 7" xfId="599"/>
    <cellStyle name="Normal 9" xfId="600"/>
    <cellStyle name="Normal 9 2" xfId="601"/>
    <cellStyle name="Normal 9 2 2" xfId="602"/>
    <cellStyle name="Normal 9 2 2 2" xfId="603"/>
    <cellStyle name="Normal 9 2 2 2 2" xfId="604"/>
    <cellStyle name="Normal 9 2 2 3" xfId="605"/>
    <cellStyle name="Normal 9 2 3" xfId="606"/>
    <cellStyle name="Normal 9 2 3 2" xfId="607"/>
    <cellStyle name="Normal 9 2 4" xfId="608"/>
    <cellStyle name="Normal 9 3" xfId="609"/>
    <cellStyle name="Normal 9 3 2" xfId="610"/>
    <cellStyle name="Normal 9 3 2 2" xfId="611"/>
    <cellStyle name="Normal 9 3 3" xfId="612"/>
    <cellStyle name="Normal 9 4" xfId="613"/>
    <cellStyle name="Normal 9 4 2" xfId="614"/>
    <cellStyle name="Normal 9 4 2 2" xfId="615"/>
    <cellStyle name="Normal 9 4 3" xfId="616"/>
    <cellStyle name="Normal 9 5" xfId="617"/>
    <cellStyle name="Normal 9 5 2" xfId="618"/>
    <cellStyle name="Normal 9 5 2 2" xfId="619"/>
    <cellStyle name="Normal 9 5 3" xfId="620"/>
    <cellStyle name="Normal 9 6" xfId="621"/>
    <cellStyle name="Normal 9 6 2" xfId="622"/>
    <cellStyle name="Normal 9 7" xfId="623"/>
    <cellStyle name="Normal_Sheet1" xfId="624"/>
    <cellStyle name="Note 2" xfId="625"/>
    <cellStyle name="Note 2 2" xfId="626"/>
    <cellStyle name="Note 2 2 2" xfId="627"/>
    <cellStyle name="Note 2 2 2 2" xfId="628"/>
    <cellStyle name="Note 2 2 2 2 2" xfId="629"/>
    <cellStyle name="Note 2 2 2 2 3" xfId="630"/>
    <cellStyle name="Note 2 2 2 3" xfId="631"/>
    <cellStyle name="Note 2 2 2 4" xfId="632"/>
    <cellStyle name="Note 2 2 3" xfId="633"/>
    <cellStyle name="Note 2 2 3 2" xfId="634"/>
    <cellStyle name="Note 2 2 3 3" xfId="635"/>
    <cellStyle name="Note 2 2 4" xfId="636"/>
    <cellStyle name="Note 2 2 5" xfId="637"/>
    <cellStyle name="Note 2 3" xfId="638"/>
    <cellStyle name="Note 2 3 2" xfId="639"/>
    <cellStyle name="Note 2 3 2 2" xfId="640"/>
    <cellStyle name="Note 2 3 2 3" xfId="641"/>
    <cellStyle name="Note 2 3 3" xfId="642"/>
    <cellStyle name="Note 2 3 4" xfId="643"/>
    <cellStyle name="Note 2 4" xfId="644"/>
    <cellStyle name="Note 2 5" xfId="645"/>
    <cellStyle name="Note 2 5 2" xfId="646"/>
    <cellStyle name="Note 2 5 3" xfId="647"/>
    <cellStyle name="Note 2 6" xfId="648"/>
    <cellStyle name="Note 2 7" xfId="649"/>
    <cellStyle name="Note 3" xfId="650"/>
    <cellStyle name="Note 3 2" xfId="651"/>
    <cellStyle name="Note 3 2 2" xfId="652"/>
    <cellStyle name="Note 3 2 2 2" xfId="653"/>
    <cellStyle name="Note 3 2 2 3" xfId="654"/>
    <cellStyle name="Note 3 2 3" xfId="655"/>
    <cellStyle name="Note 3 2 4" xfId="656"/>
    <cellStyle name="Note 3 3" xfId="657"/>
    <cellStyle name="Note 3 3 2" xfId="658"/>
    <cellStyle name="Note 3 3 3" xfId="659"/>
    <cellStyle name="Note 3 4" xfId="660"/>
    <cellStyle name="Note 3 5" xfId="661"/>
    <cellStyle name="Note 4" xfId="662"/>
    <cellStyle name="Note 4 2" xfId="663"/>
    <cellStyle name="Note 4 2 2" xfId="664"/>
    <cellStyle name="Note 4 2 3" xfId="665"/>
    <cellStyle name="Note 4 3" xfId="666"/>
    <cellStyle name="Note 4 4" xfId="667"/>
    <cellStyle name="Note 5" xfId="668"/>
    <cellStyle name="Note 5 2" xfId="669"/>
    <cellStyle name="Note 5 3" xfId="670"/>
    <cellStyle name="Output 2" xfId="671"/>
    <cellStyle name="Output 2 2" xfId="672"/>
    <cellStyle name="Output 2 2 2" xfId="673"/>
    <cellStyle name="Output 2 2 2 2" xfId="674"/>
    <cellStyle name="Output 2 2 2 2 2" xfId="675"/>
    <cellStyle name="Output 2 2 2 3" xfId="676"/>
    <cellStyle name="Output 2 2 2 4" xfId="677"/>
    <cellStyle name="Output 2 2 3" xfId="678"/>
    <cellStyle name="Output 2 2 3 2" xfId="679"/>
    <cellStyle name="Output 2 2 4" xfId="680"/>
    <cellStyle name="Output 2 2 5" xfId="681"/>
    <cellStyle name="Output 2 3" xfId="682"/>
    <cellStyle name="Output 2 3 2" xfId="683"/>
    <cellStyle name="Output 2 3 2 2" xfId="684"/>
    <cellStyle name="Output 2 3 3" xfId="685"/>
    <cellStyle name="Output 2 3 4" xfId="686"/>
    <cellStyle name="Output 2 4" xfId="687"/>
    <cellStyle name="Output 2 5" xfId="688"/>
    <cellStyle name="Output 2 5 2" xfId="689"/>
    <cellStyle name="Output 2 6" xfId="690"/>
    <cellStyle name="Output 2 7" xfId="691"/>
    <cellStyle name="Output 3" xfId="692"/>
    <cellStyle name="Output 3 2" xfId="693"/>
    <cellStyle name="Output 3 2 2" xfId="694"/>
    <cellStyle name="Output 3 2 2 2" xfId="695"/>
    <cellStyle name="Output 3 2 3" xfId="696"/>
    <cellStyle name="Output 3 2 4" xfId="697"/>
    <cellStyle name="Output 3 3" xfId="698"/>
    <cellStyle name="Output 3 3 2" xfId="699"/>
    <cellStyle name="Output 3 4" xfId="700"/>
    <cellStyle name="Output 3 5" xfId="701"/>
    <cellStyle name="Output 4" xfId="702"/>
    <cellStyle name="Output 4 2" xfId="703"/>
    <cellStyle name="Output 4 2 2" xfId="704"/>
    <cellStyle name="Output 4 3" xfId="705"/>
    <cellStyle name="Output 4 4" xfId="706"/>
    <cellStyle name="Output 5" xfId="707"/>
    <cellStyle name="Output 5 2" xfId="708"/>
    <cellStyle name="Percent" xfId="709" builtinId="5"/>
    <cellStyle name="Percent 2" xfId="710"/>
    <cellStyle name="Percent 2 10" xfId="711"/>
    <cellStyle name="Percent 2 2" xfId="712"/>
    <cellStyle name="Percent 2 2 2" xfId="713"/>
    <cellStyle name="Percent 2 3" xfId="714"/>
    <cellStyle name="Percent 2 3 2" xfId="715"/>
    <cellStyle name="Percent 2 3 2 2" xfId="716"/>
    <cellStyle name="Percent 2 3 2 2 2" xfId="717"/>
    <cellStyle name="Percent 2 3 2 3" xfId="718"/>
    <cellStyle name="Percent 2 3 3" xfId="719"/>
    <cellStyle name="Percent 2 3 3 2" xfId="720"/>
    <cellStyle name="Percent 2 3 4" xfId="721"/>
    <cellStyle name="Percent 2 4" xfId="722"/>
    <cellStyle name="Percent 2 4 2" xfId="723"/>
    <cellStyle name="Percent 2 4 2 2" xfId="724"/>
    <cellStyle name="Percent 2 4 3" xfId="725"/>
    <cellStyle name="Percent 2 5" xfId="726"/>
    <cellStyle name="Percent 2 5 2" xfId="727"/>
    <cellStyle name="Percent 2 5 2 2" xfId="728"/>
    <cellStyle name="Percent 2 5 3" xfId="729"/>
    <cellStyle name="Percent 2 6" xfId="730"/>
    <cellStyle name="Percent 2 6 2" xfId="731"/>
    <cellStyle name="Percent 2 6 2 2" xfId="732"/>
    <cellStyle name="Percent 2 6 3" xfId="733"/>
    <cellStyle name="Percent 2 7" xfId="734"/>
    <cellStyle name="Percent 2 7 2" xfId="735"/>
    <cellStyle name="Percent 2 8" xfId="736"/>
    <cellStyle name="Percent 2 9" xfId="737"/>
    <cellStyle name="Percent 3" xfId="738"/>
    <cellStyle name="Percent 3 2" xfId="739"/>
    <cellStyle name="Percent 3 2 2" xfId="740"/>
    <cellStyle name="Percent 3 3" xfId="741"/>
    <cellStyle name="Percent 4" xfId="742"/>
    <cellStyle name="Percent 4 2" xfId="743"/>
    <cellStyle name="Percent 4 2 2" xfId="744"/>
    <cellStyle name="Percent 4 2 2 2" xfId="745"/>
    <cellStyle name="Percent 4 2 2 2 2" xfId="746"/>
    <cellStyle name="Percent 4 2 2 3" xfId="747"/>
    <cellStyle name="Percent 4 2 3" xfId="748"/>
    <cellStyle name="Percent 4 2 3 2" xfId="749"/>
    <cellStyle name="Percent 4 2 4" xfId="750"/>
    <cellStyle name="Percent 4 3" xfId="751"/>
    <cellStyle name="Percent 4 3 2" xfId="752"/>
    <cellStyle name="Percent 4 3 2 2" xfId="753"/>
    <cellStyle name="Percent 4 3 3" xfId="754"/>
    <cellStyle name="Percent 4 4" xfId="755"/>
    <cellStyle name="Percent 4 4 2" xfId="756"/>
    <cellStyle name="Percent 4 4 2 2" xfId="757"/>
    <cellStyle name="Percent 4 4 3" xfId="758"/>
    <cellStyle name="Percent 4 5" xfId="759"/>
    <cellStyle name="Percent 4 5 2" xfId="760"/>
    <cellStyle name="Percent 4 5 2 2" xfId="761"/>
    <cellStyle name="Percent 4 5 3" xfId="762"/>
    <cellStyle name="Percent 4 6" xfId="763"/>
    <cellStyle name="Percent 4 6 2" xfId="764"/>
    <cellStyle name="Percent 4 7" xfId="765"/>
    <cellStyle name="Percent 4 8" xfId="766"/>
    <cellStyle name="Percent 5" xfId="767"/>
    <cellStyle name="Percent 5 2" xfId="768"/>
    <cellStyle name="Percent 5 3" xfId="769"/>
    <cellStyle name="Percent 6" xfId="770"/>
    <cellStyle name="Percent 6 2" xfId="771"/>
    <cellStyle name="Percent 7" xfId="772"/>
    <cellStyle name="Percent 8" xfId="773"/>
    <cellStyle name="Percent 8 2" xfId="774"/>
    <cellStyle name="Percent 9" xfId="775"/>
    <cellStyle name="Style 1" xfId="776"/>
    <cellStyle name="Title 2" xfId="777"/>
    <cellStyle name="Title 2 2" xfId="778"/>
    <cellStyle name="Title 3" xfId="779"/>
    <cellStyle name="Total 2" xfId="780"/>
    <cellStyle name="Total 2 2" xfId="781"/>
    <cellStyle name="Total 2 2 2" xfId="782"/>
    <cellStyle name="Total 2 2 2 2" xfId="783"/>
    <cellStyle name="Total 2 2 2 2 2" xfId="784"/>
    <cellStyle name="Total 2 2 2 2 3" xfId="785"/>
    <cellStyle name="Total 2 2 2 3" xfId="786"/>
    <cellStyle name="Total 2 2 2 4" xfId="787"/>
    <cellStyle name="Total 2 2 3" xfId="788"/>
    <cellStyle name="Total 2 2 3 2" xfId="789"/>
    <cellStyle name="Total 2 2 3 3" xfId="790"/>
    <cellStyle name="Total 2 2 4" xfId="791"/>
    <cellStyle name="Total 2 2 5" xfId="792"/>
    <cellStyle name="Total 2 3" xfId="793"/>
    <cellStyle name="Total 2 3 2" xfId="794"/>
    <cellStyle name="Total 2 3 2 2" xfId="795"/>
    <cellStyle name="Total 2 3 2 3" xfId="796"/>
    <cellStyle name="Total 2 3 3" xfId="797"/>
    <cellStyle name="Total 2 3 4" xfId="798"/>
    <cellStyle name="Total 2 4" xfId="799"/>
    <cellStyle name="Total 2 5" xfId="800"/>
    <cellStyle name="Total 2 5 2" xfId="801"/>
    <cellStyle name="Total 2 5 3" xfId="802"/>
    <cellStyle name="Total 2 6" xfId="803"/>
    <cellStyle name="Total 2 7" xfId="804"/>
    <cellStyle name="Total 3" xfId="805"/>
    <cellStyle name="Total 3 2" xfId="806"/>
    <cellStyle name="Total 3 2 2" xfId="807"/>
    <cellStyle name="Total 3 2 2 2" xfId="808"/>
    <cellStyle name="Total 3 2 2 3" xfId="809"/>
    <cellStyle name="Total 3 2 3" xfId="810"/>
    <cellStyle name="Total 3 2 4" xfId="811"/>
    <cellStyle name="Total 3 3" xfId="812"/>
    <cellStyle name="Total 3 3 2" xfId="813"/>
    <cellStyle name="Total 3 3 3" xfId="814"/>
    <cellStyle name="Total 3 4" xfId="815"/>
    <cellStyle name="Total 3 5" xfId="816"/>
    <cellStyle name="Total 4" xfId="817"/>
    <cellStyle name="Total 4 2" xfId="818"/>
    <cellStyle name="Total 4 2 2" xfId="819"/>
    <cellStyle name="Total 4 2 3" xfId="820"/>
    <cellStyle name="Total 4 3" xfId="821"/>
    <cellStyle name="Total 4 4" xfId="822"/>
    <cellStyle name="Total 5" xfId="823"/>
    <cellStyle name="Total 5 2" xfId="824"/>
    <cellStyle name="Total 5 3" xfId="825"/>
    <cellStyle name="Warning Text 2" xfId="826"/>
    <cellStyle name="Warning Text 2 2" xfId="827"/>
    <cellStyle name="Warning Text 3" xfId="828"/>
    <cellStyle name="Warning Text 4" xfId="8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967740</xdr:colOff>
      <xdr:row>29</xdr:row>
      <xdr:rowOff>236220</xdr:rowOff>
    </xdr:from>
    <xdr:to>
      <xdr:col>4</xdr:col>
      <xdr:colOff>1043940</xdr:colOff>
      <xdr:row>29</xdr:row>
      <xdr:rowOff>434340</xdr:rowOff>
    </xdr:to>
    <xdr:sp macro="" textlink="">
      <xdr:nvSpPr>
        <xdr:cNvPr id="46144" name="Text Box 7"/>
        <xdr:cNvSpPr txBox="1">
          <a:spLocks noChangeArrowheads="1"/>
        </xdr:cNvSpPr>
      </xdr:nvSpPr>
      <xdr:spPr bwMode="auto">
        <a:xfrm>
          <a:off x="4648200" y="60426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34</xdr:row>
      <xdr:rowOff>106680</xdr:rowOff>
    </xdr:from>
    <xdr:to>
      <xdr:col>4</xdr:col>
      <xdr:colOff>1066800</xdr:colOff>
      <xdr:row>35</xdr:row>
      <xdr:rowOff>144780</xdr:rowOff>
    </xdr:to>
    <xdr:sp macro="" textlink="">
      <xdr:nvSpPr>
        <xdr:cNvPr id="46145" name="Text Box 7"/>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6" name="Text Box 7"/>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7" name="Text Box 7"/>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48"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49"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50"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51"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65</xdr:row>
      <xdr:rowOff>106680</xdr:rowOff>
    </xdr:from>
    <xdr:to>
      <xdr:col>4</xdr:col>
      <xdr:colOff>1059180</xdr:colOff>
      <xdr:row>65</xdr:row>
      <xdr:rowOff>472440</xdr:rowOff>
    </xdr:to>
    <xdr:sp macro="" textlink="">
      <xdr:nvSpPr>
        <xdr:cNvPr id="46152" name="Text Box 7"/>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65</xdr:row>
      <xdr:rowOff>106680</xdr:rowOff>
    </xdr:from>
    <xdr:to>
      <xdr:col>6</xdr:col>
      <xdr:colOff>1066800</xdr:colOff>
      <xdr:row>65</xdr:row>
      <xdr:rowOff>472440</xdr:rowOff>
    </xdr:to>
    <xdr:sp macro="" textlink="">
      <xdr:nvSpPr>
        <xdr:cNvPr id="46153" name="Text Box 7"/>
        <xdr:cNvSpPr txBox="1">
          <a:spLocks noChangeArrowheads="1"/>
        </xdr:cNvSpPr>
      </xdr:nvSpPr>
      <xdr:spPr bwMode="auto">
        <a:xfrm>
          <a:off x="592836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17</xdr:row>
      <xdr:rowOff>106680</xdr:rowOff>
    </xdr:from>
    <xdr:to>
      <xdr:col>4</xdr:col>
      <xdr:colOff>1066800</xdr:colOff>
      <xdr:row>18</xdr:row>
      <xdr:rowOff>137160</xdr:rowOff>
    </xdr:to>
    <xdr:sp macro="" textlink="">
      <xdr:nvSpPr>
        <xdr:cNvPr id="46154" name="Text Box 7"/>
        <xdr:cNvSpPr txBox="1">
          <a:spLocks noChangeArrowheads="1"/>
        </xdr:cNvSpPr>
      </xdr:nvSpPr>
      <xdr:spPr bwMode="auto">
        <a:xfrm>
          <a:off x="4663440" y="390144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workbookViewId="0">
      <selection activeCell="E18" sqref="E18"/>
    </sheetView>
  </sheetViews>
  <sheetFormatPr defaultRowHeight="12.75"/>
  <cols>
    <col min="5" max="5" width="95.28515625" customWidth="1"/>
  </cols>
  <sheetData>
    <row r="1" spans="1:5" ht="26.25">
      <c r="A1" s="200" t="s">
        <v>1644</v>
      </c>
      <c r="B1" s="201"/>
      <c r="C1" s="201"/>
      <c r="D1" s="201"/>
      <c r="E1" s="202"/>
    </row>
    <row r="2" spans="1:5">
      <c r="A2" s="203" t="s">
        <v>1737</v>
      </c>
      <c r="B2" s="204"/>
      <c r="C2" s="204"/>
      <c r="D2" s="204"/>
      <c r="E2" s="205"/>
    </row>
    <row r="3" spans="1:5" ht="12.75" customHeight="1">
      <c r="A3" s="53"/>
      <c r="B3" s="50"/>
      <c r="C3" s="50"/>
      <c r="D3" s="50"/>
      <c r="E3" s="54"/>
    </row>
    <row r="4" spans="1:5" ht="42" customHeight="1">
      <c r="A4" s="206" t="s">
        <v>1735</v>
      </c>
      <c r="B4" s="207"/>
      <c r="C4" s="207"/>
      <c r="D4" s="207"/>
      <c r="E4" s="208"/>
    </row>
    <row r="5" spans="1:5" ht="12" customHeight="1">
      <c r="A5" s="53"/>
      <c r="B5" s="50"/>
      <c r="C5" s="50"/>
      <c r="D5" s="50"/>
      <c r="E5" s="54"/>
    </row>
    <row r="6" spans="1:5" ht="54" customHeight="1">
      <c r="A6" s="206" t="s">
        <v>1736</v>
      </c>
      <c r="B6" s="207"/>
      <c r="C6" s="207"/>
      <c r="D6" s="207"/>
      <c r="E6" s="208"/>
    </row>
    <row r="7" spans="1:5" ht="6" customHeight="1">
      <c r="A7" s="53"/>
      <c r="B7" s="50"/>
      <c r="C7" s="50"/>
      <c r="D7" s="50"/>
      <c r="E7" s="54"/>
    </row>
    <row r="8" spans="1:5" ht="24.6" customHeight="1">
      <c r="A8" s="209" t="s">
        <v>1630</v>
      </c>
      <c r="B8" s="207"/>
      <c r="C8" s="207"/>
      <c r="D8" s="207"/>
      <c r="E8" s="208"/>
    </row>
    <row r="9" spans="1:5" ht="6.6" customHeight="1">
      <c r="A9" s="53"/>
      <c r="B9" s="50"/>
      <c r="C9" s="50"/>
      <c r="D9" s="50"/>
      <c r="E9" s="54"/>
    </row>
    <row r="10" spans="1:5" ht="18" customHeight="1">
      <c r="A10" s="210" t="s">
        <v>1645</v>
      </c>
      <c r="B10" s="211"/>
      <c r="C10" s="211"/>
      <c r="D10" s="211"/>
      <c r="E10" s="212"/>
    </row>
    <row r="11" spans="1:5" ht="9.6" customHeight="1">
      <c r="A11" s="183"/>
      <c r="B11" s="51"/>
      <c r="C11" s="51"/>
      <c r="D11" s="51"/>
      <c r="E11" s="56"/>
    </row>
    <row r="12" spans="1:5" ht="28.15" customHeight="1">
      <c r="A12" s="210" t="s">
        <v>1727</v>
      </c>
      <c r="B12" s="213"/>
      <c r="C12" s="213"/>
      <c r="D12" s="213"/>
      <c r="E12" s="214"/>
    </row>
    <row r="13" spans="1:5" ht="7.15" customHeight="1">
      <c r="A13" s="55"/>
      <c r="B13" s="51"/>
      <c r="C13" s="51"/>
      <c r="D13" s="51"/>
      <c r="E13" s="56"/>
    </row>
    <row r="14" spans="1:5" ht="28.5" customHeight="1">
      <c r="A14" s="197" t="s">
        <v>1631</v>
      </c>
      <c r="B14" s="198"/>
      <c r="C14" s="198"/>
      <c r="D14" s="198"/>
      <c r="E14" s="199"/>
    </row>
    <row r="20" spans="1:1">
      <c r="A20" s="147" t="s">
        <v>1745</v>
      </c>
    </row>
  </sheetData>
  <mergeCells count="8">
    <mergeCell ref="A14:E14"/>
    <mergeCell ref="A1:E1"/>
    <mergeCell ref="A2:E2"/>
    <mergeCell ref="A4:E4"/>
    <mergeCell ref="A6:E6"/>
    <mergeCell ref="A8:E8"/>
    <mergeCell ref="A10:E10"/>
    <mergeCell ref="A12:E12"/>
  </mergeCells>
  <printOptions horizontalCentered="1"/>
  <pageMargins left="1" right="1" top="1.5" bottom="0.75" header="0.3" footer="0.3"/>
  <pageSetup scale="6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tabSelected="1" topLeftCell="B1" zoomScaleNormal="100" workbookViewId="0">
      <selection activeCell="E24" sqref="E24"/>
    </sheetView>
  </sheetViews>
  <sheetFormatPr defaultColWidth="9.140625" defaultRowHeight="12.75"/>
  <cols>
    <col min="1" max="1" width="0" style="3" hidden="1" customWidth="1"/>
    <col min="2" max="2" width="3.42578125" style="126" customWidth="1"/>
    <col min="3" max="3" width="48.5703125" style="2" customWidth="1"/>
    <col min="4" max="4" width="1.7109375" style="2" customWidth="1"/>
    <col min="5" max="5" width="16.7109375" style="31" customWidth="1"/>
    <col min="6" max="6" width="1.7109375" style="2" customWidth="1"/>
    <col min="7" max="7" width="64.85546875" style="38" customWidth="1"/>
    <col min="8" max="8" width="67.85546875" style="22" customWidth="1"/>
    <col min="9" max="9" width="35.85546875" style="3" customWidth="1"/>
    <col min="10" max="10" width="19.28515625" style="3" customWidth="1"/>
    <col min="11" max="11" width="9.140625" style="3" customWidth="1"/>
    <col min="12" max="12" width="13.42578125" style="3" customWidth="1"/>
    <col min="13" max="16384" width="9.140625" style="3"/>
  </cols>
  <sheetData>
    <row r="1" spans="1:12" ht="21" customHeight="1">
      <c r="A1" s="70"/>
      <c r="B1" s="132">
        <v>1</v>
      </c>
      <c r="C1" s="71" t="s">
        <v>370</v>
      </c>
      <c r="D1" s="71" t="s">
        <v>371</v>
      </c>
      <c r="E1" s="71" t="s">
        <v>372</v>
      </c>
      <c r="F1" s="72" t="s">
        <v>1621</v>
      </c>
      <c r="G1" s="73" t="s">
        <v>1628</v>
      </c>
      <c r="H1" s="128"/>
    </row>
    <row r="2" spans="1:12" ht="18" customHeight="1">
      <c r="B2" s="132">
        <v>2</v>
      </c>
      <c r="C2" s="215" t="s">
        <v>1646</v>
      </c>
      <c r="D2" s="216"/>
      <c r="E2" s="216"/>
      <c r="F2" s="216"/>
      <c r="G2" s="217"/>
      <c r="H2" s="128"/>
    </row>
    <row r="3" spans="1:12" ht="18" customHeight="1">
      <c r="B3" s="132"/>
      <c r="C3" s="196">
        <v>42278</v>
      </c>
      <c r="D3" s="189"/>
      <c r="E3" s="189"/>
      <c r="F3" s="189"/>
      <c r="G3" s="190"/>
      <c r="H3" s="128"/>
    </row>
    <row r="4" spans="1:12" ht="41.45" customHeight="1">
      <c r="B4" s="132">
        <v>4</v>
      </c>
      <c r="C4" s="224" t="s">
        <v>1728</v>
      </c>
      <c r="D4" s="225"/>
      <c r="E4" s="226"/>
      <c r="F4" s="219" t="s">
        <v>1738</v>
      </c>
      <c r="G4" s="220"/>
      <c r="H4" s="125"/>
    </row>
    <row r="5" spans="1:12">
      <c r="B5" s="132">
        <v>5</v>
      </c>
      <c r="C5" s="193" t="s">
        <v>639</v>
      </c>
      <c r="D5" s="191"/>
      <c r="E5" s="194" t="s">
        <v>640</v>
      </c>
      <c r="F5" s="192"/>
      <c r="G5" s="195" t="s">
        <v>641</v>
      </c>
      <c r="H5" s="125"/>
    </row>
    <row r="6" spans="1:12" ht="12.75" customHeight="1">
      <c r="B6" s="132">
        <v>6</v>
      </c>
      <c r="C6" s="64" t="s">
        <v>1634</v>
      </c>
      <c r="D6" s="65"/>
      <c r="E6" s="66"/>
      <c r="F6" s="67"/>
      <c r="G6" s="68"/>
      <c r="H6" s="125"/>
      <c r="K6" s="218" t="s">
        <v>903</v>
      </c>
      <c r="L6" s="218"/>
    </row>
    <row r="7" spans="1:12" ht="12.75" customHeight="1">
      <c r="B7" s="132">
        <v>7</v>
      </c>
      <c r="C7" s="157" t="s">
        <v>1635</v>
      </c>
      <c r="D7" s="23"/>
      <c r="E7" s="107">
        <v>19232</v>
      </c>
      <c r="F7" s="41"/>
      <c r="G7" s="168" t="s">
        <v>1637</v>
      </c>
      <c r="H7" s="125"/>
      <c r="K7" s="25"/>
      <c r="L7" s="25"/>
    </row>
    <row r="8" spans="1:12">
      <c r="B8" s="132">
        <v>8</v>
      </c>
      <c r="C8" s="157" t="s">
        <v>1726</v>
      </c>
      <c r="D8" s="23"/>
      <c r="E8" s="108">
        <v>0.21829999999999999</v>
      </c>
      <c r="F8" s="24"/>
      <c r="G8" s="168" t="s">
        <v>1599</v>
      </c>
      <c r="H8" s="39"/>
      <c r="K8" s="25"/>
      <c r="L8" s="25"/>
    </row>
    <row r="9" spans="1:12" ht="12.75" customHeight="1">
      <c r="B9" s="132">
        <v>9</v>
      </c>
      <c r="C9" s="157" t="s">
        <v>1744</v>
      </c>
      <c r="D9" s="23"/>
      <c r="E9" s="109">
        <v>7</v>
      </c>
      <c r="F9" s="24"/>
      <c r="G9" s="168" t="s">
        <v>373</v>
      </c>
      <c r="H9" s="39"/>
      <c r="K9" s="25"/>
      <c r="L9" s="25"/>
    </row>
    <row r="10" spans="1:12" ht="12.75" customHeight="1">
      <c r="B10" s="132">
        <v>10</v>
      </c>
      <c r="C10" s="157" t="s">
        <v>1671</v>
      </c>
      <c r="D10" s="23"/>
      <c r="E10" s="110" t="s">
        <v>1594</v>
      </c>
      <c r="F10" s="24"/>
      <c r="G10" s="168" t="s">
        <v>373</v>
      </c>
      <c r="H10" s="39"/>
      <c r="K10" s="26" t="s">
        <v>1593</v>
      </c>
      <c r="L10" s="26" t="s">
        <v>1594</v>
      </c>
    </row>
    <row r="11" spans="1:12" ht="12.75" customHeight="1">
      <c r="B11" s="132">
        <v>11</v>
      </c>
      <c r="C11" s="157" t="s">
        <v>1604</v>
      </c>
      <c r="D11" s="23"/>
      <c r="E11" s="110">
        <v>20</v>
      </c>
      <c r="F11" s="24"/>
      <c r="G11" s="168" t="s">
        <v>1606</v>
      </c>
      <c r="H11" s="39"/>
      <c r="K11" s="27"/>
      <c r="L11" s="27"/>
    </row>
    <row r="12" spans="1:12">
      <c r="B12" s="132">
        <v>12</v>
      </c>
      <c r="C12" s="157" t="s">
        <v>1607</v>
      </c>
      <c r="D12" s="23"/>
      <c r="E12" s="111">
        <v>100</v>
      </c>
      <c r="F12" s="24"/>
      <c r="G12" s="168" t="s">
        <v>1638</v>
      </c>
      <c r="H12" s="39"/>
    </row>
    <row r="13" spans="1:12">
      <c r="B13" s="132">
        <v>13</v>
      </c>
      <c r="C13" s="157" t="s">
        <v>1608</v>
      </c>
      <c r="D13" s="23"/>
      <c r="E13" s="111">
        <v>87</v>
      </c>
      <c r="F13" s="24"/>
      <c r="G13" s="168" t="s">
        <v>1609</v>
      </c>
      <c r="H13" s="39"/>
    </row>
    <row r="14" spans="1:12">
      <c r="B14" s="132">
        <v>14</v>
      </c>
      <c r="C14" s="157" t="s">
        <v>1623</v>
      </c>
      <c r="D14" s="23"/>
      <c r="E14" s="110" t="s">
        <v>1594</v>
      </c>
      <c r="F14" s="28"/>
      <c r="G14" s="168" t="s">
        <v>1619</v>
      </c>
      <c r="H14" s="39"/>
    </row>
    <row r="15" spans="1:12">
      <c r="B15" s="132">
        <v>15</v>
      </c>
      <c r="C15" s="157" t="s">
        <v>1723</v>
      </c>
      <c r="D15" s="23"/>
      <c r="E15" s="111">
        <v>11756</v>
      </c>
      <c r="F15" s="28"/>
      <c r="G15" s="168" t="s">
        <v>1739</v>
      </c>
      <c r="H15" s="39"/>
    </row>
    <row r="16" spans="1:12">
      <c r="B16" s="132">
        <v>16</v>
      </c>
      <c r="C16" s="165" t="s">
        <v>1724</v>
      </c>
      <c r="D16" s="23"/>
      <c r="E16" s="111">
        <v>1053.81</v>
      </c>
      <c r="F16" s="129"/>
      <c r="G16" s="156" t="s">
        <v>1740</v>
      </c>
      <c r="H16" s="135"/>
    </row>
    <row r="17" spans="2:11">
      <c r="B17" s="132">
        <v>17</v>
      </c>
      <c r="C17" s="165" t="s">
        <v>1725</v>
      </c>
      <c r="D17" s="23"/>
      <c r="E17" s="111">
        <v>1388.56</v>
      </c>
      <c r="F17" s="129"/>
      <c r="G17" s="156" t="s">
        <v>1741</v>
      </c>
      <c r="H17" s="135"/>
    </row>
    <row r="18" spans="2:11">
      <c r="B18" s="132">
        <v>18</v>
      </c>
      <c r="C18" s="157" t="s">
        <v>374</v>
      </c>
      <c r="D18" s="23"/>
      <c r="E18" s="134" t="s">
        <v>201</v>
      </c>
      <c r="F18" s="29"/>
      <c r="G18" s="168" t="s">
        <v>1693</v>
      </c>
      <c r="H18" s="135"/>
      <c r="K18" s="3" t="s">
        <v>1594</v>
      </c>
    </row>
    <row r="19" spans="2:11">
      <c r="B19" s="132">
        <v>19</v>
      </c>
      <c r="C19" s="64" t="s">
        <v>1632</v>
      </c>
      <c r="D19" s="90"/>
      <c r="E19" s="112"/>
      <c r="F19" s="91"/>
      <c r="G19" s="92"/>
      <c r="H19" s="135"/>
    </row>
    <row r="20" spans="2:11">
      <c r="B20" s="132">
        <v>20</v>
      </c>
      <c r="C20" s="157" t="s">
        <v>1665</v>
      </c>
      <c r="D20" s="23"/>
      <c r="E20" s="184">
        <v>65000</v>
      </c>
      <c r="F20" s="28"/>
      <c r="G20" s="168" t="s">
        <v>1667</v>
      </c>
      <c r="H20" s="135"/>
    </row>
    <row r="21" spans="2:11">
      <c r="B21" s="132">
        <v>21</v>
      </c>
      <c r="C21" s="157" t="s">
        <v>1664</v>
      </c>
      <c r="D21" s="23"/>
      <c r="E21" s="184">
        <v>30000</v>
      </c>
      <c r="F21" s="28"/>
      <c r="G21" s="156" t="s">
        <v>1668</v>
      </c>
      <c r="H21" s="135"/>
    </row>
    <row r="22" spans="2:11">
      <c r="B22" s="132">
        <v>22</v>
      </c>
      <c r="C22" s="157" t="s">
        <v>1666</v>
      </c>
      <c r="D22" s="23"/>
      <c r="E22" s="185">
        <v>0.8</v>
      </c>
      <c r="F22" s="28"/>
      <c r="G22" s="156" t="s">
        <v>1667</v>
      </c>
      <c r="H22" s="135"/>
    </row>
    <row r="23" spans="2:11">
      <c r="B23" s="132">
        <v>23</v>
      </c>
      <c r="C23" s="157" t="s">
        <v>1698</v>
      </c>
      <c r="D23" s="23"/>
      <c r="E23" s="186">
        <v>30</v>
      </c>
      <c r="F23" s="28"/>
      <c r="G23" s="156" t="s">
        <v>1700</v>
      </c>
      <c r="H23" s="135"/>
    </row>
    <row r="24" spans="2:11">
      <c r="B24" s="132">
        <v>24</v>
      </c>
      <c r="C24" s="165" t="s">
        <v>1699</v>
      </c>
      <c r="D24" s="23"/>
      <c r="E24" s="184">
        <v>500000</v>
      </c>
      <c r="F24" s="28"/>
      <c r="G24" s="156" t="s">
        <v>1701</v>
      </c>
      <c r="H24" s="135"/>
    </row>
    <row r="25" spans="2:11">
      <c r="B25" s="132">
        <v>25</v>
      </c>
      <c r="C25" s="157" t="s">
        <v>1636</v>
      </c>
      <c r="D25" s="23"/>
      <c r="E25" s="187">
        <v>500</v>
      </c>
      <c r="F25" s="28"/>
      <c r="G25" s="168" t="s">
        <v>1702</v>
      </c>
      <c r="H25" s="135"/>
    </row>
    <row r="26" spans="2:11">
      <c r="B26" s="132">
        <v>26</v>
      </c>
      <c r="C26" s="157" t="s">
        <v>1692</v>
      </c>
      <c r="D26" s="23"/>
      <c r="E26" s="188">
        <v>2</v>
      </c>
      <c r="F26" s="28"/>
      <c r="G26" s="168" t="s">
        <v>1703</v>
      </c>
      <c r="H26" s="135"/>
    </row>
    <row r="27" spans="2:11">
      <c r="B27" s="132">
        <v>27</v>
      </c>
      <c r="C27" s="157" t="s">
        <v>1669</v>
      </c>
      <c r="D27" s="23"/>
      <c r="E27" s="188">
        <v>1.25</v>
      </c>
      <c r="F27" s="28"/>
      <c r="G27" s="168" t="s">
        <v>1704</v>
      </c>
      <c r="H27" s="135"/>
    </row>
    <row r="28" spans="2:11">
      <c r="B28" s="132">
        <v>28</v>
      </c>
      <c r="C28" s="157" t="s">
        <v>1670</v>
      </c>
      <c r="D28" s="23"/>
      <c r="E28" s="188">
        <v>1.5</v>
      </c>
      <c r="F28" s="28"/>
      <c r="G28" s="168" t="s">
        <v>1705</v>
      </c>
      <c r="H28" s="135"/>
    </row>
    <row r="29" spans="2:11">
      <c r="B29" s="132">
        <v>29</v>
      </c>
      <c r="C29" s="64" t="s">
        <v>1620</v>
      </c>
      <c r="D29" s="65"/>
      <c r="E29" s="69"/>
      <c r="F29" s="67"/>
      <c r="G29" s="68"/>
      <c r="H29" s="39"/>
    </row>
    <row r="30" spans="2:11" ht="37.9" customHeight="1">
      <c r="B30" s="132">
        <v>30</v>
      </c>
      <c r="C30" s="157" t="s">
        <v>1595</v>
      </c>
      <c r="D30" s="158"/>
      <c r="E30" s="167" t="str">
        <f>+VLOOKUP(E$18,'4-DRG table'!$A$15:$D$1272,2,FALSE)</f>
        <v>OTHER MENTAL HEALTH DISORDERS</v>
      </c>
      <c r="F30" s="159"/>
      <c r="G30" s="168" t="s">
        <v>1605</v>
      </c>
      <c r="H30" s="39"/>
    </row>
    <row r="31" spans="2:11">
      <c r="B31" s="132">
        <v>31</v>
      </c>
      <c r="C31" s="157" t="s">
        <v>1624</v>
      </c>
      <c r="D31" s="158"/>
      <c r="E31" s="177">
        <f>ROUND(+VLOOKUP(E$18,'4-DRG table'!$A$15:$G$1272,4,FALSE),5)</f>
        <v>0.48394999999999999</v>
      </c>
      <c r="F31" s="159"/>
      <c r="G31" s="168" t="s">
        <v>1605</v>
      </c>
      <c r="H31" s="39"/>
    </row>
    <row r="32" spans="2:11" ht="15">
      <c r="B32" s="132">
        <v>32</v>
      </c>
      <c r="C32" s="157" t="s">
        <v>1679</v>
      </c>
      <c r="D32" s="158"/>
      <c r="E32" s="169" t="str">
        <f>IF(E11&lt;21,VLOOKUP(E18,'4-DRG table'!$A$15:$G$1271,7,FALSE),"n/a")</f>
        <v>Pediatric mental health</v>
      </c>
      <c r="F32" s="159"/>
      <c r="G32" s="168" t="s">
        <v>1695</v>
      </c>
      <c r="H32" s="39"/>
    </row>
    <row r="33" spans="2:8" ht="12.75" customHeight="1">
      <c r="B33" s="132">
        <v>33</v>
      </c>
      <c r="C33" s="157" t="s">
        <v>1681</v>
      </c>
      <c r="D33" s="158"/>
      <c r="E33" s="182">
        <f>IF(OR(E32="Pediatric misc",E32="Pediatric respiratory"),E28,(IF(E32="Pediatric mental health",E26,(IF(E32="Neonate",E27,1)))))</f>
        <v>2</v>
      </c>
      <c r="F33" s="159"/>
      <c r="G33" s="168" t="s">
        <v>1694</v>
      </c>
      <c r="H33" s="39"/>
    </row>
    <row r="34" spans="2:8">
      <c r="B34" s="132">
        <v>34</v>
      </c>
      <c r="C34" s="157" t="s">
        <v>1629</v>
      </c>
      <c r="D34" s="158"/>
      <c r="E34" s="178">
        <f>E31*E33</f>
        <v>0.96789999999999998</v>
      </c>
      <c r="F34" s="159"/>
      <c r="G34" s="170" t="s">
        <v>1697</v>
      </c>
      <c r="H34" s="127"/>
    </row>
    <row r="35" spans="2:8" ht="12.75" customHeight="1">
      <c r="B35" s="132">
        <v>35</v>
      </c>
      <c r="C35" s="157" t="s">
        <v>1696</v>
      </c>
      <c r="D35" s="158"/>
      <c r="E35" s="182">
        <f>ROUND(+VLOOKUP(E$18,'4-DRG table'!$A$15:$D$1272,3,FALSE),2)</f>
        <v>7.48</v>
      </c>
      <c r="F35" s="159"/>
      <c r="G35" s="168" t="s">
        <v>1605</v>
      </c>
      <c r="H35" s="125"/>
    </row>
    <row r="36" spans="2:8" ht="12.75" customHeight="1">
      <c r="B36" s="132">
        <v>36</v>
      </c>
      <c r="C36" s="64" t="s">
        <v>1618</v>
      </c>
      <c r="D36" s="90"/>
      <c r="E36" s="113"/>
      <c r="F36" s="93"/>
      <c r="G36" s="94"/>
      <c r="H36" s="39"/>
    </row>
    <row r="37" spans="2:8" ht="12.75" customHeight="1">
      <c r="B37" s="132">
        <v>37</v>
      </c>
      <c r="C37" s="157" t="s">
        <v>1623</v>
      </c>
      <c r="D37" s="158"/>
      <c r="E37" s="154" t="str">
        <f>E14</f>
        <v>No</v>
      </c>
      <c r="F37" s="163"/>
      <c r="G37" s="156" t="s">
        <v>1689</v>
      </c>
      <c r="H37" s="127"/>
    </row>
    <row r="38" spans="2:8" ht="12.75" customHeight="1">
      <c r="B38" s="132">
        <v>38</v>
      </c>
      <c r="C38" s="157" t="s">
        <v>1622</v>
      </c>
      <c r="D38" s="158"/>
      <c r="E38" s="164" t="str">
        <f>IF(E37="Yes",IF(E9&gt;E23,"Yes","No"),"N/A")</f>
        <v>N/A</v>
      </c>
      <c r="F38" s="163"/>
      <c r="G38" s="156" t="s">
        <v>1680</v>
      </c>
      <c r="H38" s="127"/>
    </row>
    <row r="39" spans="2:8" ht="12.75" customHeight="1">
      <c r="B39" s="132">
        <v>39</v>
      </c>
      <c r="C39" s="165" t="s">
        <v>1656</v>
      </c>
      <c r="D39" s="158"/>
      <c r="E39" s="164" t="str">
        <f>IF(E37="Yes",IF(E7&gt;E24,"Yes","No"),"N/A")</f>
        <v>N/A</v>
      </c>
      <c r="F39" s="163"/>
      <c r="G39" s="156" t="s">
        <v>1706</v>
      </c>
      <c r="H39" s="127"/>
    </row>
    <row r="40" spans="2:8" ht="12.75" customHeight="1">
      <c r="B40" s="132">
        <v>40</v>
      </c>
      <c r="C40" s="157" t="s">
        <v>1719</v>
      </c>
      <c r="D40" s="158"/>
      <c r="E40" s="166">
        <f>IF(OR( E38="Yes",E39="Yes"),ROUND((E9*E25),2),0)</f>
        <v>0</v>
      </c>
      <c r="F40" s="163"/>
      <c r="G40" s="156" t="s">
        <v>1721</v>
      </c>
      <c r="H40" s="127"/>
    </row>
    <row r="41" spans="2:8">
      <c r="B41" s="132">
        <v>41</v>
      </c>
      <c r="C41" s="64" t="s">
        <v>638</v>
      </c>
      <c r="D41" s="90"/>
      <c r="E41" s="114"/>
      <c r="F41" s="93"/>
      <c r="G41" s="94"/>
      <c r="H41" s="39"/>
    </row>
    <row r="42" spans="2:8" ht="30" customHeight="1">
      <c r="B42" s="132">
        <v>42</v>
      </c>
      <c r="C42" s="157" t="s">
        <v>1707</v>
      </c>
      <c r="D42" s="158"/>
      <c r="E42" s="161">
        <f>E34*E15</f>
        <v>11378.6324</v>
      </c>
      <c r="F42" s="159"/>
      <c r="G42" s="162" t="s">
        <v>1708</v>
      </c>
      <c r="H42" s="139"/>
    </row>
    <row r="43" spans="2:8">
      <c r="B43" s="132">
        <v>43</v>
      </c>
      <c r="C43" s="95" t="s">
        <v>378</v>
      </c>
      <c r="D43" s="96"/>
      <c r="E43" s="115"/>
      <c r="F43" s="97"/>
      <c r="G43" s="98"/>
      <c r="H43" s="39"/>
    </row>
    <row r="44" spans="2:8" s="30" customFormat="1">
      <c r="B44" s="132">
        <v>44</v>
      </c>
      <c r="C44" s="152" t="s">
        <v>1592</v>
      </c>
      <c r="D44" s="153"/>
      <c r="E44" s="154" t="str">
        <f>+E10</f>
        <v>No</v>
      </c>
      <c r="F44" s="155"/>
      <c r="G44" s="156" t="s">
        <v>1625</v>
      </c>
      <c r="H44" s="39"/>
    </row>
    <row r="45" spans="2:8" ht="25.5">
      <c r="B45" s="132">
        <v>45</v>
      </c>
      <c r="C45" s="157" t="s">
        <v>1600</v>
      </c>
      <c r="D45" s="158"/>
      <c r="E45" s="151" t="str">
        <f>IF(E44="Yes",ROUND((E42/E35)*(E9+1),2),"N/A")</f>
        <v>N/A</v>
      </c>
      <c r="F45" s="159"/>
      <c r="G45" s="160" t="s">
        <v>1720</v>
      </c>
      <c r="H45" s="127"/>
    </row>
    <row r="46" spans="2:8">
      <c r="B46" s="132">
        <v>46</v>
      </c>
      <c r="C46" s="157" t="s">
        <v>1710</v>
      </c>
      <c r="D46" s="158"/>
      <c r="E46" s="151" t="str">
        <f>IF(E45="N/A","N/A",IF(E45&lt;E42,"Yes","No"))</f>
        <v>N/A</v>
      </c>
      <c r="F46" s="159"/>
      <c r="G46" s="160" t="s">
        <v>1709</v>
      </c>
      <c r="H46" s="39"/>
    </row>
    <row r="47" spans="2:8">
      <c r="B47" s="132">
        <v>47</v>
      </c>
      <c r="C47" s="157" t="s">
        <v>1591</v>
      </c>
      <c r="D47" s="158"/>
      <c r="E47" s="151">
        <f>+IF(E46="Yes",E45,E42)</f>
        <v>11378.6324</v>
      </c>
      <c r="F47" s="159"/>
      <c r="G47" s="160" t="s">
        <v>1682</v>
      </c>
      <c r="H47" s="127"/>
    </row>
    <row r="48" spans="2:8">
      <c r="B48" s="132">
        <v>48</v>
      </c>
      <c r="C48" s="95" t="s">
        <v>1603</v>
      </c>
      <c r="D48" s="96"/>
      <c r="E48" s="115"/>
      <c r="F48" s="97"/>
      <c r="G48" s="98"/>
      <c r="H48" s="39"/>
    </row>
    <row r="49" spans="2:8">
      <c r="B49" s="132">
        <v>49</v>
      </c>
      <c r="C49" s="157" t="s">
        <v>376</v>
      </c>
      <c r="D49" s="158"/>
      <c r="E49" s="151">
        <f>+E7*E8</f>
        <v>4198.3455999999996</v>
      </c>
      <c r="F49" s="159"/>
      <c r="G49" s="160" t="s">
        <v>1711</v>
      </c>
      <c r="H49" s="135"/>
    </row>
    <row r="50" spans="2:8">
      <c r="B50" s="132">
        <v>50</v>
      </c>
      <c r="C50" s="157" t="s">
        <v>1613</v>
      </c>
      <c r="D50" s="158"/>
      <c r="E50" s="171" t="str">
        <f>IF(E49&gt;E47,"Loss","Gain")</f>
        <v>Gain</v>
      </c>
      <c r="F50" s="159"/>
      <c r="G50" s="172" t="s">
        <v>1683</v>
      </c>
      <c r="H50" s="127"/>
    </row>
    <row r="51" spans="2:8">
      <c r="B51" s="132">
        <v>51</v>
      </c>
      <c r="C51" s="99" t="s">
        <v>1596</v>
      </c>
      <c r="D51" s="100"/>
      <c r="E51" s="116"/>
      <c r="F51" s="101"/>
      <c r="G51" s="102"/>
      <c r="H51" s="39"/>
    </row>
    <row r="52" spans="2:8" ht="25.5">
      <c r="B52" s="132">
        <v>52</v>
      </c>
      <c r="C52" s="157" t="s">
        <v>1614</v>
      </c>
      <c r="D52" s="158"/>
      <c r="E52" s="151" t="str">
        <f>IF(E50="Loss",(E49-E47),"N/A")</f>
        <v>N/A</v>
      </c>
      <c r="F52" s="159"/>
      <c r="G52" s="160" t="s">
        <v>1684</v>
      </c>
      <c r="H52" s="140"/>
    </row>
    <row r="53" spans="2:8" ht="25.5">
      <c r="B53" s="132">
        <v>53</v>
      </c>
      <c r="C53" s="157" t="s">
        <v>1712</v>
      </c>
      <c r="D53" s="158"/>
      <c r="E53" s="151" t="str">
        <f>IF((E50="Loss"),IF((E52&gt;E20),"Yes","No"),"N/A")</f>
        <v>N/A</v>
      </c>
      <c r="F53" s="159"/>
      <c r="G53" s="160" t="s">
        <v>1714</v>
      </c>
      <c r="H53" s="141"/>
    </row>
    <row r="54" spans="2:8" ht="38.25">
      <c r="B54" s="132">
        <v>54</v>
      </c>
      <c r="C54" s="157" t="s">
        <v>1716</v>
      </c>
      <c r="D54" s="158"/>
      <c r="E54" s="151">
        <f>IF(E53="Yes",IF(E52&lt;E20,0,(E52-E20)*E22),0)</f>
        <v>0</v>
      </c>
      <c r="F54" s="159"/>
      <c r="G54" s="160" t="s">
        <v>1685</v>
      </c>
      <c r="H54" s="140"/>
    </row>
    <row r="55" spans="2:8">
      <c r="B55" s="132">
        <v>55</v>
      </c>
      <c r="C55" s="99" t="s">
        <v>1597</v>
      </c>
      <c r="D55" s="100"/>
      <c r="E55" s="116"/>
      <c r="F55" s="101"/>
      <c r="G55" s="102"/>
      <c r="H55" s="40"/>
    </row>
    <row r="56" spans="2:8">
      <c r="B56" s="132">
        <v>56</v>
      </c>
      <c r="C56" s="157" t="s">
        <v>1615</v>
      </c>
      <c r="D56" s="158"/>
      <c r="E56" s="151">
        <f>IF(E50="Gain",(E47-E49),"N/A")</f>
        <v>7180.2868000000008</v>
      </c>
      <c r="F56" s="159"/>
      <c r="G56" s="160" t="s">
        <v>1686</v>
      </c>
      <c r="H56" s="127"/>
    </row>
    <row r="57" spans="2:8" ht="28.15" customHeight="1">
      <c r="B57" s="132">
        <v>57</v>
      </c>
      <c r="C57" s="157" t="s">
        <v>1616</v>
      </c>
      <c r="D57" s="158"/>
      <c r="E57" s="151" t="str">
        <f>IF((E50="Gain"),IF((E56&gt;E21),"Yes","No"),"N/A")</f>
        <v>No</v>
      </c>
      <c r="F57" s="159"/>
      <c r="G57" s="160" t="s">
        <v>1713</v>
      </c>
      <c r="H57" s="127"/>
    </row>
    <row r="58" spans="2:8" ht="26.45" customHeight="1">
      <c r="B58" s="132">
        <v>58</v>
      </c>
      <c r="C58" s="157" t="s">
        <v>1600</v>
      </c>
      <c r="D58" s="158"/>
      <c r="E58" s="151" t="str">
        <f>IF(E57="Yes",ROUND((E42/E35)*(E9+1),2),"N/A")</f>
        <v>N/A</v>
      </c>
      <c r="F58" s="159"/>
      <c r="G58" s="160" t="s">
        <v>1722</v>
      </c>
      <c r="H58" s="127"/>
    </row>
    <row r="59" spans="2:8" ht="16.5" customHeight="1">
      <c r="B59" s="132">
        <v>59</v>
      </c>
      <c r="C59" s="157" t="s">
        <v>1710</v>
      </c>
      <c r="D59" s="158"/>
      <c r="E59" s="151" t="str">
        <f>IF(E58="N/A","N/A",IF(E58&lt;E42,"Yes","No"))</f>
        <v>N/A</v>
      </c>
      <c r="F59" s="159"/>
      <c r="G59" s="160" t="s">
        <v>1715</v>
      </c>
      <c r="H59" s="127"/>
    </row>
    <row r="60" spans="2:8" ht="12.75" customHeight="1">
      <c r="B60" s="132">
        <v>60</v>
      </c>
      <c r="C60" s="157" t="s">
        <v>1659</v>
      </c>
      <c r="D60" s="158"/>
      <c r="E60" s="151">
        <f>IF(E59="Yes",(E58),(E47))</f>
        <v>11378.6324</v>
      </c>
      <c r="F60" s="159"/>
      <c r="G60" s="160" t="s">
        <v>1687</v>
      </c>
      <c r="H60" s="127"/>
    </row>
    <row r="61" spans="2:8">
      <c r="B61" s="132">
        <v>61</v>
      </c>
      <c r="C61" s="130" t="s">
        <v>1598</v>
      </c>
      <c r="D61" s="96"/>
      <c r="E61" s="115"/>
      <c r="F61" s="97"/>
      <c r="G61" s="98"/>
      <c r="H61" s="131"/>
    </row>
    <row r="62" spans="2:8" ht="31.15" customHeight="1">
      <c r="B62" s="132">
        <v>62</v>
      </c>
      <c r="C62" s="157" t="s">
        <v>1660</v>
      </c>
      <c r="D62" s="158"/>
      <c r="E62" s="151">
        <f>IF(E50="Loss",(E47+E54),(E60))</f>
        <v>11378.6324</v>
      </c>
      <c r="F62" s="159"/>
      <c r="G62" s="173" t="s">
        <v>1717</v>
      </c>
      <c r="H62" s="140"/>
    </row>
    <row r="63" spans="2:8">
      <c r="B63" s="132">
        <v>63</v>
      </c>
      <c r="C63" s="103" t="s">
        <v>1662</v>
      </c>
      <c r="D63" s="104"/>
      <c r="E63" s="117"/>
      <c r="F63" s="63"/>
      <c r="G63" s="105"/>
      <c r="H63" s="39"/>
    </row>
    <row r="64" spans="2:8">
      <c r="B64" s="132">
        <v>64</v>
      </c>
      <c r="C64" s="157" t="s">
        <v>1607</v>
      </c>
      <c r="D64" s="158"/>
      <c r="E64" s="171">
        <f>E12</f>
        <v>100</v>
      </c>
      <c r="F64" s="159"/>
      <c r="G64" s="172" t="s">
        <v>1627</v>
      </c>
      <c r="H64" s="127"/>
    </row>
    <row r="65" spans="2:8">
      <c r="B65" s="132">
        <v>65</v>
      </c>
      <c r="C65" s="157" t="s">
        <v>1608</v>
      </c>
      <c r="D65" s="158"/>
      <c r="E65" s="171">
        <f>E13</f>
        <v>87</v>
      </c>
      <c r="F65" s="159"/>
      <c r="G65" s="172" t="s">
        <v>1626</v>
      </c>
      <c r="H65" s="127"/>
    </row>
    <row r="66" spans="2:8" ht="38.25">
      <c r="B66" s="132">
        <v>66</v>
      </c>
      <c r="C66" s="60" t="s">
        <v>1601</v>
      </c>
      <c r="D66" s="61"/>
      <c r="E66" s="118">
        <f>IF(E40&gt;0,E40,(E62-(E64+E65)))</f>
        <v>11191.6324</v>
      </c>
      <c r="F66" s="62"/>
      <c r="G66" s="143" t="s">
        <v>1718</v>
      </c>
      <c r="H66" s="127"/>
    </row>
    <row r="67" spans="2:8" ht="25.5">
      <c r="B67" s="132">
        <v>67</v>
      </c>
      <c r="C67" s="148" t="s">
        <v>1657</v>
      </c>
      <c r="D67" s="146"/>
      <c r="E67" s="149">
        <f>IF(OR(E40&gt;0,E16="n/a"),0,E16)</f>
        <v>1053.81</v>
      </c>
      <c r="F67" s="145"/>
      <c r="G67" s="142" t="s">
        <v>1690</v>
      </c>
      <c r="H67" s="127"/>
    </row>
    <row r="68" spans="2:8" ht="26.25" thickBot="1">
      <c r="B68" s="132">
        <v>68</v>
      </c>
      <c r="C68" s="148" t="s">
        <v>1658</v>
      </c>
      <c r="D68" s="146"/>
      <c r="E68" s="149">
        <f>IF(OR(E40&gt;0,E18="n/a"),0,E17)</f>
        <v>1388.56</v>
      </c>
      <c r="F68" s="145"/>
      <c r="G68" s="142" t="s">
        <v>1691</v>
      </c>
      <c r="H68" s="127"/>
    </row>
    <row r="69" spans="2:8" ht="13.5" thickBot="1">
      <c r="B69" s="132">
        <v>69</v>
      </c>
      <c r="C69" s="52" t="s">
        <v>1661</v>
      </c>
      <c r="D69" s="23"/>
      <c r="E69" s="150">
        <f>E66+E67+E68</f>
        <v>13634.002399999999</v>
      </c>
      <c r="F69" s="29"/>
      <c r="G69" s="144" t="s">
        <v>1688</v>
      </c>
      <c r="H69" s="127"/>
    </row>
    <row r="70" spans="2:8" ht="31.5" customHeight="1">
      <c r="B70" s="221" t="s">
        <v>1630</v>
      </c>
      <c r="C70" s="222"/>
      <c r="D70" s="222"/>
      <c r="E70" s="222"/>
      <c r="F70" s="222"/>
      <c r="G70" s="223"/>
      <c r="H70" s="39"/>
    </row>
    <row r="71" spans="2:8">
      <c r="G71" s="59"/>
    </row>
    <row r="73" spans="2:8">
      <c r="E73" s="42"/>
    </row>
  </sheetData>
  <sheetProtection sheet="1" objects="1" scenarios="1"/>
  <mergeCells count="5">
    <mergeCell ref="C2:G2"/>
    <mergeCell ref="K6:L6"/>
    <mergeCell ref="F4:G4"/>
    <mergeCell ref="B70:G70"/>
    <mergeCell ref="C4:E4"/>
  </mergeCells>
  <phoneticPr fontId="3" type="noConversion"/>
  <dataValidations count="2">
    <dataValidation type="whole" operator="lessThanOrEqual" allowBlank="1" showInputMessage="1" showErrorMessage="1" sqref="E11">
      <formula1>110</formula1>
    </dataValidation>
    <dataValidation type="list" allowBlank="1" showInputMessage="1" showErrorMessage="1" sqref="E10 E14">
      <formula1>$K$10:$L$10</formula1>
    </dataValidation>
  </dataValidations>
  <printOptions horizontalCentered="1" verticalCentered="1"/>
  <pageMargins left="0.25" right="0.25" top="1" bottom="1" header="0.5" footer="0.5"/>
  <pageSetup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L10" sqref="L10"/>
    </sheetView>
  </sheetViews>
  <sheetFormatPr defaultRowHeight="12.75"/>
  <cols>
    <col min="1" max="1" width="8" customWidth="1"/>
    <col min="2" max="2" width="27.28515625" customWidth="1"/>
    <col min="3" max="3" width="12.85546875" customWidth="1"/>
    <col min="4" max="4" width="11.7109375" customWidth="1"/>
    <col min="5" max="5" width="14.7109375" customWidth="1"/>
    <col min="6" max="6" width="8.42578125" customWidth="1"/>
    <col min="7" max="7" width="10.28515625" style="45" customWidth="1"/>
    <col min="8" max="8" width="9.140625" style="43" customWidth="1"/>
  </cols>
  <sheetData>
    <row r="1" spans="1:9" s="5" customFormat="1" ht="25.5" customHeight="1">
      <c r="A1" s="231" t="s">
        <v>1729</v>
      </c>
      <c r="B1" s="232"/>
      <c r="C1" s="232"/>
      <c r="D1" s="232"/>
      <c r="E1" s="232"/>
      <c r="F1" s="233"/>
      <c r="G1" s="133"/>
      <c r="H1" s="49"/>
    </row>
    <row r="2" spans="1:9" s="46" customFormat="1" ht="25.5" customHeight="1">
      <c r="A2" s="229" t="s">
        <v>1672</v>
      </c>
      <c r="B2" s="230"/>
      <c r="C2" s="230"/>
      <c r="D2" s="230"/>
      <c r="E2" s="230"/>
      <c r="F2" s="230"/>
      <c r="G2" s="230"/>
      <c r="H2" s="230"/>
      <c r="I2" s="230"/>
    </row>
    <row r="3" spans="1:9" s="46" customFormat="1" ht="12.75" customHeight="1">
      <c r="A3" s="234" t="s">
        <v>1673</v>
      </c>
      <c r="B3" s="235"/>
      <c r="C3" s="235"/>
      <c r="D3" s="235"/>
      <c r="E3" s="235"/>
      <c r="F3" s="235"/>
      <c r="G3" s="44"/>
      <c r="H3" s="47"/>
    </row>
    <row r="4" spans="1:9" s="46" customFormat="1" ht="40.9" customHeight="1">
      <c r="A4" s="229" t="s">
        <v>1742</v>
      </c>
      <c r="B4" s="230"/>
      <c r="C4" s="230"/>
      <c r="D4" s="230"/>
      <c r="E4" s="230"/>
      <c r="F4" s="230"/>
      <c r="G4" s="230"/>
      <c r="H4" s="230"/>
      <c r="I4" s="230"/>
    </row>
    <row r="5" spans="1:9" s="46" customFormat="1" ht="26.45" customHeight="1">
      <c r="A5" s="229" t="s">
        <v>1674</v>
      </c>
      <c r="B5" s="230"/>
      <c r="C5" s="230"/>
      <c r="D5" s="230"/>
      <c r="E5" s="230"/>
      <c r="F5" s="230"/>
      <c r="G5" s="230"/>
      <c r="H5" s="230"/>
      <c r="I5" s="230"/>
    </row>
    <row r="6" spans="1:9" s="46" customFormat="1" ht="16.899999999999999" customHeight="1">
      <c r="A6" s="229" t="s">
        <v>1663</v>
      </c>
      <c r="B6" s="230"/>
      <c r="C6" s="230"/>
      <c r="D6" s="230"/>
      <c r="E6" s="230"/>
      <c r="F6" s="230"/>
      <c r="G6" s="44"/>
      <c r="H6" s="47"/>
    </row>
    <row r="7" spans="1:9" s="46" customFormat="1" ht="16.899999999999999" customHeight="1">
      <c r="A7" s="229" t="s">
        <v>1730</v>
      </c>
      <c r="B7" s="230"/>
      <c r="C7" s="230"/>
      <c r="D7" s="230"/>
      <c r="E7" s="230"/>
      <c r="F7" s="230"/>
      <c r="G7" s="230"/>
      <c r="H7" s="230"/>
      <c r="I7" s="230"/>
    </row>
    <row r="8" spans="1:9" s="46" customFormat="1" ht="27" customHeight="1">
      <c r="A8" s="229" t="s">
        <v>1731</v>
      </c>
      <c r="B8" s="230"/>
      <c r="C8" s="230"/>
      <c r="D8" s="230"/>
      <c r="E8" s="230"/>
      <c r="F8" s="230"/>
      <c r="G8" s="230"/>
      <c r="H8" s="230"/>
      <c r="I8" s="230"/>
    </row>
    <row r="9" spans="1:9" s="46" customFormat="1" ht="20.25" customHeight="1">
      <c r="A9" s="229" t="s">
        <v>1732</v>
      </c>
      <c r="B9" s="230"/>
      <c r="C9" s="230"/>
      <c r="D9" s="230"/>
      <c r="E9" s="230"/>
      <c r="F9" s="230"/>
      <c r="G9" s="230"/>
      <c r="H9" s="230"/>
      <c r="I9" s="230"/>
    </row>
    <row r="10" spans="1:9" s="46" customFormat="1" ht="28.9" customHeight="1">
      <c r="A10" s="227" t="s">
        <v>1743</v>
      </c>
      <c r="B10" s="228"/>
      <c r="C10" s="228"/>
      <c r="D10" s="228"/>
      <c r="E10" s="228"/>
      <c r="F10" s="228"/>
      <c r="G10" s="228"/>
      <c r="H10" s="228"/>
      <c r="I10" s="228"/>
    </row>
    <row r="11" spans="1:9" s="46" customFormat="1" ht="5.45" customHeight="1">
      <c r="G11" s="44"/>
      <c r="H11" s="47"/>
    </row>
  </sheetData>
  <mergeCells count="10">
    <mergeCell ref="A10:I10"/>
    <mergeCell ref="A7:I7"/>
    <mergeCell ref="A8:I8"/>
    <mergeCell ref="A9:I9"/>
    <mergeCell ref="A1:F1"/>
    <mergeCell ref="A2:I2"/>
    <mergeCell ref="A4:I4"/>
    <mergeCell ref="A5:I5"/>
    <mergeCell ref="A3:F3"/>
    <mergeCell ref="A6:F6"/>
  </mergeCells>
  <printOptions horizontalCentered="1" verticalCentered="1"/>
  <pageMargins left="0.45" right="0.45" top="0.75" bottom="0.75" header="0.3" footer="0.3"/>
  <pageSetup scale="1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310"/>
  <sheetViews>
    <sheetView topLeftCell="A1256" zoomScaleNormal="100" workbookViewId="0">
      <selection activeCell="B1278" sqref="B1278"/>
    </sheetView>
  </sheetViews>
  <sheetFormatPr defaultColWidth="9.140625" defaultRowHeight="12.75"/>
  <cols>
    <col min="1" max="1" width="9.85546875" style="2" customWidth="1"/>
    <col min="2" max="2" width="52.85546875" style="2" customWidth="1"/>
    <col min="3" max="3" width="9" style="2" customWidth="1"/>
    <col min="4" max="4" width="11.5703125" style="2" customWidth="1"/>
    <col min="5" max="5" width="9.85546875" style="2" customWidth="1"/>
    <col min="6" max="6" width="11.85546875" style="2" customWidth="1"/>
    <col min="7" max="7" width="14.42578125" style="2" bestFit="1" customWidth="1"/>
    <col min="8" max="8" width="15.5703125" style="2" customWidth="1"/>
    <col min="9" max="9" width="10.28515625" style="32" bestFit="1" customWidth="1"/>
    <col min="10" max="39" width="9.140625" style="1"/>
    <col min="40" max="16384" width="9.140625" style="2"/>
  </cols>
  <sheetData>
    <row r="1" spans="1:39" s="48" customFormat="1" ht="24.75" customHeight="1">
      <c r="A1" s="74" t="s">
        <v>1678</v>
      </c>
      <c r="B1" s="75"/>
      <c r="C1" s="75"/>
      <c r="D1" s="75"/>
      <c r="E1" s="76"/>
      <c r="F1" s="77"/>
      <c r="G1" s="76"/>
      <c r="H1" s="78"/>
    </row>
    <row r="2" spans="1:39" s="5" customFormat="1">
      <c r="A2" s="79" t="s">
        <v>1602</v>
      </c>
      <c r="B2" s="80"/>
      <c r="C2" s="81"/>
      <c r="D2" s="81"/>
      <c r="E2" s="81"/>
      <c r="F2" s="81"/>
      <c r="G2" s="81"/>
      <c r="H2" s="82"/>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c r="A3" s="83" t="s">
        <v>1640</v>
      </c>
      <c r="B3" s="84"/>
      <c r="C3" s="84"/>
      <c r="D3" s="84"/>
      <c r="E3" s="84"/>
      <c r="F3" s="84"/>
      <c r="G3" s="84"/>
      <c r="H3" s="85"/>
      <c r="I3" s="1"/>
    </row>
    <row r="4" spans="1:39">
      <c r="A4" s="83" t="s">
        <v>1617</v>
      </c>
      <c r="B4" s="84"/>
      <c r="C4" s="84"/>
      <c r="D4" s="84"/>
      <c r="E4" s="84"/>
      <c r="F4" s="84"/>
      <c r="G4" s="84"/>
      <c r="H4" s="85"/>
      <c r="I4" s="1"/>
    </row>
    <row r="5" spans="1:39">
      <c r="A5" s="83" t="s">
        <v>1676</v>
      </c>
      <c r="B5" s="84"/>
      <c r="C5" s="84"/>
      <c r="D5" s="84"/>
      <c r="E5" s="84"/>
      <c r="F5" s="84"/>
      <c r="G5" s="84"/>
      <c r="H5" s="85"/>
      <c r="I5" s="1"/>
    </row>
    <row r="6" spans="1:39" ht="29.45" customHeight="1">
      <c r="A6" s="239" t="s">
        <v>1677</v>
      </c>
      <c r="B6" s="240"/>
      <c r="C6" s="240"/>
      <c r="D6" s="240"/>
      <c r="E6" s="240"/>
      <c r="F6" s="240"/>
      <c r="G6" s="240"/>
      <c r="H6" s="241"/>
      <c r="I6" s="1"/>
    </row>
    <row r="7" spans="1:39">
      <c r="A7" s="83" t="s">
        <v>1641</v>
      </c>
      <c r="B7" s="84"/>
      <c r="C7" s="84"/>
      <c r="D7" s="84"/>
      <c r="E7" s="84"/>
      <c r="F7" s="84"/>
      <c r="G7" s="84"/>
      <c r="H7" s="85"/>
      <c r="I7" s="1"/>
    </row>
    <row r="8" spans="1:39">
      <c r="A8" s="83" t="s">
        <v>1639</v>
      </c>
      <c r="B8" s="84"/>
      <c r="C8" s="84"/>
      <c r="D8" s="84"/>
      <c r="E8" s="84"/>
      <c r="F8" s="84"/>
      <c r="G8" s="84"/>
      <c r="H8" s="85"/>
      <c r="I8" s="1"/>
    </row>
    <row r="9" spans="1:39">
      <c r="A9" s="83" t="s">
        <v>1642</v>
      </c>
      <c r="B9" s="84"/>
      <c r="C9" s="84"/>
      <c r="D9" s="84"/>
      <c r="E9" s="84"/>
      <c r="F9" s="84"/>
      <c r="G9" s="84"/>
      <c r="H9" s="84"/>
      <c r="I9" s="138"/>
    </row>
    <row r="10" spans="1:39" ht="28.15" customHeight="1">
      <c r="A10" s="255" t="s">
        <v>1643</v>
      </c>
      <c r="B10" s="256"/>
      <c r="C10" s="256"/>
      <c r="D10" s="256"/>
      <c r="E10" s="256"/>
      <c r="F10" s="256"/>
      <c r="G10" s="257"/>
      <c r="H10" s="85"/>
      <c r="I10" s="1"/>
    </row>
    <row r="11" spans="1:39">
      <c r="A11" s="86"/>
      <c r="B11" s="87"/>
      <c r="C11" s="87"/>
      <c r="D11" s="87"/>
      <c r="E11" s="87"/>
      <c r="F11" s="87"/>
      <c r="G11" s="88"/>
      <c r="H11" s="89"/>
      <c r="I11" s="1"/>
    </row>
    <row r="12" spans="1:39" s="7" customFormat="1" ht="12.75" customHeight="1">
      <c r="A12" s="249" t="s">
        <v>374</v>
      </c>
      <c r="B12" s="260" t="s">
        <v>375</v>
      </c>
      <c r="C12" s="252" t="s">
        <v>1633</v>
      </c>
      <c r="D12" s="242" t="s">
        <v>1675</v>
      </c>
      <c r="E12" s="242" t="s">
        <v>1733</v>
      </c>
      <c r="F12" s="236" t="s">
        <v>1734</v>
      </c>
      <c r="G12" s="245" t="s">
        <v>1590</v>
      </c>
      <c r="H12" s="24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39" s="7" customFormat="1" ht="12.75" customHeight="1">
      <c r="A13" s="250"/>
      <c r="B13" s="261"/>
      <c r="C13" s="253"/>
      <c r="D13" s="258"/>
      <c r="E13" s="243"/>
      <c r="F13" s="237"/>
      <c r="G13" s="247"/>
      <c r="H13" s="248"/>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row>
    <row r="14" spans="1:39" s="7" customFormat="1" ht="56.25" customHeight="1">
      <c r="A14" s="251"/>
      <c r="B14" s="262"/>
      <c r="C14" s="254"/>
      <c r="D14" s="259"/>
      <c r="E14" s="244"/>
      <c r="F14" s="238"/>
      <c r="G14" s="136" t="s">
        <v>1588</v>
      </c>
      <c r="H14" s="137" t="s">
        <v>1589</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row>
    <row r="15" spans="1:39" s="10" customFormat="1">
      <c r="A15" s="57" t="s">
        <v>379</v>
      </c>
      <c r="B15" s="8" t="s">
        <v>380</v>
      </c>
      <c r="C15" s="179">
        <v>7.6288659794000004</v>
      </c>
      <c r="D15" s="174">
        <v>7.4838680000000002</v>
      </c>
      <c r="E15" s="9">
        <v>1.5</v>
      </c>
      <c r="F15" s="174">
        <f>D15*E15</f>
        <v>11.225802</v>
      </c>
      <c r="G15" s="119" t="s">
        <v>1647</v>
      </c>
      <c r="H15" s="120" t="s">
        <v>1648</v>
      </c>
      <c r="I15" s="58"/>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s="15" customFormat="1">
      <c r="A16" s="11" t="s">
        <v>381</v>
      </c>
      <c r="B16" s="12" t="s">
        <v>380</v>
      </c>
      <c r="C16" s="180">
        <v>8.5695876289000008</v>
      </c>
      <c r="D16" s="175">
        <v>7.5256689999999997</v>
      </c>
      <c r="E16" s="14">
        <v>1.5</v>
      </c>
      <c r="F16" s="174">
        <f t="shared" ref="F16:F79" si="0">D16*E16</f>
        <v>11.288503499999999</v>
      </c>
      <c r="G16" s="119" t="s">
        <v>1647</v>
      </c>
      <c r="H16" s="120" t="s">
        <v>1648</v>
      </c>
    </row>
    <row r="17" spans="1:39" s="15" customFormat="1">
      <c r="A17" s="11" t="s">
        <v>382</v>
      </c>
      <c r="B17" s="12" t="s">
        <v>380</v>
      </c>
      <c r="C17" s="180">
        <v>12.5148648649</v>
      </c>
      <c r="D17" s="175">
        <v>8.8395829999999993</v>
      </c>
      <c r="E17" s="14">
        <v>1.5</v>
      </c>
      <c r="F17" s="174">
        <f t="shared" si="0"/>
        <v>13.2593745</v>
      </c>
      <c r="G17" s="119" t="s">
        <v>1647</v>
      </c>
      <c r="H17" s="120" t="s">
        <v>1648</v>
      </c>
    </row>
    <row r="18" spans="1:39" s="20" customFormat="1" ht="15.75" customHeight="1">
      <c r="A18" s="16" t="s">
        <v>383</v>
      </c>
      <c r="B18" s="17" t="s">
        <v>380</v>
      </c>
      <c r="C18" s="181">
        <v>31.566666666700002</v>
      </c>
      <c r="D18" s="176">
        <v>15.3728</v>
      </c>
      <c r="E18" s="19">
        <v>1.5</v>
      </c>
      <c r="F18" s="174">
        <f t="shared" si="0"/>
        <v>23.059200000000001</v>
      </c>
      <c r="G18" s="119" t="s">
        <v>1647</v>
      </c>
      <c r="H18" s="120" t="s">
        <v>1648</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s="10" customFormat="1" ht="13.5" customHeight="1">
      <c r="A19" s="57" t="s">
        <v>384</v>
      </c>
      <c r="B19" s="8" t="s">
        <v>385</v>
      </c>
      <c r="C19" s="179">
        <v>9.3617021276999992</v>
      </c>
      <c r="D19" s="174">
        <v>8.1602080000000008</v>
      </c>
      <c r="E19" s="9">
        <v>1.5</v>
      </c>
      <c r="F19" s="174">
        <f t="shared" si="0"/>
        <v>12.240312000000001</v>
      </c>
      <c r="G19" s="119" t="s">
        <v>1647</v>
      </c>
      <c r="H19" s="120" t="s">
        <v>1649</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s="15" customFormat="1">
      <c r="A20" s="11" t="s">
        <v>386</v>
      </c>
      <c r="B20" s="12" t="s">
        <v>385</v>
      </c>
      <c r="C20" s="180">
        <v>14.6994535519</v>
      </c>
      <c r="D20" s="175">
        <v>9.6671130000000005</v>
      </c>
      <c r="E20" s="14">
        <v>1.5</v>
      </c>
      <c r="F20" s="174">
        <f t="shared" si="0"/>
        <v>14.500669500000001</v>
      </c>
      <c r="G20" s="119" t="s">
        <v>1647</v>
      </c>
      <c r="H20" s="120" t="s">
        <v>1649</v>
      </c>
    </row>
    <row r="21" spans="1:39" s="15" customFormat="1">
      <c r="A21" s="11" t="s">
        <v>387</v>
      </c>
      <c r="B21" s="12" t="s">
        <v>385</v>
      </c>
      <c r="C21" s="180">
        <v>21.5263157895</v>
      </c>
      <c r="D21" s="175">
        <v>12.055002</v>
      </c>
      <c r="E21" s="14">
        <v>1.5</v>
      </c>
      <c r="F21" s="174">
        <f t="shared" si="0"/>
        <v>18.082502999999999</v>
      </c>
      <c r="G21" s="119" t="s">
        <v>1647</v>
      </c>
      <c r="H21" s="120" t="s">
        <v>1649</v>
      </c>
    </row>
    <row r="22" spans="1:39" s="20" customFormat="1">
      <c r="A22" s="16" t="s">
        <v>388</v>
      </c>
      <c r="B22" s="17" t="s">
        <v>385</v>
      </c>
      <c r="C22" s="181">
        <v>36.711340206199999</v>
      </c>
      <c r="D22" s="176">
        <v>18.080061000000001</v>
      </c>
      <c r="E22" s="19">
        <v>1.5</v>
      </c>
      <c r="F22" s="174">
        <f t="shared" si="0"/>
        <v>27.120091500000001</v>
      </c>
      <c r="G22" s="119" t="s">
        <v>1647</v>
      </c>
      <c r="H22" s="120" t="s">
        <v>1649</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s="10" customFormat="1">
      <c r="A23" s="57" t="s">
        <v>389</v>
      </c>
      <c r="B23" s="8" t="s">
        <v>390</v>
      </c>
      <c r="C23" s="179">
        <v>16.924308588100001</v>
      </c>
      <c r="D23" s="174">
        <v>4.2401970000000002</v>
      </c>
      <c r="E23" s="9">
        <v>1.5</v>
      </c>
      <c r="F23" s="174">
        <f t="shared" si="0"/>
        <v>6.3602955000000003</v>
      </c>
      <c r="G23" s="119" t="s">
        <v>1647</v>
      </c>
      <c r="H23" s="120" t="s">
        <v>1649</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s="15" customFormat="1">
      <c r="A24" s="11" t="s">
        <v>391</v>
      </c>
      <c r="B24" s="12" t="s">
        <v>390</v>
      </c>
      <c r="C24" s="180">
        <v>22.566245413800001</v>
      </c>
      <c r="D24" s="175">
        <v>6.2663859999999998</v>
      </c>
      <c r="E24" s="14">
        <v>1.5</v>
      </c>
      <c r="F24" s="174">
        <f t="shared" si="0"/>
        <v>9.3995789999999992</v>
      </c>
      <c r="G24" s="119" t="s">
        <v>1647</v>
      </c>
      <c r="H24" s="120" t="s">
        <v>1649</v>
      </c>
    </row>
    <row r="25" spans="1:39" s="15" customFormat="1">
      <c r="A25" s="11" t="s">
        <v>392</v>
      </c>
      <c r="B25" s="12" t="s">
        <v>390</v>
      </c>
      <c r="C25" s="180">
        <v>32.799999999999997</v>
      </c>
      <c r="D25" s="175">
        <v>10.136266000000001</v>
      </c>
      <c r="E25" s="14">
        <v>1.5</v>
      </c>
      <c r="F25" s="174">
        <f t="shared" si="0"/>
        <v>15.204399000000002</v>
      </c>
      <c r="G25" s="119" t="s">
        <v>1647</v>
      </c>
      <c r="H25" s="120" t="s">
        <v>1649</v>
      </c>
    </row>
    <row r="26" spans="1:39" s="20" customFormat="1">
      <c r="A26" s="16" t="s">
        <v>393</v>
      </c>
      <c r="B26" s="17" t="s">
        <v>390</v>
      </c>
      <c r="C26" s="181">
        <v>51.188940092199999</v>
      </c>
      <c r="D26" s="176">
        <v>18.216170999999999</v>
      </c>
      <c r="E26" s="19">
        <v>1.5</v>
      </c>
      <c r="F26" s="174">
        <f t="shared" si="0"/>
        <v>27.324256499999997</v>
      </c>
      <c r="G26" s="119" t="s">
        <v>1647</v>
      </c>
      <c r="H26" s="120" t="s">
        <v>1649</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s="21" customFormat="1">
      <c r="A27" s="11" t="s">
        <v>394</v>
      </c>
      <c r="B27" s="12" t="s">
        <v>395</v>
      </c>
      <c r="C27" s="180">
        <v>22.891304347799998</v>
      </c>
      <c r="D27" s="175">
        <v>6.4916039999999997</v>
      </c>
      <c r="E27" s="14">
        <v>1.5</v>
      </c>
      <c r="F27" s="174">
        <f t="shared" si="0"/>
        <v>9.737406</v>
      </c>
      <c r="G27" s="119" t="s">
        <v>1647</v>
      </c>
      <c r="H27" s="120" t="s">
        <v>1649</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39" s="21" customFormat="1">
      <c r="A28" s="11" t="s">
        <v>396</v>
      </c>
      <c r="B28" s="12" t="s">
        <v>395</v>
      </c>
      <c r="C28" s="180">
        <v>20.590909090899999</v>
      </c>
      <c r="D28" s="175">
        <v>6.750184</v>
      </c>
      <c r="E28" s="14">
        <v>1.5</v>
      </c>
      <c r="F28" s="174">
        <f t="shared" si="0"/>
        <v>10.125275999999999</v>
      </c>
      <c r="G28" s="119" t="s">
        <v>1647</v>
      </c>
      <c r="H28" s="120" t="s">
        <v>1649</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s="21" customFormat="1">
      <c r="A29" s="11" t="s">
        <v>397</v>
      </c>
      <c r="B29" s="12" t="s">
        <v>395</v>
      </c>
      <c r="C29" s="180">
        <v>26.3937219731</v>
      </c>
      <c r="D29" s="175">
        <v>9.2479300000000002</v>
      </c>
      <c r="E29" s="14">
        <v>1.5</v>
      </c>
      <c r="F29" s="174">
        <f t="shared" si="0"/>
        <v>13.871895</v>
      </c>
      <c r="G29" s="119" t="s">
        <v>1647</v>
      </c>
      <c r="H29" s="120" t="s">
        <v>1649</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s="21" customFormat="1">
      <c r="A30" s="16" t="s">
        <v>398</v>
      </c>
      <c r="B30" s="17" t="s">
        <v>395</v>
      </c>
      <c r="C30" s="181">
        <v>38.582949308800004</v>
      </c>
      <c r="D30" s="176">
        <v>14.159981</v>
      </c>
      <c r="E30" s="19">
        <v>1.5</v>
      </c>
      <c r="F30" s="174">
        <f t="shared" si="0"/>
        <v>21.239971499999999</v>
      </c>
      <c r="G30" s="119" t="s">
        <v>1647</v>
      </c>
      <c r="H30" s="120" t="s">
        <v>1649</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row>
    <row r="31" spans="1:39" s="21" customFormat="1">
      <c r="A31" s="11" t="s">
        <v>399</v>
      </c>
      <c r="B31" s="12" t="s">
        <v>400</v>
      </c>
      <c r="C31" s="180">
        <v>27.738095238100001</v>
      </c>
      <c r="D31" s="175">
        <v>4.9003160000000001</v>
      </c>
      <c r="E31" s="14">
        <v>1.5</v>
      </c>
      <c r="F31" s="174">
        <f t="shared" si="0"/>
        <v>7.3504740000000002</v>
      </c>
      <c r="G31" s="119" t="s">
        <v>1647</v>
      </c>
      <c r="H31" s="120" t="s">
        <v>1649</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39" s="21" customFormat="1">
      <c r="A32" s="11" t="s">
        <v>401</v>
      </c>
      <c r="B32" s="12" t="s">
        <v>400</v>
      </c>
      <c r="C32" s="180">
        <v>19.469740634000001</v>
      </c>
      <c r="D32" s="175">
        <v>5.2326069999999998</v>
      </c>
      <c r="E32" s="14">
        <v>1.5</v>
      </c>
      <c r="F32" s="174">
        <f t="shared" si="0"/>
        <v>7.8489104999999997</v>
      </c>
      <c r="G32" s="119" t="s">
        <v>1647</v>
      </c>
      <c r="H32" s="120" t="s">
        <v>1649</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s="21" customFormat="1">
      <c r="A33" s="11" t="s">
        <v>402</v>
      </c>
      <c r="B33" s="12" t="s">
        <v>400</v>
      </c>
      <c r="C33" s="180">
        <v>23.934461455800001</v>
      </c>
      <c r="D33" s="175">
        <v>6.713495</v>
      </c>
      <c r="E33" s="14">
        <v>1.5</v>
      </c>
      <c r="F33" s="174">
        <f t="shared" si="0"/>
        <v>10.070242499999999</v>
      </c>
      <c r="G33" s="119" t="s">
        <v>1647</v>
      </c>
      <c r="H33" s="120" t="s">
        <v>1649</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s="21" customFormat="1">
      <c r="A34" s="16" t="s">
        <v>403</v>
      </c>
      <c r="B34" s="17" t="s">
        <v>400</v>
      </c>
      <c r="C34" s="181">
        <v>32.784933702499998</v>
      </c>
      <c r="D34" s="176">
        <v>9.5917150000000007</v>
      </c>
      <c r="E34" s="19">
        <v>1.5</v>
      </c>
      <c r="F34" s="174">
        <f t="shared" si="0"/>
        <v>14.387572500000001</v>
      </c>
      <c r="G34" s="119" t="s">
        <v>1647</v>
      </c>
      <c r="H34" s="120" t="s">
        <v>1649</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s="21" customFormat="1">
      <c r="A35" s="11" t="s">
        <v>404</v>
      </c>
      <c r="B35" s="12" t="s">
        <v>405</v>
      </c>
      <c r="C35" s="180">
        <v>5.9</v>
      </c>
      <c r="D35" s="175">
        <v>7.5339520000000002</v>
      </c>
      <c r="E35" s="14">
        <v>1.5</v>
      </c>
      <c r="F35" s="174">
        <f t="shared" si="0"/>
        <v>11.300928000000001</v>
      </c>
      <c r="G35" s="119" t="s">
        <v>1647</v>
      </c>
      <c r="H35" s="120" t="s">
        <v>1648</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s="21" customFormat="1">
      <c r="A36" s="11" t="s">
        <v>406</v>
      </c>
      <c r="B36" s="12" t="s">
        <v>405</v>
      </c>
      <c r="C36" s="180">
        <v>8.1234567901000005</v>
      </c>
      <c r="D36" s="175">
        <v>8.4834709999999998</v>
      </c>
      <c r="E36" s="14">
        <v>1.5</v>
      </c>
      <c r="F36" s="174">
        <f t="shared" si="0"/>
        <v>12.725206499999999</v>
      </c>
      <c r="G36" s="119" t="s">
        <v>1647</v>
      </c>
      <c r="H36" s="120" t="s">
        <v>1648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s="21" customFormat="1">
      <c r="A37" s="11" t="s">
        <v>407</v>
      </c>
      <c r="B37" s="12" t="s">
        <v>405</v>
      </c>
      <c r="C37" s="180">
        <v>10.152542372899999</v>
      </c>
      <c r="D37" s="175">
        <v>9.098319</v>
      </c>
      <c r="E37" s="14">
        <v>1.5</v>
      </c>
      <c r="F37" s="174">
        <f t="shared" si="0"/>
        <v>13.6474785</v>
      </c>
      <c r="G37" s="119" t="s">
        <v>1647</v>
      </c>
      <c r="H37" s="120" t="s">
        <v>1648</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s="21" customFormat="1">
      <c r="A38" s="16" t="s">
        <v>408</v>
      </c>
      <c r="B38" s="17" t="s">
        <v>405</v>
      </c>
      <c r="C38" s="181">
        <v>24.704918032799998</v>
      </c>
      <c r="D38" s="176">
        <v>13.974157</v>
      </c>
      <c r="E38" s="19">
        <v>1.5</v>
      </c>
      <c r="F38" s="174">
        <f t="shared" si="0"/>
        <v>20.961235500000001</v>
      </c>
      <c r="G38" s="119" t="s">
        <v>1647</v>
      </c>
      <c r="H38" s="120" t="s">
        <v>1648</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39" s="21" customFormat="1">
      <c r="A39" s="11" t="s">
        <v>409</v>
      </c>
      <c r="B39" s="12" t="s">
        <v>410</v>
      </c>
      <c r="C39" s="180">
        <v>5.4006810442999997</v>
      </c>
      <c r="D39" s="175">
        <v>1.747401</v>
      </c>
      <c r="E39" s="14">
        <v>1.5</v>
      </c>
      <c r="F39" s="174">
        <f t="shared" si="0"/>
        <v>2.6211015</v>
      </c>
      <c r="G39" s="119" t="s">
        <v>1647</v>
      </c>
      <c r="H39" s="120" t="s">
        <v>1649</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s="21" customFormat="1">
      <c r="A40" s="11" t="s">
        <v>411</v>
      </c>
      <c r="B40" s="12" t="s">
        <v>410</v>
      </c>
      <c r="C40" s="180">
        <v>6.3654283547999997</v>
      </c>
      <c r="D40" s="175">
        <v>2.2986909999999998</v>
      </c>
      <c r="E40" s="14">
        <v>1.5</v>
      </c>
      <c r="F40" s="174">
        <f t="shared" si="0"/>
        <v>3.4480364999999997</v>
      </c>
      <c r="G40" s="119" t="s">
        <v>1647</v>
      </c>
      <c r="H40" s="120" t="s">
        <v>1649</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s="21" customFormat="1">
      <c r="A41" s="11" t="s">
        <v>412</v>
      </c>
      <c r="B41" s="12" t="s">
        <v>410</v>
      </c>
      <c r="C41" s="180">
        <v>9.9375917767999997</v>
      </c>
      <c r="D41" s="175">
        <v>3.236491</v>
      </c>
      <c r="E41" s="14">
        <v>1.5</v>
      </c>
      <c r="F41" s="174">
        <f t="shared" si="0"/>
        <v>4.8547364999999996</v>
      </c>
      <c r="G41" s="119" t="s">
        <v>1647</v>
      </c>
      <c r="H41" s="120" t="s">
        <v>1649</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s="21" customFormat="1">
      <c r="A42" s="16" t="s">
        <v>413</v>
      </c>
      <c r="B42" s="17" t="s">
        <v>410</v>
      </c>
      <c r="C42" s="181">
        <v>16.882136279899999</v>
      </c>
      <c r="D42" s="176">
        <v>5.7909119999999996</v>
      </c>
      <c r="E42" s="19">
        <v>1.5</v>
      </c>
      <c r="F42" s="174">
        <f t="shared" si="0"/>
        <v>8.6863679999999999</v>
      </c>
      <c r="G42" s="119" t="s">
        <v>1647</v>
      </c>
      <c r="H42" s="120" t="s">
        <v>1649</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1:39" s="21" customFormat="1">
      <c r="A43" s="11" t="s">
        <v>414</v>
      </c>
      <c r="B43" s="12" t="s">
        <v>415</v>
      </c>
      <c r="C43" s="180">
        <v>3.9895529476</v>
      </c>
      <c r="D43" s="175">
        <v>1.9468639999999999</v>
      </c>
      <c r="E43" s="14">
        <v>1.5</v>
      </c>
      <c r="F43" s="174">
        <f t="shared" si="0"/>
        <v>2.920296</v>
      </c>
      <c r="G43" s="119" t="s">
        <v>1647</v>
      </c>
      <c r="H43" s="120" t="s">
        <v>1649</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s="21" customFormat="1">
      <c r="A44" s="11" t="s">
        <v>416</v>
      </c>
      <c r="B44" s="12" t="s">
        <v>415</v>
      </c>
      <c r="C44" s="180">
        <v>5.7965020951000001</v>
      </c>
      <c r="D44" s="175">
        <v>2.5681600000000002</v>
      </c>
      <c r="E44" s="14">
        <v>1.5</v>
      </c>
      <c r="F44" s="174">
        <f t="shared" si="0"/>
        <v>3.8522400000000001</v>
      </c>
      <c r="G44" s="119" t="s">
        <v>1647</v>
      </c>
      <c r="H44" s="120" t="s">
        <v>1649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s="21" customFormat="1">
      <c r="A45" s="11" t="s">
        <v>417</v>
      </c>
      <c r="B45" s="12" t="s">
        <v>415</v>
      </c>
      <c r="C45" s="180">
        <v>10.3733670459</v>
      </c>
      <c r="D45" s="175">
        <v>3.74979</v>
      </c>
      <c r="E45" s="14">
        <v>1.5</v>
      </c>
      <c r="F45" s="174">
        <f t="shared" si="0"/>
        <v>5.6246849999999995</v>
      </c>
      <c r="G45" s="119" t="s">
        <v>1647</v>
      </c>
      <c r="H45" s="120" t="s">
        <v>1649</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1:39" s="21" customFormat="1">
      <c r="A46" s="16" t="s">
        <v>418</v>
      </c>
      <c r="B46" s="17" t="s">
        <v>415</v>
      </c>
      <c r="C46" s="181">
        <v>18.493366798099999</v>
      </c>
      <c r="D46" s="176">
        <v>6.2980479999999996</v>
      </c>
      <c r="E46" s="19">
        <v>1.5</v>
      </c>
      <c r="F46" s="174">
        <f t="shared" si="0"/>
        <v>9.4470719999999986</v>
      </c>
      <c r="G46" s="119" t="s">
        <v>1647</v>
      </c>
      <c r="H46" s="120" t="s">
        <v>1649</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1:39" s="21" customFormat="1">
      <c r="A47" s="11" t="s">
        <v>419</v>
      </c>
      <c r="B47" s="12" t="s">
        <v>420</v>
      </c>
      <c r="C47" s="180">
        <v>2.8042250575000001</v>
      </c>
      <c r="D47" s="175">
        <v>1.188034</v>
      </c>
      <c r="E47" s="14">
        <v>1.5</v>
      </c>
      <c r="F47" s="174">
        <f t="shared" si="0"/>
        <v>1.7820510000000001</v>
      </c>
      <c r="G47" s="119" t="s">
        <v>1647</v>
      </c>
      <c r="H47" s="120" t="s">
        <v>1649</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1:39" s="21" customFormat="1">
      <c r="A48" s="11" t="s">
        <v>421</v>
      </c>
      <c r="B48" s="12" t="s">
        <v>420</v>
      </c>
      <c r="C48" s="180">
        <v>5.3511516732000004</v>
      </c>
      <c r="D48" s="175">
        <v>1.5661799999999999</v>
      </c>
      <c r="E48" s="14">
        <v>1.5</v>
      </c>
      <c r="F48" s="174">
        <f t="shared" si="0"/>
        <v>2.3492699999999997</v>
      </c>
      <c r="G48" s="119" t="s">
        <v>1647</v>
      </c>
      <c r="H48" s="120" t="s">
        <v>1649</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1:39" s="21" customFormat="1">
      <c r="A49" s="11" t="s">
        <v>422</v>
      </c>
      <c r="B49" s="12" t="s">
        <v>420</v>
      </c>
      <c r="C49" s="180">
        <v>11.0827023879</v>
      </c>
      <c r="D49" s="175">
        <v>2.892496</v>
      </c>
      <c r="E49" s="14">
        <v>1.5</v>
      </c>
      <c r="F49" s="174">
        <f t="shared" si="0"/>
        <v>4.3387440000000002</v>
      </c>
      <c r="G49" s="119" t="s">
        <v>1647</v>
      </c>
      <c r="H49" s="120" t="s">
        <v>1649</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1:39" s="21" customFormat="1">
      <c r="A50" s="16" t="s">
        <v>423</v>
      </c>
      <c r="B50" s="17" t="s">
        <v>420</v>
      </c>
      <c r="C50" s="181">
        <v>18.288559156600002</v>
      </c>
      <c r="D50" s="176">
        <v>5.1609970000000001</v>
      </c>
      <c r="E50" s="19">
        <v>1.5</v>
      </c>
      <c r="F50" s="174">
        <f t="shared" si="0"/>
        <v>7.7414955000000001</v>
      </c>
      <c r="G50" s="119" t="s">
        <v>1647</v>
      </c>
      <c r="H50" s="120" t="s">
        <v>1649</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1:39" s="21" customFormat="1">
      <c r="A51" s="11" t="s">
        <v>424</v>
      </c>
      <c r="B51" s="12" t="s">
        <v>425</v>
      </c>
      <c r="C51" s="180">
        <v>3.2955699527000002</v>
      </c>
      <c r="D51" s="175">
        <v>1.3295220000000001</v>
      </c>
      <c r="E51" s="14">
        <v>1.5</v>
      </c>
      <c r="F51" s="174">
        <f t="shared" si="0"/>
        <v>1.9942830000000002</v>
      </c>
      <c r="G51" s="119" t="s">
        <v>1647</v>
      </c>
      <c r="H51" s="120" t="s">
        <v>1649</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39" s="21" customFormat="1">
      <c r="A52" s="11" t="s">
        <v>426</v>
      </c>
      <c r="B52" s="12" t="s">
        <v>425</v>
      </c>
      <c r="C52" s="180">
        <v>5.7519111758000001</v>
      </c>
      <c r="D52" s="175">
        <v>1.8227930000000001</v>
      </c>
      <c r="E52" s="14">
        <v>1.5</v>
      </c>
      <c r="F52" s="174">
        <f t="shared" si="0"/>
        <v>2.7341895000000003</v>
      </c>
      <c r="G52" s="119" t="s">
        <v>1647</v>
      </c>
      <c r="H52" s="120" t="s">
        <v>1649</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1:39" s="21" customFormat="1">
      <c r="A53" s="11" t="s">
        <v>427</v>
      </c>
      <c r="B53" s="12" t="s">
        <v>425</v>
      </c>
      <c r="C53" s="180">
        <v>10.326729910699999</v>
      </c>
      <c r="D53" s="175">
        <v>3.7131099999999999</v>
      </c>
      <c r="E53" s="14">
        <v>1.5</v>
      </c>
      <c r="F53" s="174">
        <f t="shared" si="0"/>
        <v>5.5696649999999996</v>
      </c>
      <c r="G53" s="119" t="s">
        <v>1647</v>
      </c>
      <c r="H53" s="120" t="s">
        <v>1649</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1:39" s="21" customFormat="1">
      <c r="A54" s="16" t="s">
        <v>428</v>
      </c>
      <c r="B54" s="17" t="s">
        <v>425</v>
      </c>
      <c r="C54" s="181">
        <v>20.275088547799999</v>
      </c>
      <c r="D54" s="176">
        <v>6.4257270000000002</v>
      </c>
      <c r="E54" s="19">
        <v>1.5</v>
      </c>
      <c r="F54" s="174">
        <f t="shared" si="0"/>
        <v>9.6385904999999994</v>
      </c>
      <c r="G54" s="119" t="s">
        <v>1647</v>
      </c>
      <c r="H54" s="120" t="s">
        <v>1649</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1:39" s="21" customFormat="1">
      <c r="A55" s="11" t="s">
        <v>429</v>
      </c>
      <c r="B55" s="12" t="s">
        <v>430</v>
      </c>
      <c r="C55" s="180">
        <v>1.5415390827</v>
      </c>
      <c r="D55" s="175">
        <v>1.074311</v>
      </c>
      <c r="E55" s="14">
        <v>1.5</v>
      </c>
      <c r="F55" s="174">
        <f t="shared" si="0"/>
        <v>1.6114665000000001</v>
      </c>
      <c r="G55" s="119" t="s">
        <v>1647</v>
      </c>
      <c r="H55" s="120" t="s">
        <v>1649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1:39" s="21" customFormat="1">
      <c r="A56" s="11" t="s">
        <v>431</v>
      </c>
      <c r="B56" s="12" t="s">
        <v>430</v>
      </c>
      <c r="C56" s="180">
        <v>2.9082798656</v>
      </c>
      <c r="D56" s="175">
        <v>1.4223060000000001</v>
      </c>
      <c r="E56" s="14">
        <v>1.5</v>
      </c>
      <c r="F56" s="174">
        <f t="shared" si="0"/>
        <v>2.1334590000000002</v>
      </c>
      <c r="G56" s="119" t="s">
        <v>1647</v>
      </c>
      <c r="H56" s="120" t="s">
        <v>1649</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1:39" s="21" customFormat="1">
      <c r="A57" s="11" t="s">
        <v>432</v>
      </c>
      <c r="B57" s="12" t="s">
        <v>430</v>
      </c>
      <c r="C57" s="180">
        <v>7.4848179593999999</v>
      </c>
      <c r="D57" s="175">
        <v>2.7476880000000001</v>
      </c>
      <c r="E57" s="14">
        <v>1.5</v>
      </c>
      <c r="F57" s="174">
        <f t="shared" si="0"/>
        <v>4.1215320000000002</v>
      </c>
      <c r="G57" s="119" t="s">
        <v>1647</v>
      </c>
      <c r="H57" s="120" t="s">
        <v>1649</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1:39" s="21" customFormat="1">
      <c r="A58" s="16" t="s">
        <v>433</v>
      </c>
      <c r="B58" s="17" t="s">
        <v>430</v>
      </c>
      <c r="C58" s="181">
        <v>13.6036036036</v>
      </c>
      <c r="D58" s="176">
        <v>5.2766409999999997</v>
      </c>
      <c r="E58" s="19">
        <v>1.5</v>
      </c>
      <c r="F58" s="174">
        <f t="shared" si="0"/>
        <v>7.9149614999999995</v>
      </c>
      <c r="G58" s="119" t="s">
        <v>1647</v>
      </c>
      <c r="H58" s="120" t="s">
        <v>1649</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s="21" customFormat="1">
      <c r="A59" s="11" t="s">
        <v>434</v>
      </c>
      <c r="B59" s="12" t="s">
        <v>435</v>
      </c>
      <c r="C59" s="180">
        <v>2.6070931850000001</v>
      </c>
      <c r="D59" s="175">
        <v>1.1695390000000001</v>
      </c>
      <c r="E59" s="14">
        <v>1.5</v>
      </c>
      <c r="F59" s="174">
        <f t="shared" si="0"/>
        <v>1.7543085</v>
      </c>
      <c r="G59" s="119" t="s">
        <v>1647</v>
      </c>
      <c r="H59" s="120" t="s">
        <v>1649</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s="21" customFormat="1">
      <c r="A60" s="11" t="s">
        <v>436</v>
      </c>
      <c r="B60" s="12" t="s">
        <v>435</v>
      </c>
      <c r="C60" s="180">
        <v>4.4470621629</v>
      </c>
      <c r="D60" s="175">
        <v>1.593065</v>
      </c>
      <c r="E60" s="14">
        <v>1.5</v>
      </c>
      <c r="F60" s="174">
        <f t="shared" si="0"/>
        <v>2.3895974999999998</v>
      </c>
      <c r="G60" s="119" t="s">
        <v>1647</v>
      </c>
      <c r="H60" s="120" t="s">
        <v>1649</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1:39" s="21" customFormat="1">
      <c r="A61" s="11" t="s">
        <v>437</v>
      </c>
      <c r="B61" s="12" t="s">
        <v>435</v>
      </c>
      <c r="C61" s="180">
        <v>9.1224952741000003</v>
      </c>
      <c r="D61" s="175">
        <v>2.4162089999999998</v>
      </c>
      <c r="E61" s="14">
        <v>1.5</v>
      </c>
      <c r="F61" s="174">
        <f t="shared" si="0"/>
        <v>3.6243134999999995</v>
      </c>
      <c r="G61" s="119" t="s">
        <v>1647</v>
      </c>
      <c r="H61" s="120" t="s">
        <v>1649</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s="21" customFormat="1">
      <c r="A62" s="16" t="s">
        <v>438</v>
      </c>
      <c r="B62" s="17" t="s">
        <v>435</v>
      </c>
      <c r="C62" s="181">
        <v>21.037567084100001</v>
      </c>
      <c r="D62" s="176">
        <v>4.8719770000000002</v>
      </c>
      <c r="E62" s="19">
        <v>1.5</v>
      </c>
      <c r="F62" s="174">
        <f t="shared" si="0"/>
        <v>7.3079654999999999</v>
      </c>
      <c r="G62" s="119" t="s">
        <v>1647</v>
      </c>
      <c r="H62" s="120" t="s">
        <v>1649</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s="21" customFormat="1">
      <c r="A63" s="11" t="s">
        <v>439</v>
      </c>
      <c r="B63" s="12" t="s">
        <v>440</v>
      </c>
      <c r="C63" s="180">
        <v>3.6197771587999998</v>
      </c>
      <c r="D63" s="175">
        <v>0.79498599999999997</v>
      </c>
      <c r="E63" s="14">
        <v>1.5</v>
      </c>
      <c r="F63" s="174">
        <f t="shared" si="0"/>
        <v>1.1924790000000001</v>
      </c>
      <c r="G63" s="119" t="s">
        <v>1647</v>
      </c>
      <c r="H63" s="120" t="s">
        <v>1649</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s="21" customFormat="1">
      <c r="A64" s="11" t="s">
        <v>441</v>
      </c>
      <c r="B64" s="12" t="s">
        <v>440</v>
      </c>
      <c r="C64" s="180">
        <v>4.9669138620000002</v>
      </c>
      <c r="D64" s="175">
        <v>0.96467899999999995</v>
      </c>
      <c r="E64" s="14">
        <v>1.5</v>
      </c>
      <c r="F64" s="174">
        <f t="shared" si="0"/>
        <v>1.4470185</v>
      </c>
      <c r="G64" s="119" t="s">
        <v>1647</v>
      </c>
      <c r="H64" s="120" t="s">
        <v>1649</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1:39" s="21" customFormat="1">
      <c r="A65" s="11" t="s">
        <v>442</v>
      </c>
      <c r="B65" s="12" t="s">
        <v>440</v>
      </c>
      <c r="C65" s="180">
        <v>7.9636150235000001</v>
      </c>
      <c r="D65" s="175">
        <v>1.3169649999999999</v>
      </c>
      <c r="E65" s="14">
        <v>1.5</v>
      </c>
      <c r="F65" s="174">
        <f t="shared" si="0"/>
        <v>1.9754475</v>
      </c>
      <c r="G65" s="119" t="s">
        <v>1647</v>
      </c>
      <c r="H65" s="120" t="s">
        <v>1649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s="21" customFormat="1">
      <c r="A66" s="16" t="s">
        <v>443</v>
      </c>
      <c r="B66" s="17" t="s">
        <v>440</v>
      </c>
      <c r="C66" s="181">
        <v>16.121546961300002</v>
      </c>
      <c r="D66" s="176">
        <v>2.679284</v>
      </c>
      <c r="E66" s="19">
        <v>1.5</v>
      </c>
      <c r="F66" s="174">
        <f t="shared" si="0"/>
        <v>4.0189260000000004</v>
      </c>
      <c r="G66" s="119" t="s">
        <v>1647</v>
      </c>
      <c r="H66" s="120" t="s">
        <v>1649</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1:39" s="21" customFormat="1">
      <c r="A67" s="11" t="s">
        <v>444</v>
      </c>
      <c r="B67" s="12" t="s">
        <v>445</v>
      </c>
      <c r="C67" s="180">
        <v>3.063419584</v>
      </c>
      <c r="D67" s="175">
        <v>0.68351899999999999</v>
      </c>
      <c r="E67" s="14">
        <v>1.5</v>
      </c>
      <c r="F67" s="174">
        <f t="shared" si="0"/>
        <v>1.0252785</v>
      </c>
      <c r="G67" s="119" t="s">
        <v>1647</v>
      </c>
      <c r="H67" s="120" t="s">
        <v>1649</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s="21" customFormat="1">
      <c r="A68" s="11" t="s">
        <v>446</v>
      </c>
      <c r="B68" s="12" t="s">
        <v>445</v>
      </c>
      <c r="C68" s="180">
        <v>3.8849508514000002</v>
      </c>
      <c r="D68" s="175">
        <v>0.73116199999999998</v>
      </c>
      <c r="E68" s="14">
        <v>1.5</v>
      </c>
      <c r="F68" s="174">
        <f t="shared" si="0"/>
        <v>1.096743</v>
      </c>
      <c r="G68" s="119" t="s">
        <v>1647</v>
      </c>
      <c r="H68" s="120" t="s">
        <v>1649</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39" s="21" customFormat="1">
      <c r="A69" s="11" t="s">
        <v>447</v>
      </c>
      <c r="B69" s="12" t="s">
        <v>445</v>
      </c>
      <c r="C69" s="180">
        <v>6.1340401786000003</v>
      </c>
      <c r="D69" s="175">
        <v>1.0507770000000001</v>
      </c>
      <c r="E69" s="14">
        <v>1.5</v>
      </c>
      <c r="F69" s="174">
        <f t="shared" si="0"/>
        <v>1.5761655000000001</v>
      </c>
      <c r="G69" s="119" t="s">
        <v>1647</v>
      </c>
      <c r="H69" s="120" t="s">
        <v>1649</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1:39" s="21" customFormat="1">
      <c r="A70" s="16" t="s">
        <v>448</v>
      </c>
      <c r="B70" s="17" t="s">
        <v>445</v>
      </c>
      <c r="C70" s="181">
        <v>9.9237228830999999</v>
      </c>
      <c r="D70" s="176">
        <v>1.76163</v>
      </c>
      <c r="E70" s="19">
        <v>1.5</v>
      </c>
      <c r="F70" s="174">
        <f t="shared" si="0"/>
        <v>2.6424449999999999</v>
      </c>
      <c r="G70" s="119" t="s">
        <v>1647</v>
      </c>
      <c r="H70" s="120" t="s">
        <v>1649</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s="21" customFormat="1">
      <c r="A71" s="11" t="s">
        <v>449</v>
      </c>
      <c r="B71" s="12" t="s">
        <v>450</v>
      </c>
      <c r="C71" s="180">
        <v>5.2050498879999996</v>
      </c>
      <c r="D71" s="175">
        <v>0.52302300000000002</v>
      </c>
      <c r="E71" s="14">
        <v>1.5</v>
      </c>
      <c r="F71" s="174">
        <f t="shared" si="0"/>
        <v>0.78453450000000002</v>
      </c>
      <c r="G71" s="119" t="s">
        <v>1647</v>
      </c>
      <c r="H71" s="120" t="s">
        <v>1649</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1:39" s="21" customFormat="1">
      <c r="A72" s="11" t="s">
        <v>451</v>
      </c>
      <c r="B72" s="12" t="s">
        <v>450</v>
      </c>
      <c r="C72" s="180">
        <v>8.8596438724999995</v>
      </c>
      <c r="D72" s="175">
        <v>0.76263899999999996</v>
      </c>
      <c r="E72" s="14">
        <v>1.5</v>
      </c>
      <c r="F72" s="174">
        <f t="shared" si="0"/>
        <v>1.1439584999999999</v>
      </c>
      <c r="G72" s="119" t="s">
        <v>1647</v>
      </c>
      <c r="H72" s="120" t="s">
        <v>1649</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1:39" s="21" customFormat="1">
      <c r="A73" s="11" t="s">
        <v>452</v>
      </c>
      <c r="B73" s="12" t="s">
        <v>450</v>
      </c>
      <c r="C73" s="180">
        <v>9.1718735340999995</v>
      </c>
      <c r="D73" s="175">
        <v>1.011323</v>
      </c>
      <c r="E73" s="14">
        <v>1.5</v>
      </c>
      <c r="F73" s="174">
        <f t="shared" si="0"/>
        <v>1.5169845</v>
      </c>
      <c r="G73" s="119" t="s">
        <v>1647</v>
      </c>
      <c r="H73" s="120" t="s">
        <v>1649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s="21" customFormat="1">
      <c r="A74" s="16" t="s">
        <v>453</v>
      </c>
      <c r="B74" s="17" t="s">
        <v>450</v>
      </c>
      <c r="C74" s="181">
        <v>13.290763052200001</v>
      </c>
      <c r="D74" s="176">
        <v>2.1931959999999999</v>
      </c>
      <c r="E74" s="19">
        <v>1.5</v>
      </c>
      <c r="F74" s="174">
        <f t="shared" si="0"/>
        <v>3.2897939999999997</v>
      </c>
      <c r="G74" s="119" t="s">
        <v>1647</v>
      </c>
      <c r="H74" s="120" t="s">
        <v>1649</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s="21" customFormat="1">
      <c r="A75" s="11" t="s">
        <v>454</v>
      </c>
      <c r="B75" s="12" t="s">
        <v>455</v>
      </c>
      <c r="C75" s="180">
        <v>3.5622564482999999</v>
      </c>
      <c r="D75" s="175">
        <v>0.67054100000000005</v>
      </c>
      <c r="E75" s="14">
        <v>1.5</v>
      </c>
      <c r="F75" s="174">
        <f t="shared" si="0"/>
        <v>1.0058115000000001</v>
      </c>
      <c r="G75" s="119" t="s">
        <v>1647</v>
      </c>
      <c r="H75" s="120" t="s">
        <v>1649</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1:39" s="21" customFormat="1">
      <c r="A76" s="11" t="s">
        <v>456</v>
      </c>
      <c r="B76" s="12" t="s">
        <v>455</v>
      </c>
      <c r="C76" s="180">
        <v>4.7851333459000003</v>
      </c>
      <c r="D76" s="175">
        <v>0.85423400000000005</v>
      </c>
      <c r="E76" s="14">
        <v>1.5</v>
      </c>
      <c r="F76" s="174">
        <f t="shared" si="0"/>
        <v>1.2813510000000001</v>
      </c>
      <c r="G76" s="119" t="s">
        <v>1647</v>
      </c>
      <c r="H76" s="120" t="s">
        <v>1649</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row>
    <row r="77" spans="1:39" s="21" customFormat="1">
      <c r="A77" s="11" t="s">
        <v>457</v>
      </c>
      <c r="B77" s="12" t="s">
        <v>455</v>
      </c>
      <c r="C77" s="180">
        <v>8.2671353250999999</v>
      </c>
      <c r="D77" s="175">
        <v>1.308249</v>
      </c>
      <c r="E77" s="14">
        <v>1.5</v>
      </c>
      <c r="F77" s="174">
        <f t="shared" si="0"/>
        <v>1.9623735</v>
      </c>
      <c r="G77" s="119" t="s">
        <v>1647</v>
      </c>
      <c r="H77" s="120" t="s">
        <v>1649</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row>
    <row r="78" spans="1:39" s="21" customFormat="1">
      <c r="A78" s="16" t="s">
        <v>458</v>
      </c>
      <c r="B78" s="17" t="s">
        <v>455</v>
      </c>
      <c r="C78" s="181">
        <v>16.503144654100002</v>
      </c>
      <c r="D78" s="176">
        <v>2.8852739999999999</v>
      </c>
      <c r="E78" s="19">
        <v>1.5</v>
      </c>
      <c r="F78" s="174">
        <f t="shared" si="0"/>
        <v>4.3279110000000003</v>
      </c>
      <c r="G78" s="119" t="s">
        <v>1647</v>
      </c>
      <c r="H78" s="120" t="s">
        <v>1649</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row>
    <row r="79" spans="1:39" s="21" customFormat="1">
      <c r="A79" s="11" t="s">
        <v>459</v>
      </c>
      <c r="B79" s="12" t="s">
        <v>460</v>
      </c>
      <c r="C79" s="180">
        <v>3.4923723537</v>
      </c>
      <c r="D79" s="175">
        <v>0.65257399999999999</v>
      </c>
      <c r="E79" s="14">
        <v>1.5</v>
      </c>
      <c r="F79" s="174">
        <f t="shared" si="0"/>
        <v>0.97886099999999998</v>
      </c>
      <c r="G79" s="119" t="s">
        <v>1647</v>
      </c>
      <c r="H79" s="120" t="s">
        <v>1649</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s="21" customFormat="1">
      <c r="A80" s="11" t="s">
        <v>461</v>
      </c>
      <c r="B80" s="12" t="s">
        <v>460</v>
      </c>
      <c r="C80" s="180">
        <v>4.6171802054000004</v>
      </c>
      <c r="D80" s="175">
        <v>0.88774500000000001</v>
      </c>
      <c r="E80" s="14">
        <v>1.5</v>
      </c>
      <c r="F80" s="174">
        <f t="shared" ref="F80:F143" si="1">D80*E80</f>
        <v>1.3316175000000001</v>
      </c>
      <c r="G80" s="119" t="s">
        <v>1647</v>
      </c>
      <c r="H80" s="120" t="s">
        <v>1649</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39" s="21" customFormat="1">
      <c r="A81" s="11" t="s">
        <v>462</v>
      </c>
      <c r="B81" s="12" t="s">
        <v>460</v>
      </c>
      <c r="C81" s="180">
        <v>5.4668137287</v>
      </c>
      <c r="D81" s="175">
        <v>1.115675</v>
      </c>
      <c r="E81" s="14">
        <v>1.5</v>
      </c>
      <c r="F81" s="174">
        <f t="shared" si="1"/>
        <v>1.6735125</v>
      </c>
      <c r="G81" s="119" t="s">
        <v>1647</v>
      </c>
      <c r="H81" s="120" t="s">
        <v>1649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s="21" customFormat="1">
      <c r="A82" s="16" t="s">
        <v>463</v>
      </c>
      <c r="B82" s="17" t="s">
        <v>460</v>
      </c>
      <c r="C82" s="181">
        <v>8.9721923214999997</v>
      </c>
      <c r="D82" s="176">
        <v>2.0770945000000003</v>
      </c>
      <c r="E82" s="19">
        <v>1.5</v>
      </c>
      <c r="F82" s="174">
        <f t="shared" si="1"/>
        <v>3.1156417500000004</v>
      </c>
      <c r="G82" s="119" t="s">
        <v>1647</v>
      </c>
      <c r="H82" s="120" t="s">
        <v>1649</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39" s="21" customFormat="1">
      <c r="A83" s="11" t="s">
        <v>464</v>
      </c>
      <c r="B83" s="12" t="s">
        <v>465</v>
      </c>
      <c r="C83" s="180">
        <v>2.7883818962000002</v>
      </c>
      <c r="D83" s="175">
        <v>0.75175099999999995</v>
      </c>
      <c r="E83" s="14">
        <v>1.5</v>
      </c>
      <c r="F83" s="174">
        <f t="shared" si="1"/>
        <v>1.1276264999999999</v>
      </c>
      <c r="G83" s="119" t="s">
        <v>1647</v>
      </c>
      <c r="H83" s="120" t="s">
        <v>1649</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row>
    <row r="84" spans="1:39" s="21" customFormat="1">
      <c r="A84" s="11" t="s">
        <v>466</v>
      </c>
      <c r="B84" s="12" t="s">
        <v>465</v>
      </c>
      <c r="C84" s="180">
        <v>3.9161296718999998</v>
      </c>
      <c r="D84" s="175">
        <v>0.90899099999999999</v>
      </c>
      <c r="E84" s="14">
        <v>1.5</v>
      </c>
      <c r="F84" s="174">
        <f t="shared" si="1"/>
        <v>1.3634865</v>
      </c>
      <c r="G84" s="119" t="s">
        <v>1647</v>
      </c>
      <c r="H84" s="120" t="s">
        <v>1649</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row>
    <row r="85" spans="1:39" s="21" customFormat="1">
      <c r="A85" s="11" t="s">
        <v>467</v>
      </c>
      <c r="B85" s="12" t="s">
        <v>465</v>
      </c>
      <c r="C85" s="180">
        <v>6.1680054459000004</v>
      </c>
      <c r="D85" s="175">
        <v>1.2515959999999999</v>
      </c>
      <c r="E85" s="14">
        <v>1.5</v>
      </c>
      <c r="F85" s="174">
        <f t="shared" si="1"/>
        <v>1.8773939999999998</v>
      </c>
      <c r="G85" s="119" t="s">
        <v>1647</v>
      </c>
      <c r="H85" s="120" t="s">
        <v>1649</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row>
    <row r="86" spans="1:39" s="21" customFormat="1">
      <c r="A86" s="16" t="s">
        <v>468</v>
      </c>
      <c r="B86" s="17" t="s">
        <v>465</v>
      </c>
      <c r="C86" s="181">
        <v>11.0113787218</v>
      </c>
      <c r="D86" s="176">
        <v>2.3310520000000001</v>
      </c>
      <c r="E86" s="19">
        <v>1.5</v>
      </c>
      <c r="F86" s="174">
        <f t="shared" si="1"/>
        <v>3.4965780000000004</v>
      </c>
      <c r="G86" s="119" t="s">
        <v>1647</v>
      </c>
      <c r="H86" s="120" t="s">
        <v>1649</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row>
    <row r="87" spans="1:39" s="21" customFormat="1">
      <c r="A87" s="11" t="s">
        <v>469</v>
      </c>
      <c r="B87" s="12" t="s">
        <v>470</v>
      </c>
      <c r="C87" s="180">
        <v>2.6151846073999998</v>
      </c>
      <c r="D87" s="175">
        <v>0.65934999999999999</v>
      </c>
      <c r="E87" s="14">
        <v>1.5</v>
      </c>
      <c r="F87" s="174">
        <f t="shared" si="1"/>
        <v>0.98902500000000004</v>
      </c>
      <c r="G87" s="119" t="s">
        <v>1647</v>
      </c>
      <c r="H87" s="120" t="s">
        <v>1649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row>
    <row r="88" spans="1:39" s="21" customFormat="1">
      <c r="A88" s="11" t="s">
        <v>471</v>
      </c>
      <c r="B88" s="12" t="s">
        <v>470</v>
      </c>
      <c r="C88" s="180">
        <v>3.2661886135999998</v>
      </c>
      <c r="D88" s="175">
        <v>0.80501</v>
      </c>
      <c r="E88" s="14">
        <v>1.5</v>
      </c>
      <c r="F88" s="174">
        <f t="shared" si="1"/>
        <v>1.2075149999999999</v>
      </c>
      <c r="G88" s="119" t="s">
        <v>1647</v>
      </c>
      <c r="H88" s="120" t="s">
        <v>1649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row>
    <row r="89" spans="1:39" s="21" customFormat="1">
      <c r="A89" s="11" t="s">
        <v>472</v>
      </c>
      <c r="B89" s="12" t="s">
        <v>470</v>
      </c>
      <c r="C89" s="180">
        <v>5.0111455107999996</v>
      </c>
      <c r="D89" s="175">
        <v>1.052333</v>
      </c>
      <c r="E89" s="14">
        <v>1.5</v>
      </c>
      <c r="F89" s="174">
        <f t="shared" si="1"/>
        <v>1.5784994999999999</v>
      </c>
      <c r="G89" s="119" t="s">
        <v>1647</v>
      </c>
      <c r="H89" s="120" t="s">
        <v>1649</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row>
    <row r="90" spans="1:39" s="21" customFormat="1">
      <c r="A90" s="16" t="s">
        <v>473</v>
      </c>
      <c r="B90" s="17" t="s">
        <v>470</v>
      </c>
      <c r="C90" s="181">
        <v>9.5</v>
      </c>
      <c r="D90" s="176">
        <v>1.8761840000000001</v>
      </c>
      <c r="E90" s="19">
        <v>1.5</v>
      </c>
      <c r="F90" s="174">
        <f t="shared" si="1"/>
        <v>2.814276</v>
      </c>
      <c r="G90" s="119" t="s">
        <v>1647</v>
      </c>
      <c r="H90" s="120" t="s">
        <v>1649</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row>
    <row r="91" spans="1:39" s="21" customFormat="1">
      <c r="A91" s="11" t="s">
        <v>474</v>
      </c>
      <c r="B91" s="12" t="s">
        <v>475</v>
      </c>
      <c r="C91" s="180">
        <v>1.9280983091999999</v>
      </c>
      <c r="D91" s="175">
        <v>0.59434200000000004</v>
      </c>
      <c r="E91" s="14">
        <v>1.5</v>
      </c>
      <c r="F91" s="174">
        <f t="shared" si="1"/>
        <v>0.891513</v>
      </c>
      <c r="G91" s="119" t="s">
        <v>1647</v>
      </c>
      <c r="H91" s="120" t="s">
        <v>1649</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row>
    <row r="92" spans="1:39" s="21" customFormat="1">
      <c r="A92" s="11" t="s">
        <v>476</v>
      </c>
      <c r="B92" s="12" t="s">
        <v>475</v>
      </c>
      <c r="C92" s="180">
        <v>2.5177538829000001</v>
      </c>
      <c r="D92" s="175">
        <v>0.66635699999999998</v>
      </c>
      <c r="E92" s="14">
        <v>1.5</v>
      </c>
      <c r="F92" s="174">
        <f t="shared" si="1"/>
        <v>0.99953549999999991</v>
      </c>
      <c r="G92" s="119" t="s">
        <v>1647</v>
      </c>
      <c r="H92" s="120" t="s">
        <v>1649</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row>
    <row r="93" spans="1:39" s="21" customFormat="1">
      <c r="A93" s="11" t="s">
        <v>477</v>
      </c>
      <c r="B93" s="12" t="s">
        <v>475</v>
      </c>
      <c r="C93" s="180">
        <v>3.8246808511000001</v>
      </c>
      <c r="D93" s="175">
        <v>0.85026199999999996</v>
      </c>
      <c r="E93" s="14">
        <v>1.5</v>
      </c>
      <c r="F93" s="174">
        <f t="shared" si="1"/>
        <v>1.275393</v>
      </c>
      <c r="G93" s="119" t="s">
        <v>1647</v>
      </c>
      <c r="H93" s="120" t="s">
        <v>1649</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row>
    <row r="94" spans="1:39" s="21" customFormat="1">
      <c r="A94" s="16" t="s">
        <v>478</v>
      </c>
      <c r="B94" s="17" t="s">
        <v>475</v>
      </c>
      <c r="C94" s="181">
        <v>8.7661290323000003</v>
      </c>
      <c r="D94" s="176">
        <v>1.735195</v>
      </c>
      <c r="E94" s="19">
        <v>1.5</v>
      </c>
      <c r="F94" s="174">
        <f t="shared" si="1"/>
        <v>2.6027925000000001</v>
      </c>
      <c r="G94" s="119" t="s">
        <v>1647</v>
      </c>
      <c r="H94" s="120" t="s">
        <v>1649</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1:39" s="21" customFormat="1">
      <c r="A95" s="11" t="s">
        <v>479</v>
      </c>
      <c r="B95" s="12" t="s">
        <v>480</v>
      </c>
      <c r="C95" s="180">
        <v>2.7564243915</v>
      </c>
      <c r="D95" s="175">
        <v>0.54465600000000003</v>
      </c>
      <c r="E95" s="14">
        <v>1.5</v>
      </c>
      <c r="F95" s="174">
        <f t="shared" si="1"/>
        <v>0.81698400000000004</v>
      </c>
      <c r="G95" s="119" t="s">
        <v>1647</v>
      </c>
      <c r="H95" s="120" t="s">
        <v>1649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row>
    <row r="96" spans="1:39" s="21" customFormat="1">
      <c r="A96" s="11" t="s">
        <v>481</v>
      </c>
      <c r="B96" s="12" t="s">
        <v>480</v>
      </c>
      <c r="C96" s="180">
        <v>3.8094007509000001</v>
      </c>
      <c r="D96" s="175">
        <v>0.65427299999999999</v>
      </c>
      <c r="E96" s="14">
        <v>1.5</v>
      </c>
      <c r="F96" s="174">
        <f t="shared" si="1"/>
        <v>0.98140950000000005</v>
      </c>
      <c r="G96" s="119" t="s">
        <v>1647</v>
      </c>
      <c r="H96" s="120" t="s">
        <v>1649</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row>
    <row r="97" spans="1:39" s="21" customFormat="1">
      <c r="A97" s="11" t="s">
        <v>482</v>
      </c>
      <c r="B97" s="12" t="s">
        <v>480</v>
      </c>
      <c r="C97" s="180">
        <v>5.3769769949999997</v>
      </c>
      <c r="D97" s="175">
        <v>0.89197199999999999</v>
      </c>
      <c r="E97" s="14">
        <v>1.5</v>
      </c>
      <c r="F97" s="174">
        <f t="shared" si="1"/>
        <v>1.337958</v>
      </c>
      <c r="G97" s="119" t="s">
        <v>1647</v>
      </c>
      <c r="H97" s="120" t="s">
        <v>1649</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row>
    <row r="98" spans="1:39" s="21" customFormat="1">
      <c r="A98" s="16" t="s">
        <v>483</v>
      </c>
      <c r="B98" s="17" t="s">
        <v>480</v>
      </c>
      <c r="C98" s="181">
        <v>12.913824057499999</v>
      </c>
      <c r="D98" s="176">
        <v>2.1686169999999998</v>
      </c>
      <c r="E98" s="19">
        <v>1.5</v>
      </c>
      <c r="F98" s="174">
        <f t="shared" si="1"/>
        <v>3.2529254999999999</v>
      </c>
      <c r="G98" s="119" t="s">
        <v>1647</v>
      </c>
      <c r="H98" s="120" t="s">
        <v>1649</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row>
    <row r="99" spans="1:39" s="21" customFormat="1">
      <c r="A99" s="11" t="s">
        <v>484</v>
      </c>
      <c r="B99" s="12" t="s">
        <v>485</v>
      </c>
      <c r="C99" s="180">
        <v>5.423853211</v>
      </c>
      <c r="D99" s="175">
        <v>0.828399</v>
      </c>
      <c r="E99" s="14">
        <v>1.5</v>
      </c>
      <c r="F99" s="174">
        <f t="shared" si="1"/>
        <v>1.2425984999999999</v>
      </c>
      <c r="G99" s="119" t="s">
        <v>1647</v>
      </c>
      <c r="H99" s="120" t="s">
        <v>1649</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row>
    <row r="100" spans="1:39" s="21" customFormat="1">
      <c r="A100" s="11" t="s">
        <v>486</v>
      </c>
      <c r="B100" s="12" t="s">
        <v>485</v>
      </c>
      <c r="C100" s="180">
        <v>6.6984526808</v>
      </c>
      <c r="D100" s="175">
        <v>1.6420079999999999</v>
      </c>
      <c r="E100" s="14">
        <v>1.5</v>
      </c>
      <c r="F100" s="174">
        <f t="shared" si="1"/>
        <v>2.463012</v>
      </c>
      <c r="G100" s="119" t="s">
        <v>1647</v>
      </c>
      <c r="H100" s="120" t="s">
        <v>1649</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row>
    <row r="101" spans="1:39" s="21" customFormat="1">
      <c r="A101" s="11" t="s">
        <v>487</v>
      </c>
      <c r="B101" s="12" t="s">
        <v>485</v>
      </c>
      <c r="C101" s="180">
        <v>10.608455882399999</v>
      </c>
      <c r="D101" s="175">
        <v>2.0963120000000002</v>
      </c>
      <c r="E101" s="14">
        <v>1.5</v>
      </c>
      <c r="F101" s="174">
        <f t="shared" si="1"/>
        <v>3.1444680000000003</v>
      </c>
      <c r="G101" s="119" t="s">
        <v>1647</v>
      </c>
      <c r="H101" s="120" t="s">
        <v>1649</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row>
    <row r="102" spans="1:39" s="21" customFormat="1">
      <c r="A102" s="16" t="s">
        <v>488</v>
      </c>
      <c r="B102" s="17" t="s">
        <v>485</v>
      </c>
      <c r="C102" s="181">
        <v>16.001088139299998</v>
      </c>
      <c r="D102" s="176">
        <v>3.6169449999999999</v>
      </c>
      <c r="E102" s="19">
        <v>1.5</v>
      </c>
      <c r="F102" s="174">
        <f t="shared" si="1"/>
        <v>5.4254175</v>
      </c>
      <c r="G102" s="119" t="s">
        <v>1647</v>
      </c>
      <c r="H102" s="120" t="s">
        <v>1649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row>
    <row r="103" spans="1:39" s="21" customFormat="1">
      <c r="A103" s="11" t="s">
        <v>489</v>
      </c>
      <c r="B103" s="12" t="s">
        <v>490</v>
      </c>
      <c r="C103" s="180">
        <v>3.9180865006999999</v>
      </c>
      <c r="D103" s="175">
        <v>0.59340400000000004</v>
      </c>
      <c r="E103" s="14">
        <v>1.5</v>
      </c>
      <c r="F103" s="174">
        <f t="shared" si="1"/>
        <v>0.89010600000000006</v>
      </c>
      <c r="G103" s="119" t="s">
        <v>1647</v>
      </c>
      <c r="H103" s="120" t="s">
        <v>1649</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row>
    <row r="104" spans="1:39" s="21" customFormat="1">
      <c r="A104" s="11" t="s">
        <v>491</v>
      </c>
      <c r="B104" s="12" t="s">
        <v>490</v>
      </c>
      <c r="C104" s="180">
        <v>5.5702205881999998</v>
      </c>
      <c r="D104" s="175">
        <v>0.99049500000000001</v>
      </c>
      <c r="E104" s="14">
        <v>1.5</v>
      </c>
      <c r="F104" s="174">
        <f t="shared" si="1"/>
        <v>1.4857425</v>
      </c>
      <c r="G104" s="119" t="s">
        <v>1647</v>
      </c>
      <c r="H104" s="120" t="s">
        <v>1649</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row>
    <row r="105" spans="1:39" s="21" customFormat="1">
      <c r="A105" s="11" t="s">
        <v>492</v>
      </c>
      <c r="B105" s="12" t="s">
        <v>490</v>
      </c>
      <c r="C105" s="180">
        <v>8.8134635149000005</v>
      </c>
      <c r="D105" s="175">
        <v>1.6195360000000001</v>
      </c>
      <c r="E105" s="14">
        <v>1.5</v>
      </c>
      <c r="F105" s="174">
        <f t="shared" si="1"/>
        <v>2.4293040000000001</v>
      </c>
      <c r="G105" s="119" t="s">
        <v>1647</v>
      </c>
      <c r="H105" s="120" t="s">
        <v>1649</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row>
    <row r="106" spans="1:39" s="21" customFormat="1">
      <c r="A106" s="16" t="s">
        <v>493</v>
      </c>
      <c r="B106" s="17" t="s">
        <v>490</v>
      </c>
      <c r="C106" s="181">
        <v>15.5813648294</v>
      </c>
      <c r="D106" s="176">
        <v>3.726613</v>
      </c>
      <c r="E106" s="19">
        <v>1.5</v>
      </c>
      <c r="F106" s="174">
        <f t="shared" si="1"/>
        <v>5.5899194999999997</v>
      </c>
      <c r="G106" s="119" t="s">
        <v>1647</v>
      </c>
      <c r="H106" s="120" t="s">
        <v>1649</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row>
    <row r="107" spans="1:39" s="21" customFormat="1">
      <c r="A107" s="11" t="s">
        <v>494</v>
      </c>
      <c r="B107" s="12" t="s">
        <v>495</v>
      </c>
      <c r="C107" s="180">
        <v>2.6287557023999999</v>
      </c>
      <c r="D107" s="175">
        <v>0.48190899999999998</v>
      </c>
      <c r="E107" s="14">
        <v>1.5</v>
      </c>
      <c r="F107" s="174">
        <f t="shared" si="1"/>
        <v>0.72286349999999999</v>
      </c>
      <c r="G107" s="119" t="s">
        <v>1647</v>
      </c>
      <c r="H107" s="120" t="s">
        <v>1649</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row>
    <row r="108" spans="1:39" s="21" customFormat="1">
      <c r="A108" s="11" t="s">
        <v>496</v>
      </c>
      <c r="B108" s="12" t="s">
        <v>495</v>
      </c>
      <c r="C108" s="180">
        <v>3.7605080831</v>
      </c>
      <c r="D108" s="175">
        <v>0.73100100000000001</v>
      </c>
      <c r="E108" s="14">
        <v>1.5</v>
      </c>
      <c r="F108" s="174">
        <f t="shared" si="1"/>
        <v>1.0965015</v>
      </c>
      <c r="G108" s="119" t="s">
        <v>1647</v>
      </c>
      <c r="H108" s="120" t="s">
        <v>1649</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row>
    <row r="109" spans="1:39" s="21" customFormat="1">
      <c r="A109" s="11" t="s">
        <v>497</v>
      </c>
      <c r="B109" s="12" t="s">
        <v>495</v>
      </c>
      <c r="C109" s="180">
        <v>6.4688940091999996</v>
      </c>
      <c r="D109" s="175">
        <v>1.296087</v>
      </c>
      <c r="E109" s="14">
        <v>1.5</v>
      </c>
      <c r="F109" s="174">
        <f t="shared" si="1"/>
        <v>1.9441305</v>
      </c>
      <c r="G109" s="119" t="s">
        <v>1647</v>
      </c>
      <c r="H109" s="120" t="s">
        <v>1649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row>
    <row r="110" spans="1:39" s="21" customFormat="1">
      <c r="A110" s="16" t="s">
        <v>498</v>
      </c>
      <c r="B110" s="17" t="s">
        <v>495</v>
      </c>
      <c r="C110" s="181">
        <v>12.6923076923</v>
      </c>
      <c r="D110" s="176">
        <v>3.0542370000000001</v>
      </c>
      <c r="E110" s="19">
        <v>1.5</v>
      </c>
      <c r="F110" s="174">
        <f t="shared" si="1"/>
        <v>4.5813554999999999</v>
      </c>
      <c r="G110" s="119" t="s">
        <v>1647</v>
      </c>
      <c r="H110" s="120" t="s">
        <v>1649</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row>
    <row r="111" spans="1:39" s="21" customFormat="1">
      <c r="A111" s="11" t="s">
        <v>499</v>
      </c>
      <c r="B111" s="12" t="s">
        <v>500</v>
      </c>
      <c r="C111" s="180">
        <v>2.1218568664999999</v>
      </c>
      <c r="D111" s="175">
        <v>0.52814700000000003</v>
      </c>
      <c r="E111" s="14">
        <v>1.5</v>
      </c>
      <c r="F111" s="174">
        <f t="shared" si="1"/>
        <v>0.79222049999999999</v>
      </c>
      <c r="G111" s="119" t="s">
        <v>1647</v>
      </c>
      <c r="H111" s="120" t="s">
        <v>1649</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row>
    <row r="112" spans="1:39" s="21" customFormat="1">
      <c r="A112" s="11" t="s">
        <v>501</v>
      </c>
      <c r="B112" s="12" t="s">
        <v>500</v>
      </c>
      <c r="C112" s="180">
        <v>3.2159732625999999</v>
      </c>
      <c r="D112" s="175">
        <v>0.62602199999999997</v>
      </c>
      <c r="E112" s="14">
        <v>1.5</v>
      </c>
      <c r="F112" s="174">
        <f t="shared" si="1"/>
        <v>0.93903300000000001</v>
      </c>
      <c r="G112" s="119" t="s">
        <v>1647</v>
      </c>
      <c r="H112" s="120" t="s">
        <v>1649</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row>
    <row r="113" spans="1:39" s="21" customFormat="1">
      <c r="A113" s="11" t="s">
        <v>502</v>
      </c>
      <c r="B113" s="12" t="s">
        <v>500</v>
      </c>
      <c r="C113" s="180">
        <v>5.1780092032000002</v>
      </c>
      <c r="D113" s="175">
        <v>0.87950099999999998</v>
      </c>
      <c r="E113" s="14">
        <v>1.5</v>
      </c>
      <c r="F113" s="174">
        <f t="shared" si="1"/>
        <v>1.3192515</v>
      </c>
      <c r="G113" s="119" t="s">
        <v>1647</v>
      </c>
      <c r="H113" s="120" t="s">
        <v>1649</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row>
    <row r="114" spans="1:39" s="21" customFormat="1">
      <c r="A114" s="16" t="s">
        <v>503</v>
      </c>
      <c r="B114" s="17" t="s">
        <v>500</v>
      </c>
      <c r="C114" s="181">
        <v>10.9809571536</v>
      </c>
      <c r="D114" s="176">
        <v>2.0138530000000001</v>
      </c>
      <c r="E114" s="19">
        <v>1.5</v>
      </c>
      <c r="F114" s="174">
        <f t="shared" si="1"/>
        <v>3.0207795000000002</v>
      </c>
      <c r="G114" s="119" t="s">
        <v>1647</v>
      </c>
      <c r="H114" s="120" t="s">
        <v>1649</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row>
    <row r="115" spans="1:39" s="21" customFormat="1">
      <c r="A115" s="11" t="s">
        <v>504</v>
      </c>
      <c r="B115" s="12" t="s">
        <v>505</v>
      </c>
      <c r="C115" s="180">
        <v>2.3074136159999998</v>
      </c>
      <c r="D115" s="175">
        <v>0.445521</v>
      </c>
      <c r="E115" s="14">
        <v>1.5</v>
      </c>
      <c r="F115" s="174">
        <f t="shared" si="1"/>
        <v>0.66828149999999997</v>
      </c>
      <c r="G115" s="119" t="s">
        <v>1647</v>
      </c>
      <c r="H115" s="120" t="s">
        <v>1649</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row>
    <row r="116" spans="1:39" s="21" customFormat="1">
      <c r="A116" s="11" t="s">
        <v>506</v>
      </c>
      <c r="B116" s="12" t="s">
        <v>505</v>
      </c>
      <c r="C116" s="180">
        <v>2.9192905236</v>
      </c>
      <c r="D116" s="175">
        <v>0.57157999999999998</v>
      </c>
      <c r="E116" s="14">
        <v>1.5</v>
      </c>
      <c r="F116" s="174">
        <f t="shared" si="1"/>
        <v>0.85736999999999997</v>
      </c>
      <c r="G116" s="119" t="s">
        <v>1647</v>
      </c>
      <c r="H116" s="120" t="s">
        <v>1649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row>
    <row r="117" spans="1:39" s="21" customFormat="1">
      <c r="A117" s="11" t="s">
        <v>507</v>
      </c>
      <c r="B117" s="12" t="s">
        <v>505</v>
      </c>
      <c r="C117" s="180">
        <v>4.4020357169000004</v>
      </c>
      <c r="D117" s="175">
        <v>0.81660500000000003</v>
      </c>
      <c r="E117" s="14">
        <v>1.5</v>
      </c>
      <c r="F117" s="174">
        <f t="shared" si="1"/>
        <v>1.2249075</v>
      </c>
      <c r="G117" s="119" t="s">
        <v>1647</v>
      </c>
      <c r="H117" s="120" t="s">
        <v>1649</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row>
    <row r="118" spans="1:39" s="21" customFormat="1">
      <c r="A118" s="16" t="s">
        <v>508</v>
      </c>
      <c r="B118" s="17" t="s">
        <v>505</v>
      </c>
      <c r="C118" s="181">
        <v>9.7730943967999995</v>
      </c>
      <c r="D118" s="176">
        <v>2.059266</v>
      </c>
      <c r="E118" s="19">
        <v>1.5</v>
      </c>
      <c r="F118" s="174">
        <f t="shared" si="1"/>
        <v>3.0888990000000001</v>
      </c>
      <c r="G118" s="119" t="s">
        <v>1647</v>
      </c>
      <c r="H118" s="120" t="s">
        <v>1649</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row>
    <row r="119" spans="1:39" s="21" customFormat="1">
      <c r="A119" s="11" t="s">
        <v>509</v>
      </c>
      <c r="B119" s="12" t="s">
        <v>510</v>
      </c>
      <c r="C119" s="180">
        <v>2.3680127900999999</v>
      </c>
      <c r="D119" s="175">
        <v>0.47892499999999999</v>
      </c>
      <c r="E119" s="14">
        <v>1.5</v>
      </c>
      <c r="F119" s="174">
        <f t="shared" si="1"/>
        <v>0.71838749999999996</v>
      </c>
      <c r="G119" s="119" t="s">
        <v>1647</v>
      </c>
      <c r="H119" s="120" t="s">
        <v>1649</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row>
    <row r="120" spans="1:39" s="21" customFormat="1">
      <c r="A120" s="11" t="s">
        <v>511</v>
      </c>
      <c r="B120" s="12" t="s">
        <v>510</v>
      </c>
      <c r="C120" s="180">
        <v>2.8126437537000002</v>
      </c>
      <c r="D120" s="175">
        <v>0.59531800000000001</v>
      </c>
      <c r="E120" s="14">
        <v>1.5</v>
      </c>
      <c r="F120" s="174">
        <f t="shared" si="1"/>
        <v>0.89297700000000002</v>
      </c>
      <c r="G120" s="119" t="s">
        <v>1647</v>
      </c>
      <c r="H120" s="120" t="s">
        <v>1649</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row>
    <row r="121" spans="1:39" s="21" customFormat="1">
      <c r="A121" s="11" t="s">
        <v>512</v>
      </c>
      <c r="B121" s="12" t="s">
        <v>510</v>
      </c>
      <c r="C121" s="180">
        <v>3.9167312161000001</v>
      </c>
      <c r="D121" s="175">
        <v>0.76141999999999999</v>
      </c>
      <c r="E121" s="14">
        <v>1.5</v>
      </c>
      <c r="F121" s="174">
        <f t="shared" si="1"/>
        <v>1.1421299999999999</v>
      </c>
      <c r="G121" s="119" t="s">
        <v>1647</v>
      </c>
      <c r="H121" s="120" t="s">
        <v>1649</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row>
    <row r="122" spans="1:39" s="21" customFormat="1">
      <c r="A122" s="16" t="s">
        <v>513</v>
      </c>
      <c r="B122" s="17" t="s">
        <v>510</v>
      </c>
      <c r="C122" s="181">
        <v>6.8645833332999997</v>
      </c>
      <c r="D122" s="176">
        <v>1.214145</v>
      </c>
      <c r="E122" s="19">
        <v>1.5</v>
      </c>
      <c r="F122" s="174">
        <f t="shared" si="1"/>
        <v>1.8212174999999999</v>
      </c>
      <c r="G122" s="119" t="s">
        <v>1647</v>
      </c>
      <c r="H122" s="120" t="s">
        <v>1649</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row>
    <row r="123" spans="1:39" s="21" customFormat="1">
      <c r="A123" s="11" t="s">
        <v>514</v>
      </c>
      <c r="B123" s="12" t="s">
        <v>515</v>
      </c>
      <c r="C123" s="180">
        <v>2.2643105136999999</v>
      </c>
      <c r="D123" s="175">
        <v>0.56893400000000005</v>
      </c>
      <c r="E123" s="14">
        <v>1.5</v>
      </c>
      <c r="F123" s="174">
        <f t="shared" si="1"/>
        <v>0.85340100000000008</v>
      </c>
      <c r="G123" s="119" t="s">
        <v>1647</v>
      </c>
      <c r="H123" s="120" t="s">
        <v>1649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row>
    <row r="124" spans="1:39" s="21" customFormat="1">
      <c r="A124" s="11" t="s">
        <v>516</v>
      </c>
      <c r="B124" s="12" t="s">
        <v>515</v>
      </c>
      <c r="C124" s="180">
        <v>3.5614814815</v>
      </c>
      <c r="D124" s="175">
        <v>0.79222499999999996</v>
      </c>
      <c r="E124" s="14">
        <v>1.5</v>
      </c>
      <c r="F124" s="174">
        <f t="shared" si="1"/>
        <v>1.1883374999999998</v>
      </c>
      <c r="G124" s="119" t="s">
        <v>1647</v>
      </c>
      <c r="H124" s="120" t="s">
        <v>1649</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39" s="21" customFormat="1">
      <c r="A125" s="11" t="s">
        <v>517</v>
      </c>
      <c r="B125" s="12" t="s">
        <v>515</v>
      </c>
      <c r="C125" s="180">
        <v>5.3660854013000003</v>
      </c>
      <c r="D125" s="175">
        <v>1.2059040000000001</v>
      </c>
      <c r="E125" s="14">
        <v>1.5</v>
      </c>
      <c r="F125" s="174">
        <f t="shared" si="1"/>
        <v>1.808856</v>
      </c>
      <c r="G125" s="119" t="s">
        <v>1647</v>
      </c>
      <c r="H125" s="120" t="s">
        <v>1649</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row>
    <row r="126" spans="1:39" s="21" customFormat="1">
      <c r="A126" s="16" t="s">
        <v>518</v>
      </c>
      <c r="B126" s="17" t="s">
        <v>515</v>
      </c>
      <c r="C126" s="181">
        <v>10.4166933163</v>
      </c>
      <c r="D126" s="176">
        <v>2.3924300000000001</v>
      </c>
      <c r="E126" s="19">
        <v>1.5</v>
      </c>
      <c r="F126" s="174">
        <f t="shared" si="1"/>
        <v>3.5886450000000001</v>
      </c>
      <c r="G126" s="119" t="s">
        <v>1647</v>
      </c>
      <c r="H126" s="120" t="s">
        <v>1649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row>
    <row r="127" spans="1:39" s="21" customFormat="1">
      <c r="A127" s="11" t="s">
        <v>519</v>
      </c>
      <c r="B127" s="12" t="s">
        <v>520</v>
      </c>
      <c r="C127" s="180">
        <v>2.2630368098</v>
      </c>
      <c r="D127" s="175">
        <v>0.57755599999999996</v>
      </c>
      <c r="E127" s="14">
        <v>1.5</v>
      </c>
      <c r="F127" s="174">
        <f t="shared" si="1"/>
        <v>0.86633399999999994</v>
      </c>
      <c r="G127" s="121" t="s">
        <v>1647</v>
      </c>
      <c r="H127" s="122" t="s">
        <v>1649</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row>
    <row r="128" spans="1:39" s="21" customFormat="1">
      <c r="A128" s="11" t="s">
        <v>521</v>
      </c>
      <c r="B128" s="12" t="s">
        <v>520</v>
      </c>
      <c r="C128" s="180">
        <v>3.6725373133999999</v>
      </c>
      <c r="D128" s="175">
        <v>0.82993300000000003</v>
      </c>
      <c r="E128" s="14">
        <v>1.5</v>
      </c>
      <c r="F128" s="174">
        <f t="shared" si="1"/>
        <v>1.2448995</v>
      </c>
      <c r="G128" s="119" t="s">
        <v>1647</v>
      </c>
      <c r="H128" s="120" t="s">
        <v>1649</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row>
    <row r="129" spans="1:39" s="21" customFormat="1">
      <c r="A129" s="11" t="s">
        <v>522</v>
      </c>
      <c r="B129" s="12" t="s">
        <v>520</v>
      </c>
      <c r="C129" s="180">
        <v>5.9855942377</v>
      </c>
      <c r="D129" s="175">
        <v>1.305674</v>
      </c>
      <c r="E129" s="14">
        <v>1.5</v>
      </c>
      <c r="F129" s="174">
        <f t="shared" si="1"/>
        <v>1.9585110000000001</v>
      </c>
      <c r="G129" s="119" t="s">
        <v>1647</v>
      </c>
      <c r="H129" s="120" t="s">
        <v>1649</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row>
    <row r="130" spans="1:39" s="21" customFormat="1">
      <c r="A130" s="16" t="s">
        <v>523</v>
      </c>
      <c r="B130" s="17" t="s">
        <v>520</v>
      </c>
      <c r="C130" s="181">
        <v>13.3409961686</v>
      </c>
      <c r="D130" s="176">
        <v>3.1574970000000002</v>
      </c>
      <c r="E130" s="19">
        <v>1.5</v>
      </c>
      <c r="F130" s="174">
        <f t="shared" si="1"/>
        <v>4.7362455000000008</v>
      </c>
      <c r="G130" s="119" t="s">
        <v>1647</v>
      </c>
      <c r="H130" s="120" t="s">
        <v>1649</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row>
    <row r="131" spans="1:39" s="21" customFormat="1">
      <c r="A131" s="11" t="s">
        <v>524</v>
      </c>
      <c r="B131" s="12" t="s">
        <v>525</v>
      </c>
      <c r="C131" s="180">
        <v>1.5137433031</v>
      </c>
      <c r="D131" s="175">
        <v>0.520617</v>
      </c>
      <c r="E131" s="14">
        <v>1.5</v>
      </c>
      <c r="F131" s="174">
        <f t="shared" si="1"/>
        <v>0.78092549999999994</v>
      </c>
      <c r="G131" s="119" t="s">
        <v>1647</v>
      </c>
      <c r="H131" s="120" t="s">
        <v>1649</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row>
    <row r="132" spans="1:39" s="21" customFormat="1">
      <c r="A132" s="11" t="s">
        <v>526</v>
      </c>
      <c r="B132" s="12" t="s">
        <v>525</v>
      </c>
      <c r="C132" s="180">
        <v>2.4227633554999999</v>
      </c>
      <c r="D132" s="175">
        <v>0.74834599999999996</v>
      </c>
      <c r="E132" s="14">
        <v>1.5</v>
      </c>
      <c r="F132" s="174">
        <f t="shared" si="1"/>
        <v>1.122519</v>
      </c>
      <c r="G132" s="119" t="s">
        <v>1647</v>
      </c>
      <c r="H132" s="120" t="s">
        <v>1649</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row>
    <row r="133" spans="1:39" s="21" customFormat="1">
      <c r="A133" s="11" t="s">
        <v>527</v>
      </c>
      <c r="B133" s="12" t="s">
        <v>525</v>
      </c>
      <c r="C133" s="180">
        <v>4.4025695931</v>
      </c>
      <c r="D133" s="175">
        <v>1.1393409999999999</v>
      </c>
      <c r="E133" s="14">
        <v>1.5</v>
      </c>
      <c r="F133" s="174">
        <f t="shared" si="1"/>
        <v>1.7090114999999999</v>
      </c>
      <c r="G133" s="119" t="s">
        <v>1647</v>
      </c>
      <c r="H133" s="120" t="s">
        <v>1649</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row>
    <row r="134" spans="1:39" s="21" customFormat="1">
      <c r="A134" s="16" t="s">
        <v>528</v>
      </c>
      <c r="B134" s="17" t="s">
        <v>525</v>
      </c>
      <c r="C134" s="181">
        <v>10.340740740699999</v>
      </c>
      <c r="D134" s="176">
        <v>2.5044010000000001</v>
      </c>
      <c r="E134" s="19">
        <v>1.5</v>
      </c>
      <c r="F134" s="174">
        <f t="shared" si="1"/>
        <v>3.7566015000000004</v>
      </c>
      <c r="G134" s="119" t="s">
        <v>1647</v>
      </c>
      <c r="H134" s="120" t="s">
        <v>1649</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row>
    <row r="135" spans="1:39" s="21" customFormat="1">
      <c r="A135" s="11" t="s">
        <v>529</v>
      </c>
      <c r="B135" s="12" t="s">
        <v>530</v>
      </c>
      <c r="C135" s="180">
        <v>2.7778896673000002</v>
      </c>
      <c r="D135" s="175">
        <v>0.57422099999999998</v>
      </c>
      <c r="E135" s="14">
        <v>1.5</v>
      </c>
      <c r="F135" s="174">
        <f t="shared" si="1"/>
        <v>0.86133149999999992</v>
      </c>
      <c r="G135" s="119" t="s">
        <v>1647</v>
      </c>
      <c r="H135" s="120" t="s">
        <v>1649</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row>
    <row r="136" spans="1:39" s="21" customFormat="1">
      <c r="A136" s="11" t="s">
        <v>531</v>
      </c>
      <c r="B136" s="12" t="s">
        <v>530</v>
      </c>
      <c r="C136" s="180">
        <v>4.0883750064999997</v>
      </c>
      <c r="D136" s="175">
        <v>0.70544200000000001</v>
      </c>
      <c r="E136" s="14">
        <v>1.5</v>
      </c>
      <c r="F136" s="174">
        <f t="shared" si="1"/>
        <v>1.058163</v>
      </c>
      <c r="G136" s="119" t="s">
        <v>1647</v>
      </c>
      <c r="H136" s="120" t="s">
        <v>1649</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row>
    <row r="137" spans="1:39" s="21" customFormat="1">
      <c r="A137" s="11" t="s">
        <v>532</v>
      </c>
      <c r="B137" s="12" t="s">
        <v>530</v>
      </c>
      <c r="C137" s="180">
        <v>6.1591550887000004</v>
      </c>
      <c r="D137" s="175">
        <v>0.95833299999999999</v>
      </c>
      <c r="E137" s="14">
        <v>1.5</v>
      </c>
      <c r="F137" s="174">
        <f t="shared" si="1"/>
        <v>1.4374994999999999</v>
      </c>
      <c r="G137" s="119" t="s">
        <v>1647</v>
      </c>
      <c r="H137" s="120" t="s">
        <v>1649</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row>
    <row r="138" spans="1:39" s="21" customFormat="1">
      <c r="A138" s="16" t="s">
        <v>533</v>
      </c>
      <c r="B138" s="17" t="s">
        <v>530</v>
      </c>
      <c r="C138" s="181">
        <v>12.3402868318</v>
      </c>
      <c r="D138" s="176">
        <v>1.9421390000000001</v>
      </c>
      <c r="E138" s="19">
        <v>1.5</v>
      </c>
      <c r="F138" s="174">
        <f t="shared" si="1"/>
        <v>2.9132085000000001</v>
      </c>
      <c r="G138" s="119" t="s">
        <v>1647</v>
      </c>
      <c r="H138" s="120" t="s">
        <v>1649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row>
    <row r="139" spans="1:39" s="21" customFormat="1">
      <c r="A139" s="11" t="s">
        <v>534</v>
      </c>
      <c r="B139" s="12" t="s">
        <v>535</v>
      </c>
      <c r="C139" s="180">
        <v>2.1283547258</v>
      </c>
      <c r="D139" s="175">
        <v>0.77043499999999998</v>
      </c>
      <c r="E139" s="14">
        <v>1.5</v>
      </c>
      <c r="F139" s="174">
        <f t="shared" si="1"/>
        <v>1.1556525</v>
      </c>
      <c r="G139" s="119" t="s">
        <v>1647</v>
      </c>
      <c r="H139" s="120" t="s">
        <v>1649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row>
    <row r="140" spans="1:39" s="21" customFormat="1">
      <c r="A140" s="11" t="s">
        <v>536</v>
      </c>
      <c r="B140" s="12" t="s">
        <v>535</v>
      </c>
      <c r="C140" s="180">
        <v>3.7593840231</v>
      </c>
      <c r="D140" s="175">
        <v>1.145899</v>
      </c>
      <c r="E140" s="14">
        <v>1.5</v>
      </c>
      <c r="F140" s="174">
        <f t="shared" si="1"/>
        <v>1.7188485</v>
      </c>
      <c r="G140" s="119" t="s">
        <v>1647</v>
      </c>
      <c r="H140" s="120" t="s">
        <v>1649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row>
    <row r="141" spans="1:39" s="21" customFormat="1">
      <c r="A141" s="11" t="s">
        <v>537</v>
      </c>
      <c r="B141" s="12" t="s">
        <v>535</v>
      </c>
      <c r="C141" s="180">
        <v>6.7672727273</v>
      </c>
      <c r="D141" s="175">
        <v>2.0583399999999998</v>
      </c>
      <c r="E141" s="14">
        <v>1.5</v>
      </c>
      <c r="F141" s="174">
        <f t="shared" si="1"/>
        <v>3.08751</v>
      </c>
      <c r="G141" s="119" t="s">
        <v>1647</v>
      </c>
      <c r="H141" s="120" t="s">
        <v>1649</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row>
    <row r="142" spans="1:39" s="21" customFormat="1">
      <c r="A142" s="16" t="s">
        <v>538</v>
      </c>
      <c r="B142" s="17" t="s">
        <v>535</v>
      </c>
      <c r="C142" s="181">
        <v>13.186046511600001</v>
      </c>
      <c r="D142" s="176">
        <v>4.1149209999999998</v>
      </c>
      <c r="E142" s="19">
        <v>1.5</v>
      </c>
      <c r="F142" s="174">
        <f t="shared" si="1"/>
        <v>6.1723815000000002</v>
      </c>
      <c r="G142" s="119" t="s">
        <v>1647</v>
      </c>
      <c r="H142" s="120" t="s">
        <v>1649</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row>
    <row r="143" spans="1:39" s="21" customFormat="1">
      <c r="A143" s="11" t="s">
        <v>539</v>
      </c>
      <c r="B143" s="12" t="s">
        <v>540</v>
      </c>
      <c r="C143" s="180">
        <v>2.2650689906000001</v>
      </c>
      <c r="D143" s="175">
        <v>0.71182000000000001</v>
      </c>
      <c r="E143" s="14">
        <v>1.5</v>
      </c>
      <c r="F143" s="174">
        <f t="shared" si="1"/>
        <v>1.0677300000000001</v>
      </c>
      <c r="G143" s="119" t="s">
        <v>1647</v>
      </c>
      <c r="H143" s="120" t="s">
        <v>1649</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row>
    <row r="144" spans="1:39" s="21" customFormat="1">
      <c r="A144" s="11" t="s">
        <v>541</v>
      </c>
      <c r="B144" s="12" t="s">
        <v>540</v>
      </c>
      <c r="C144" s="180">
        <v>3.1291262136000002</v>
      </c>
      <c r="D144" s="175">
        <v>0.89586100000000002</v>
      </c>
      <c r="E144" s="14">
        <v>1.5</v>
      </c>
      <c r="F144" s="174">
        <f t="shared" ref="F144:F207" si="2">D144*E144</f>
        <v>1.3437915</v>
      </c>
      <c r="G144" s="119" t="s">
        <v>1647</v>
      </c>
      <c r="H144" s="120" t="s">
        <v>1649</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row>
    <row r="145" spans="1:39" s="21" customFormat="1">
      <c r="A145" s="11" t="s">
        <v>542</v>
      </c>
      <c r="B145" s="12" t="s">
        <v>540</v>
      </c>
      <c r="C145" s="180">
        <v>5.4439834024999998</v>
      </c>
      <c r="D145" s="175">
        <v>1.3024789999999999</v>
      </c>
      <c r="E145" s="14">
        <v>1.5</v>
      </c>
      <c r="F145" s="174">
        <f t="shared" si="2"/>
        <v>1.9537184999999999</v>
      </c>
      <c r="G145" s="119" t="s">
        <v>1647</v>
      </c>
      <c r="H145" s="120" t="s">
        <v>1649</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row>
    <row r="146" spans="1:39" s="21" customFormat="1">
      <c r="A146" s="16" t="s">
        <v>543</v>
      </c>
      <c r="B146" s="17" t="s">
        <v>540</v>
      </c>
      <c r="C146" s="181">
        <v>18.547619047600001</v>
      </c>
      <c r="D146" s="176">
        <v>3.0347219999999999</v>
      </c>
      <c r="E146" s="19">
        <v>1.5</v>
      </c>
      <c r="F146" s="174">
        <f t="shared" si="2"/>
        <v>4.5520829999999997</v>
      </c>
      <c r="G146" s="119" t="s">
        <v>1647</v>
      </c>
      <c r="H146" s="120" t="s">
        <v>1649</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row>
    <row r="147" spans="1:39" s="21" customFormat="1">
      <c r="A147" s="11" t="s">
        <v>544</v>
      </c>
      <c r="B147" s="12" t="s">
        <v>545</v>
      </c>
      <c r="C147" s="180">
        <v>2.9353128314000001</v>
      </c>
      <c r="D147" s="175">
        <v>0.37723000000000001</v>
      </c>
      <c r="E147" s="14">
        <v>1.5</v>
      </c>
      <c r="F147" s="174">
        <f t="shared" si="2"/>
        <v>0.56584500000000004</v>
      </c>
      <c r="G147" s="119" t="s">
        <v>1647</v>
      </c>
      <c r="H147" s="120" t="s">
        <v>1649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row>
    <row r="148" spans="1:39" s="21" customFormat="1">
      <c r="A148" s="11" t="s">
        <v>546</v>
      </c>
      <c r="B148" s="12" t="s">
        <v>545</v>
      </c>
      <c r="C148" s="180">
        <v>3.9361022364</v>
      </c>
      <c r="D148" s="175">
        <v>0.52923100000000001</v>
      </c>
      <c r="E148" s="14">
        <v>1.5</v>
      </c>
      <c r="F148" s="174">
        <f t="shared" si="2"/>
        <v>0.79384650000000001</v>
      </c>
      <c r="G148" s="119" t="s">
        <v>1647</v>
      </c>
      <c r="H148" s="120" t="s">
        <v>1649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row>
    <row r="149" spans="1:39" s="21" customFormat="1">
      <c r="A149" s="11" t="s">
        <v>547</v>
      </c>
      <c r="B149" s="12" t="s">
        <v>545</v>
      </c>
      <c r="C149" s="180">
        <v>6.2363238511999999</v>
      </c>
      <c r="D149" s="175">
        <v>0.886938</v>
      </c>
      <c r="E149" s="14">
        <v>1.5</v>
      </c>
      <c r="F149" s="174">
        <f t="shared" si="2"/>
        <v>1.3304070000000001</v>
      </c>
      <c r="G149" s="119" t="s">
        <v>1647</v>
      </c>
      <c r="H149" s="120" t="s">
        <v>1649</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row>
    <row r="150" spans="1:39" s="21" customFormat="1">
      <c r="A150" s="16" t="s">
        <v>548</v>
      </c>
      <c r="B150" s="17" t="s">
        <v>545</v>
      </c>
      <c r="C150" s="181">
        <v>12.0384615385</v>
      </c>
      <c r="D150" s="176">
        <v>2.2853059999999998</v>
      </c>
      <c r="E150" s="19">
        <v>1.5</v>
      </c>
      <c r="F150" s="174">
        <f t="shared" si="2"/>
        <v>3.4279589999999995</v>
      </c>
      <c r="G150" s="119" t="s">
        <v>1647</v>
      </c>
      <c r="H150" s="120" t="s">
        <v>1649</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row>
    <row r="151" spans="1:39" s="21" customFormat="1">
      <c r="A151" s="11" t="s">
        <v>549</v>
      </c>
      <c r="B151" s="12" t="s">
        <v>550</v>
      </c>
      <c r="C151" s="180">
        <v>2.2937428895999998</v>
      </c>
      <c r="D151" s="175">
        <v>0.41909800000000003</v>
      </c>
      <c r="E151" s="14">
        <v>1.5</v>
      </c>
      <c r="F151" s="174">
        <f t="shared" si="2"/>
        <v>0.62864700000000007</v>
      </c>
      <c r="G151" s="119" t="s">
        <v>1647</v>
      </c>
      <c r="H151" s="120" t="s">
        <v>1649</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row>
    <row r="152" spans="1:39" s="21" customFormat="1">
      <c r="A152" s="11" t="s">
        <v>551</v>
      </c>
      <c r="B152" s="12" t="s">
        <v>550</v>
      </c>
      <c r="C152" s="180">
        <v>2.8042368073000001</v>
      </c>
      <c r="D152" s="175">
        <v>0.57823199999999997</v>
      </c>
      <c r="E152" s="14">
        <v>1.5</v>
      </c>
      <c r="F152" s="174">
        <f t="shared" si="2"/>
        <v>0.86734800000000001</v>
      </c>
      <c r="G152" s="119" t="s">
        <v>1647</v>
      </c>
      <c r="H152" s="120" t="s">
        <v>1649</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row>
    <row r="153" spans="1:39" s="21" customFormat="1">
      <c r="A153" s="11" t="s">
        <v>552</v>
      </c>
      <c r="B153" s="12" t="s">
        <v>550</v>
      </c>
      <c r="C153" s="180">
        <v>4.3148760331</v>
      </c>
      <c r="D153" s="175">
        <v>0.80039499999999997</v>
      </c>
      <c r="E153" s="14">
        <v>1.5</v>
      </c>
      <c r="F153" s="174">
        <f t="shared" si="2"/>
        <v>1.2005925</v>
      </c>
      <c r="G153" s="119" t="s">
        <v>1647</v>
      </c>
      <c r="H153" s="120" t="s">
        <v>1649</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row>
    <row r="154" spans="1:39" s="21" customFormat="1">
      <c r="A154" s="16" t="s">
        <v>553</v>
      </c>
      <c r="B154" s="17" t="s">
        <v>550</v>
      </c>
      <c r="C154" s="181">
        <v>15.8850574713</v>
      </c>
      <c r="D154" s="176">
        <v>1.809299</v>
      </c>
      <c r="E154" s="19">
        <v>1.5</v>
      </c>
      <c r="F154" s="174">
        <f t="shared" si="2"/>
        <v>2.7139484999999999</v>
      </c>
      <c r="G154" s="119" t="s">
        <v>1647</v>
      </c>
      <c r="H154" s="120" t="s">
        <v>1649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row>
    <row r="155" spans="1:39" s="21" customFormat="1">
      <c r="A155" s="11" t="s">
        <v>554</v>
      </c>
      <c r="B155" s="12" t="s">
        <v>555</v>
      </c>
      <c r="C155" s="180">
        <v>2.3072937425000002</v>
      </c>
      <c r="D155" s="175">
        <v>1.4058470000000001</v>
      </c>
      <c r="E155" s="14">
        <v>1.5</v>
      </c>
      <c r="F155" s="174">
        <f t="shared" si="2"/>
        <v>2.1087705000000003</v>
      </c>
      <c r="G155" s="119" t="s">
        <v>1647</v>
      </c>
      <c r="H155" s="120" t="s">
        <v>1649</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row>
    <row r="156" spans="1:39" s="21" customFormat="1">
      <c r="A156" s="11" t="s">
        <v>556</v>
      </c>
      <c r="B156" s="12" t="s">
        <v>555</v>
      </c>
      <c r="C156" s="180">
        <v>3.8427987279</v>
      </c>
      <c r="D156" s="175">
        <v>1.849971</v>
      </c>
      <c r="E156" s="14">
        <v>1.5</v>
      </c>
      <c r="F156" s="174">
        <f t="shared" si="2"/>
        <v>2.7749565</v>
      </c>
      <c r="G156" s="119" t="s">
        <v>1647</v>
      </c>
      <c r="H156" s="120" t="s">
        <v>1649</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row>
    <row r="157" spans="1:39" s="21" customFormat="1">
      <c r="A157" s="11" t="s">
        <v>557</v>
      </c>
      <c r="B157" s="12" t="s">
        <v>555</v>
      </c>
      <c r="C157" s="180">
        <v>8.7681549220000008</v>
      </c>
      <c r="D157" s="175">
        <v>3.243652</v>
      </c>
      <c r="E157" s="14">
        <v>1.5</v>
      </c>
      <c r="F157" s="174">
        <f t="shared" si="2"/>
        <v>4.8654779999999995</v>
      </c>
      <c r="G157" s="119" t="s">
        <v>1647</v>
      </c>
      <c r="H157" s="120" t="s">
        <v>1649</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row>
    <row r="158" spans="1:39" s="21" customFormat="1">
      <c r="A158" s="16" t="s">
        <v>558</v>
      </c>
      <c r="B158" s="17" t="s">
        <v>555</v>
      </c>
      <c r="C158" s="181">
        <v>16.332103321000002</v>
      </c>
      <c r="D158" s="176">
        <v>5.7615679999999996</v>
      </c>
      <c r="E158" s="19">
        <v>1.5</v>
      </c>
      <c r="F158" s="174">
        <f t="shared" si="2"/>
        <v>8.6423519999999989</v>
      </c>
      <c r="G158" s="119" t="s">
        <v>1647</v>
      </c>
      <c r="H158" s="120" t="s">
        <v>1649</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row>
    <row r="159" spans="1:39" s="21" customFormat="1">
      <c r="A159" s="11" t="s">
        <v>559</v>
      </c>
      <c r="B159" s="12" t="s">
        <v>560</v>
      </c>
      <c r="C159" s="180">
        <v>2.5940594058999999</v>
      </c>
      <c r="D159" s="175">
        <v>0.71584599999999998</v>
      </c>
      <c r="E159" s="14">
        <v>1.5</v>
      </c>
      <c r="F159" s="174">
        <f t="shared" si="2"/>
        <v>1.073769</v>
      </c>
      <c r="G159" s="119" t="s">
        <v>1647</v>
      </c>
      <c r="H159" s="120" t="s">
        <v>1649</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row>
    <row r="160" spans="1:39" s="21" customFormat="1">
      <c r="A160" s="11" t="s">
        <v>561</v>
      </c>
      <c r="B160" s="12" t="s">
        <v>560</v>
      </c>
      <c r="C160" s="180">
        <v>8.0897651006999993</v>
      </c>
      <c r="D160" s="175">
        <v>2.2217820000000001</v>
      </c>
      <c r="E160" s="14">
        <v>1.5</v>
      </c>
      <c r="F160" s="174">
        <f t="shared" si="2"/>
        <v>3.3326730000000002</v>
      </c>
      <c r="G160" s="119" t="s">
        <v>1647</v>
      </c>
      <c r="H160" s="120" t="s">
        <v>1649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row>
    <row r="161" spans="1:39" s="21" customFormat="1">
      <c r="A161" s="11" t="s">
        <v>562</v>
      </c>
      <c r="B161" s="12" t="s">
        <v>560</v>
      </c>
      <c r="C161" s="180">
        <v>13.558419244</v>
      </c>
      <c r="D161" s="175">
        <v>3.581493</v>
      </c>
      <c r="E161" s="14">
        <v>1.5</v>
      </c>
      <c r="F161" s="174">
        <f t="shared" si="2"/>
        <v>5.3722395000000001</v>
      </c>
      <c r="G161" s="119" t="s">
        <v>1647</v>
      </c>
      <c r="H161" s="120" t="s">
        <v>1649</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row>
    <row r="162" spans="1:39" s="21" customFormat="1">
      <c r="A162" s="16" t="s">
        <v>563</v>
      </c>
      <c r="B162" s="17" t="s">
        <v>560</v>
      </c>
      <c r="C162" s="181">
        <v>25.0114942529</v>
      </c>
      <c r="D162" s="176">
        <v>7.1442629999999996</v>
      </c>
      <c r="E162" s="19">
        <v>1.5</v>
      </c>
      <c r="F162" s="174">
        <f t="shared" si="2"/>
        <v>10.7163945</v>
      </c>
      <c r="G162" s="119" t="s">
        <v>1647</v>
      </c>
      <c r="H162" s="120" t="s">
        <v>1649</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row>
    <row r="163" spans="1:39" s="21" customFormat="1">
      <c r="A163" s="11" t="s">
        <v>564</v>
      </c>
      <c r="B163" s="12" t="s">
        <v>565</v>
      </c>
      <c r="C163" s="180">
        <v>3.2352532962999998</v>
      </c>
      <c r="D163" s="175">
        <v>1.302597</v>
      </c>
      <c r="E163" s="14">
        <v>1.5</v>
      </c>
      <c r="F163" s="174">
        <f t="shared" si="2"/>
        <v>1.9538955</v>
      </c>
      <c r="G163" s="119" t="s">
        <v>1647</v>
      </c>
      <c r="H163" s="120" t="s">
        <v>1649</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row>
    <row r="164" spans="1:39" s="21" customFormat="1">
      <c r="A164" s="11" t="s">
        <v>566</v>
      </c>
      <c r="B164" s="12" t="s">
        <v>565</v>
      </c>
      <c r="C164" s="180">
        <v>4.6325340246</v>
      </c>
      <c r="D164" s="175">
        <v>1.8977889999999999</v>
      </c>
      <c r="E164" s="14">
        <v>1.5</v>
      </c>
      <c r="F164" s="174">
        <f t="shared" si="2"/>
        <v>2.8466835000000001</v>
      </c>
      <c r="G164" s="119" t="s">
        <v>1647</v>
      </c>
      <c r="H164" s="120" t="s">
        <v>1649</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row>
    <row r="165" spans="1:39" s="21" customFormat="1">
      <c r="A165" s="11" t="s">
        <v>567</v>
      </c>
      <c r="B165" s="12" t="s">
        <v>565</v>
      </c>
      <c r="C165" s="180">
        <v>9.5934343434000002</v>
      </c>
      <c r="D165" s="175">
        <v>3.596495</v>
      </c>
      <c r="E165" s="14">
        <v>1.5</v>
      </c>
      <c r="F165" s="174">
        <f t="shared" si="2"/>
        <v>5.3947424999999996</v>
      </c>
      <c r="G165" s="119" t="s">
        <v>1647</v>
      </c>
      <c r="H165" s="120" t="s">
        <v>1649</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row>
    <row r="166" spans="1:39" s="21" customFormat="1">
      <c r="A166" s="16" t="s">
        <v>568</v>
      </c>
      <c r="B166" s="17" t="s">
        <v>565</v>
      </c>
      <c r="C166" s="181">
        <v>19.181034482800001</v>
      </c>
      <c r="D166" s="176">
        <v>6.3239229999999997</v>
      </c>
      <c r="E166" s="19">
        <v>1.5</v>
      </c>
      <c r="F166" s="174">
        <f t="shared" si="2"/>
        <v>9.4858844999999992</v>
      </c>
      <c r="G166" s="119" t="s">
        <v>1647</v>
      </c>
      <c r="H166" s="120" t="s">
        <v>1649</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row>
    <row r="167" spans="1:39" s="21" customFormat="1">
      <c r="A167" s="11" t="s">
        <v>569</v>
      </c>
      <c r="B167" s="12" t="s">
        <v>570</v>
      </c>
      <c r="C167" s="180">
        <v>2.0027816411999999</v>
      </c>
      <c r="D167" s="175">
        <v>0.98313399999999995</v>
      </c>
      <c r="E167" s="14">
        <v>1.5</v>
      </c>
      <c r="F167" s="174">
        <f t="shared" si="2"/>
        <v>1.474701</v>
      </c>
      <c r="G167" s="119" t="s">
        <v>1647</v>
      </c>
      <c r="H167" s="120" t="s">
        <v>1649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row>
    <row r="168" spans="1:39" s="21" customFormat="1">
      <c r="A168" s="11" t="s">
        <v>571</v>
      </c>
      <c r="B168" s="12" t="s">
        <v>570</v>
      </c>
      <c r="C168" s="180">
        <v>2.9289836887999998</v>
      </c>
      <c r="D168" s="175">
        <v>1.38103</v>
      </c>
      <c r="E168" s="14">
        <v>1.5</v>
      </c>
      <c r="F168" s="174">
        <f t="shared" si="2"/>
        <v>2.071545</v>
      </c>
      <c r="G168" s="119" t="s">
        <v>1647</v>
      </c>
      <c r="H168" s="120" t="s">
        <v>1649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row>
    <row r="169" spans="1:39" s="21" customFormat="1">
      <c r="A169" s="11" t="s">
        <v>572</v>
      </c>
      <c r="B169" s="12" t="s">
        <v>570</v>
      </c>
      <c r="C169" s="180">
        <v>6.0569029850999998</v>
      </c>
      <c r="D169" s="175">
        <v>2.2377699999999998</v>
      </c>
      <c r="E169" s="14">
        <v>1.5</v>
      </c>
      <c r="F169" s="174">
        <f t="shared" si="2"/>
        <v>3.3566549999999999</v>
      </c>
      <c r="G169" s="119" t="s">
        <v>1647</v>
      </c>
      <c r="H169" s="120" t="s">
        <v>1649</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row>
    <row r="170" spans="1:39" s="21" customFormat="1">
      <c r="A170" s="16" t="s">
        <v>573</v>
      </c>
      <c r="B170" s="17" t="s">
        <v>570</v>
      </c>
      <c r="C170" s="181">
        <v>14.109195402299999</v>
      </c>
      <c r="D170" s="176">
        <v>4.9304969999999999</v>
      </c>
      <c r="E170" s="19">
        <v>1.5</v>
      </c>
      <c r="F170" s="174">
        <f t="shared" si="2"/>
        <v>7.3957455000000003</v>
      </c>
      <c r="G170" s="119" t="s">
        <v>1647</v>
      </c>
      <c r="H170" s="120" t="s">
        <v>1649</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row>
    <row r="171" spans="1:39" s="21" customFormat="1">
      <c r="A171" s="11" t="s">
        <v>574</v>
      </c>
      <c r="B171" s="12" t="s">
        <v>575</v>
      </c>
      <c r="C171" s="180">
        <v>2.3584142395000001</v>
      </c>
      <c r="D171" s="175">
        <v>0.94830400000000004</v>
      </c>
      <c r="E171" s="14">
        <v>1.5</v>
      </c>
      <c r="F171" s="174">
        <f t="shared" si="2"/>
        <v>1.4224559999999999</v>
      </c>
      <c r="G171" s="119" t="s">
        <v>1647</v>
      </c>
      <c r="H171" s="120" t="s">
        <v>1649</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row>
    <row r="172" spans="1:39" s="21" customFormat="1">
      <c r="A172" s="11" t="s">
        <v>576</v>
      </c>
      <c r="B172" s="12" t="s">
        <v>575</v>
      </c>
      <c r="C172" s="180">
        <v>3.8825831703000002</v>
      </c>
      <c r="D172" s="175">
        <v>1.252397</v>
      </c>
      <c r="E172" s="14">
        <v>1.5</v>
      </c>
      <c r="F172" s="174">
        <f t="shared" si="2"/>
        <v>1.8785954999999999</v>
      </c>
      <c r="G172" s="119" t="s">
        <v>1647</v>
      </c>
      <c r="H172" s="120" t="s">
        <v>1649</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row>
    <row r="173" spans="1:39" s="21" customFormat="1">
      <c r="A173" s="11" t="s">
        <v>577</v>
      </c>
      <c r="B173" s="12" t="s">
        <v>575</v>
      </c>
      <c r="C173" s="180">
        <v>7.2468750000000002</v>
      </c>
      <c r="D173" s="175">
        <v>1.9561329999999999</v>
      </c>
      <c r="E173" s="14">
        <v>1.5</v>
      </c>
      <c r="F173" s="174">
        <f t="shared" si="2"/>
        <v>2.9341995000000001</v>
      </c>
      <c r="G173" s="119" t="s">
        <v>1647</v>
      </c>
      <c r="H173" s="120" t="s">
        <v>1649</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row>
    <row r="174" spans="1:39" s="21" customFormat="1">
      <c r="A174" s="16" t="s">
        <v>578</v>
      </c>
      <c r="B174" s="17" t="s">
        <v>575</v>
      </c>
      <c r="C174" s="181">
        <v>12.673913043500001</v>
      </c>
      <c r="D174" s="176">
        <v>3.08629</v>
      </c>
      <c r="E174" s="19">
        <v>1.5</v>
      </c>
      <c r="F174" s="174">
        <f t="shared" si="2"/>
        <v>4.629435</v>
      </c>
      <c r="G174" s="119" t="s">
        <v>1647</v>
      </c>
      <c r="H174" s="120" t="s">
        <v>1649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row>
    <row r="175" spans="1:39" s="21" customFormat="1">
      <c r="A175" s="11" t="s">
        <v>579</v>
      </c>
      <c r="B175" s="12" t="s">
        <v>580</v>
      </c>
      <c r="C175" s="180">
        <v>1.4265454545</v>
      </c>
      <c r="D175" s="175">
        <v>0.62598399999999998</v>
      </c>
      <c r="E175" s="14">
        <v>1.5</v>
      </c>
      <c r="F175" s="174">
        <f t="shared" si="2"/>
        <v>0.93897600000000003</v>
      </c>
      <c r="G175" s="119" t="s">
        <v>1647</v>
      </c>
      <c r="H175" s="120" t="s">
        <v>1649</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row>
    <row r="176" spans="1:39" s="21" customFormat="1">
      <c r="A176" s="11" t="s">
        <v>581</v>
      </c>
      <c r="B176" s="12" t="s">
        <v>580</v>
      </c>
      <c r="C176" s="180">
        <v>2.0644677660999999</v>
      </c>
      <c r="D176" s="175">
        <v>0.76854999999999996</v>
      </c>
      <c r="E176" s="14">
        <v>1.5</v>
      </c>
      <c r="F176" s="174">
        <f t="shared" si="2"/>
        <v>1.152825</v>
      </c>
      <c r="G176" s="119" t="s">
        <v>1647</v>
      </c>
      <c r="H176" s="120" t="s">
        <v>1649</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row>
    <row r="177" spans="1:39" s="21" customFormat="1">
      <c r="A177" s="11" t="s">
        <v>582</v>
      </c>
      <c r="B177" s="12" t="s">
        <v>580</v>
      </c>
      <c r="C177" s="180">
        <v>4.0322580644999997</v>
      </c>
      <c r="D177" s="175">
        <v>1.191246</v>
      </c>
      <c r="E177" s="14">
        <v>1.5</v>
      </c>
      <c r="F177" s="174">
        <f t="shared" si="2"/>
        <v>1.786869</v>
      </c>
      <c r="G177" s="119" t="s">
        <v>1647</v>
      </c>
      <c r="H177" s="120" t="s">
        <v>1649</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row>
    <row r="178" spans="1:39" s="21" customFormat="1">
      <c r="A178" s="16" t="s">
        <v>583</v>
      </c>
      <c r="B178" s="17" t="s">
        <v>580</v>
      </c>
      <c r="C178" s="181">
        <v>10.956521739099999</v>
      </c>
      <c r="D178" s="176">
        <v>2.1517919999999999</v>
      </c>
      <c r="E178" s="19">
        <v>1.5</v>
      </c>
      <c r="F178" s="174">
        <f t="shared" si="2"/>
        <v>3.2276879999999997</v>
      </c>
      <c r="G178" s="119" t="s">
        <v>1647</v>
      </c>
      <c r="H178" s="120" t="s">
        <v>1649</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row>
    <row r="179" spans="1:39" s="21" customFormat="1">
      <c r="A179" s="11" t="s">
        <v>584</v>
      </c>
      <c r="B179" s="12" t="s">
        <v>585</v>
      </c>
      <c r="C179" s="180">
        <v>1.550731125</v>
      </c>
      <c r="D179" s="175">
        <v>0.40835399999999999</v>
      </c>
      <c r="E179" s="14">
        <v>1.5</v>
      </c>
      <c r="F179" s="174">
        <f t="shared" si="2"/>
        <v>0.61253099999999994</v>
      </c>
      <c r="G179" s="119" t="s">
        <v>1647</v>
      </c>
      <c r="H179" s="120" t="s">
        <v>1649</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row>
    <row r="180" spans="1:39" s="21" customFormat="1">
      <c r="A180" s="11" t="s">
        <v>586</v>
      </c>
      <c r="B180" s="12" t="s">
        <v>585</v>
      </c>
      <c r="C180" s="180">
        <v>2.7484799999999998</v>
      </c>
      <c r="D180" s="175">
        <v>0.62127600000000005</v>
      </c>
      <c r="E180" s="14">
        <v>1.5</v>
      </c>
      <c r="F180" s="174">
        <f t="shared" si="2"/>
        <v>0.93191400000000013</v>
      </c>
      <c r="G180" s="119" t="s">
        <v>1647</v>
      </c>
      <c r="H180" s="120" t="s">
        <v>1649</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row>
    <row r="181" spans="1:39" s="21" customFormat="1">
      <c r="A181" s="11" t="s">
        <v>587</v>
      </c>
      <c r="B181" s="12" t="s">
        <v>585</v>
      </c>
      <c r="C181" s="180">
        <v>5.7134502924000001</v>
      </c>
      <c r="D181" s="175">
        <v>1.2161979999999999</v>
      </c>
      <c r="E181" s="14">
        <v>1.5</v>
      </c>
      <c r="F181" s="174">
        <f t="shared" si="2"/>
        <v>1.8242969999999998</v>
      </c>
      <c r="G181" s="119" t="s">
        <v>1647</v>
      </c>
      <c r="H181" s="120" t="s">
        <v>1649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row>
    <row r="182" spans="1:39" s="21" customFormat="1">
      <c r="A182" s="16" t="s">
        <v>588</v>
      </c>
      <c r="B182" s="17" t="s">
        <v>585</v>
      </c>
      <c r="C182" s="181">
        <v>15.2</v>
      </c>
      <c r="D182" s="176">
        <v>3.2626499999999998</v>
      </c>
      <c r="E182" s="19">
        <v>1.5</v>
      </c>
      <c r="F182" s="174">
        <f t="shared" si="2"/>
        <v>4.8939749999999993</v>
      </c>
      <c r="G182" s="119" t="s">
        <v>1647</v>
      </c>
      <c r="H182" s="120" t="s">
        <v>1649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row>
    <row r="183" spans="1:39" s="21" customFormat="1">
      <c r="A183" s="11" t="s">
        <v>589</v>
      </c>
      <c r="B183" s="12" t="s">
        <v>590</v>
      </c>
      <c r="C183" s="180">
        <v>2.1001241849999999</v>
      </c>
      <c r="D183" s="175">
        <v>0.70472299999999999</v>
      </c>
      <c r="E183" s="14">
        <v>1.5</v>
      </c>
      <c r="F183" s="174">
        <f t="shared" si="2"/>
        <v>1.0570845</v>
      </c>
      <c r="G183" s="119" t="s">
        <v>1647</v>
      </c>
      <c r="H183" s="120" t="s">
        <v>1649</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row>
    <row r="184" spans="1:39" s="21" customFormat="1">
      <c r="A184" s="11" t="s">
        <v>591</v>
      </c>
      <c r="B184" s="12" t="s">
        <v>590</v>
      </c>
      <c r="C184" s="180">
        <v>3.2631465980000001</v>
      </c>
      <c r="D184" s="175">
        <v>0.94948999999999995</v>
      </c>
      <c r="E184" s="14">
        <v>1.5</v>
      </c>
      <c r="F184" s="174">
        <f t="shared" si="2"/>
        <v>1.4242349999999999</v>
      </c>
      <c r="G184" s="119" t="s">
        <v>1647</v>
      </c>
      <c r="H184" s="120" t="s">
        <v>1649</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row>
    <row r="185" spans="1:39" s="21" customFormat="1">
      <c r="A185" s="11" t="s">
        <v>592</v>
      </c>
      <c r="B185" s="12" t="s">
        <v>590</v>
      </c>
      <c r="C185" s="180">
        <v>6.7988295538000001</v>
      </c>
      <c r="D185" s="175">
        <v>1.5476220000000001</v>
      </c>
      <c r="E185" s="14">
        <v>1.5</v>
      </c>
      <c r="F185" s="174">
        <f t="shared" si="2"/>
        <v>2.3214329999999999</v>
      </c>
      <c r="G185" s="119" t="s">
        <v>1647</v>
      </c>
      <c r="H185" s="120" t="s">
        <v>1649</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row>
    <row r="186" spans="1:39" s="21" customFormat="1">
      <c r="A186" s="16" t="s">
        <v>593</v>
      </c>
      <c r="B186" s="17" t="s">
        <v>590</v>
      </c>
      <c r="C186" s="181">
        <v>14.6076233184</v>
      </c>
      <c r="D186" s="176">
        <v>3.2521610000000001</v>
      </c>
      <c r="E186" s="19">
        <v>1.5</v>
      </c>
      <c r="F186" s="174">
        <f t="shared" si="2"/>
        <v>4.8782414999999997</v>
      </c>
      <c r="G186" s="119" t="s">
        <v>1647</v>
      </c>
      <c r="H186" s="120" t="s">
        <v>1649</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row>
    <row r="187" spans="1:39" s="21" customFormat="1">
      <c r="A187" s="11" t="s">
        <v>594</v>
      </c>
      <c r="B187" s="12" t="s">
        <v>595</v>
      </c>
      <c r="C187" s="180">
        <v>2.9166666666999999</v>
      </c>
      <c r="D187" s="175">
        <v>0.48949500000000001</v>
      </c>
      <c r="E187" s="14">
        <v>1.5</v>
      </c>
      <c r="F187" s="174">
        <f t="shared" si="2"/>
        <v>0.73424250000000002</v>
      </c>
      <c r="G187" s="119" t="s">
        <v>1647</v>
      </c>
      <c r="H187" s="120" t="s">
        <v>1649</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row>
    <row r="188" spans="1:39" s="21" customFormat="1">
      <c r="A188" s="11" t="s">
        <v>596</v>
      </c>
      <c r="B188" s="12" t="s">
        <v>595</v>
      </c>
      <c r="C188" s="180">
        <v>4.2896296296000003</v>
      </c>
      <c r="D188" s="175">
        <v>0.703681</v>
      </c>
      <c r="E188" s="14">
        <v>1.5</v>
      </c>
      <c r="F188" s="174">
        <f t="shared" si="2"/>
        <v>1.0555215</v>
      </c>
      <c r="G188" s="119" t="s">
        <v>1647</v>
      </c>
      <c r="H188" s="120" t="s">
        <v>1649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row>
    <row r="189" spans="1:39" s="21" customFormat="1">
      <c r="A189" s="11" t="s">
        <v>597</v>
      </c>
      <c r="B189" s="12" t="s">
        <v>595</v>
      </c>
      <c r="C189" s="180">
        <v>6.9341584157999998</v>
      </c>
      <c r="D189" s="175">
        <v>1.105613</v>
      </c>
      <c r="E189" s="14">
        <v>1.5</v>
      </c>
      <c r="F189" s="174">
        <f t="shared" si="2"/>
        <v>1.6584194999999999</v>
      </c>
      <c r="G189" s="119" t="s">
        <v>1647</v>
      </c>
      <c r="H189" s="120" t="s">
        <v>1649</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row>
    <row r="190" spans="1:39" s="21" customFormat="1">
      <c r="A190" s="16" t="s">
        <v>598</v>
      </c>
      <c r="B190" s="17" t="s">
        <v>595</v>
      </c>
      <c r="C190" s="181">
        <v>12.733009708699999</v>
      </c>
      <c r="D190" s="176">
        <v>2.2408600000000001</v>
      </c>
      <c r="E190" s="19">
        <v>1.5</v>
      </c>
      <c r="F190" s="174">
        <f t="shared" si="2"/>
        <v>3.3612900000000003</v>
      </c>
      <c r="G190" s="119" t="s">
        <v>1647</v>
      </c>
      <c r="H190" s="120" t="s">
        <v>1649</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row>
    <row r="191" spans="1:39" s="21" customFormat="1">
      <c r="A191" s="11" t="s">
        <v>599</v>
      </c>
      <c r="B191" s="12" t="s">
        <v>600</v>
      </c>
      <c r="C191" s="180">
        <v>2.0077745384000001</v>
      </c>
      <c r="D191" s="175">
        <v>0.48640699999999998</v>
      </c>
      <c r="E191" s="14">
        <v>1.5</v>
      </c>
      <c r="F191" s="174">
        <f t="shared" si="2"/>
        <v>0.72961049999999994</v>
      </c>
      <c r="G191" s="119" t="s">
        <v>1647</v>
      </c>
      <c r="H191" s="120" t="s">
        <v>1649</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row>
    <row r="192" spans="1:39" s="21" customFormat="1">
      <c r="A192" s="11" t="s">
        <v>601</v>
      </c>
      <c r="B192" s="12" t="s">
        <v>600</v>
      </c>
      <c r="C192" s="180">
        <v>2.510656</v>
      </c>
      <c r="D192" s="175">
        <v>0.56928699999999999</v>
      </c>
      <c r="E192" s="14">
        <v>1.5</v>
      </c>
      <c r="F192" s="174">
        <f t="shared" si="2"/>
        <v>0.85393049999999993</v>
      </c>
      <c r="G192" s="119" t="s">
        <v>1647</v>
      </c>
      <c r="H192" s="120" t="s">
        <v>1649</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row>
    <row r="193" spans="1:39" s="21" customFormat="1">
      <c r="A193" s="11" t="s">
        <v>602</v>
      </c>
      <c r="B193" s="12" t="s">
        <v>600</v>
      </c>
      <c r="C193" s="180">
        <v>3.4907539118000002</v>
      </c>
      <c r="D193" s="175">
        <v>0.72256299999999996</v>
      </c>
      <c r="E193" s="14">
        <v>1.5</v>
      </c>
      <c r="F193" s="174">
        <f t="shared" si="2"/>
        <v>1.0838444999999999</v>
      </c>
      <c r="G193" s="119" t="s">
        <v>1647</v>
      </c>
      <c r="H193" s="120" t="s">
        <v>1649</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row>
    <row r="194" spans="1:39" s="21" customFormat="1">
      <c r="A194" s="16" t="s">
        <v>603</v>
      </c>
      <c r="B194" s="17" t="s">
        <v>600</v>
      </c>
      <c r="C194" s="181">
        <v>7.4736842105000001</v>
      </c>
      <c r="D194" s="176">
        <v>1.3867590000000001</v>
      </c>
      <c r="E194" s="19">
        <v>1.5</v>
      </c>
      <c r="F194" s="174">
        <f t="shared" si="2"/>
        <v>2.0801385000000003</v>
      </c>
      <c r="G194" s="119" t="s">
        <v>1647</v>
      </c>
      <c r="H194" s="120" t="s">
        <v>1649</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row>
    <row r="195" spans="1:39" s="21" customFormat="1">
      <c r="A195" s="11" t="s">
        <v>604</v>
      </c>
      <c r="B195" s="12" t="s">
        <v>605</v>
      </c>
      <c r="C195" s="180">
        <v>1.8706645782</v>
      </c>
      <c r="D195" s="175">
        <v>0.25991199999999998</v>
      </c>
      <c r="E195" s="14">
        <v>1.5</v>
      </c>
      <c r="F195" s="174">
        <f t="shared" si="2"/>
        <v>0.38986799999999999</v>
      </c>
      <c r="G195" s="119" t="s">
        <v>1650</v>
      </c>
      <c r="H195" s="120" t="s">
        <v>1651</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s="21" customFormat="1">
      <c r="A196" s="11" t="s">
        <v>606</v>
      </c>
      <c r="B196" s="12" t="s">
        <v>605</v>
      </c>
      <c r="C196" s="180">
        <v>2.5168751596000001</v>
      </c>
      <c r="D196" s="175">
        <v>0.40244000000000002</v>
      </c>
      <c r="E196" s="14">
        <v>1.5</v>
      </c>
      <c r="F196" s="174">
        <f t="shared" si="2"/>
        <v>0.60366000000000009</v>
      </c>
      <c r="G196" s="119" t="s">
        <v>1650</v>
      </c>
      <c r="H196" s="120" t="s">
        <v>1651</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row>
    <row r="197" spans="1:39" s="21" customFormat="1">
      <c r="A197" s="11" t="s">
        <v>607</v>
      </c>
      <c r="B197" s="12" t="s">
        <v>605</v>
      </c>
      <c r="C197" s="180">
        <v>3.9532499486999999</v>
      </c>
      <c r="D197" s="175">
        <v>0.67005199999999998</v>
      </c>
      <c r="E197" s="14">
        <v>1.5</v>
      </c>
      <c r="F197" s="174">
        <f t="shared" si="2"/>
        <v>1.0050779999999999</v>
      </c>
      <c r="G197" s="119" t="s">
        <v>1650</v>
      </c>
      <c r="H197" s="120" t="s">
        <v>1651</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row>
    <row r="198" spans="1:39" s="21" customFormat="1">
      <c r="A198" s="16" t="s">
        <v>608</v>
      </c>
      <c r="B198" s="17" t="s">
        <v>605</v>
      </c>
      <c r="C198" s="181">
        <v>7.3298701298999998</v>
      </c>
      <c r="D198" s="176">
        <v>1.3454520000000001</v>
      </c>
      <c r="E198" s="19">
        <v>1.5</v>
      </c>
      <c r="F198" s="174">
        <f t="shared" si="2"/>
        <v>2.0181780000000002</v>
      </c>
      <c r="G198" s="119" t="s">
        <v>1650</v>
      </c>
      <c r="H198" s="120" t="s">
        <v>1651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row>
    <row r="199" spans="1:39" s="21" customFormat="1">
      <c r="A199" s="11" t="s">
        <v>609</v>
      </c>
      <c r="B199" s="12" t="s">
        <v>610</v>
      </c>
      <c r="C199" s="180">
        <v>2.2025271400999999</v>
      </c>
      <c r="D199" s="175">
        <v>0.37106800000000001</v>
      </c>
      <c r="E199" s="14">
        <v>1.5</v>
      </c>
      <c r="F199" s="174">
        <f t="shared" si="2"/>
        <v>0.55660200000000004</v>
      </c>
      <c r="G199" s="119" t="s">
        <v>1647</v>
      </c>
      <c r="H199" s="120" t="s">
        <v>1649</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row>
    <row r="200" spans="1:39" s="21" customFormat="1">
      <c r="A200" s="11" t="s">
        <v>611</v>
      </c>
      <c r="B200" s="12" t="s">
        <v>610</v>
      </c>
      <c r="C200" s="180">
        <v>2.9660472972999998</v>
      </c>
      <c r="D200" s="175">
        <v>0.569743</v>
      </c>
      <c r="E200" s="14">
        <v>1.5</v>
      </c>
      <c r="F200" s="174">
        <f t="shared" si="2"/>
        <v>0.85461450000000005</v>
      </c>
      <c r="G200" s="119" t="s">
        <v>1647</v>
      </c>
      <c r="H200" s="120" t="s">
        <v>1649</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row>
    <row r="201" spans="1:39" s="21" customFormat="1">
      <c r="A201" s="11" t="s">
        <v>612</v>
      </c>
      <c r="B201" s="12" t="s">
        <v>610</v>
      </c>
      <c r="C201" s="180">
        <v>5.4532344457999997</v>
      </c>
      <c r="D201" s="175">
        <v>0.92741899999999999</v>
      </c>
      <c r="E201" s="14">
        <v>1.5</v>
      </c>
      <c r="F201" s="174">
        <f t="shared" si="2"/>
        <v>1.3911285</v>
      </c>
      <c r="G201" s="119" t="s">
        <v>1647</v>
      </c>
      <c r="H201" s="120" t="s">
        <v>1649</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row>
    <row r="202" spans="1:39" s="21" customFormat="1">
      <c r="A202" s="16" t="s">
        <v>613</v>
      </c>
      <c r="B202" s="17" t="s">
        <v>610</v>
      </c>
      <c r="C202" s="181">
        <v>10.602898550700001</v>
      </c>
      <c r="D202" s="176">
        <v>1.9811939999999999</v>
      </c>
      <c r="E202" s="19">
        <v>1.5</v>
      </c>
      <c r="F202" s="174">
        <f t="shared" si="2"/>
        <v>2.9717909999999996</v>
      </c>
      <c r="G202" s="119" t="s">
        <v>1647</v>
      </c>
      <c r="H202" s="120" t="s">
        <v>1649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row>
    <row r="203" spans="1:39" s="21" customFormat="1">
      <c r="A203" s="11" t="s">
        <v>614</v>
      </c>
      <c r="B203" s="12" t="s">
        <v>615</v>
      </c>
      <c r="C203" s="180">
        <v>2.2992352676999999</v>
      </c>
      <c r="D203" s="175">
        <v>0.406163</v>
      </c>
      <c r="E203" s="14">
        <v>1.5</v>
      </c>
      <c r="F203" s="174">
        <f t="shared" si="2"/>
        <v>0.60924449999999997</v>
      </c>
      <c r="G203" s="119" t="s">
        <v>1647</v>
      </c>
      <c r="H203" s="120" t="s">
        <v>1649</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row>
    <row r="204" spans="1:39" s="21" customFormat="1">
      <c r="A204" s="11" t="s">
        <v>616</v>
      </c>
      <c r="B204" s="12" t="s">
        <v>615</v>
      </c>
      <c r="C204" s="180">
        <v>2.9824870273999999</v>
      </c>
      <c r="D204" s="175">
        <v>0.59550199999999998</v>
      </c>
      <c r="E204" s="14">
        <v>1.5</v>
      </c>
      <c r="F204" s="174">
        <f t="shared" si="2"/>
        <v>0.89325299999999996</v>
      </c>
      <c r="G204" s="119" t="s">
        <v>1647</v>
      </c>
      <c r="H204" s="120" t="s">
        <v>1649</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row>
    <row r="205" spans="1:39" s="21" customFormat="1">
      <c r="A205" s="11" t="s">
        <v>617</v>
      </c>
      <c r="B205" s="12" t="s">
        <v>615</v>
      </c>
      <c r="C205" s="180">
        <v>4.8283053249999996</v>
      </c>
      <c r="D205" s="175">
        <v>0.875421</v>
      </c>
      <c r="E205" s="14">
        <v>1.5</v>
      </c>
      <c r="F205" s="174">
        <f t="shared" si="2"/>
        <v>1.3131314999999999</v>
      </c>
      <c r="G205" s="119" t="s">
        <v>1647</v>
      </c>
      <c r="H205" s="120" t="s">
        <v>1649</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row>
    <row r="206" spans="1:39" s="21" customFormat="1">
      <c r="A206" s="16" t="s">
        <v>618</v>
      </c>
      <c r="B206" s="17" t="s">
        <v>615</v>
      </c>
      <c r="C206" s="181">
        <v>9.6377314814999995</v>
      </c>
      <c r="D206" s="176">
        <v>1.8371029999999999</v>
      </c>
      <c r="E206" s="19">
        <v>1.5</v>
      </c>
      <c r="F206" s="174">
        <f t="shared" si="2"/>
        <v>2.7556544999999999</v>
      </c>
      <c r="G206" s="119" t="s">
        <v>1647</v>
      </c>
      <c r="H206" s="120" t="s">
        <v>1649</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row>
    <row r="207" spans="1:39" s="21" customFormat="1">
      <c r="A207" s="11" t="s">
        <v>619</v>
      </c>
      <c r="B207" s="12" t="s">
        <v>620</v>
      </c>
      <c r="C207" s="180">
        <v>4.8611208405999999</v>
      </c>
      <c r="D207" s="175">
        <v>1.718926</v>
      </c>
      <c r="E207" s="14">
        <v>1.5</v>
      </c>
      <c r="F207" s="174">
        <f t="shared" si="2"/>
        <v>2.578389</v>
      </c>
      <c r="G207" s="119" t="s">
        <v>1650</v>
      </c>
      <c r="H207" s="120" t="s">
        <v>1651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row>
    <row r="208" spans="1:39" s="21" customFormat="1">
      <c r="A208" s="11" t="s">
        <v>621</v>
      </c>
      <c r="B208" s="12" t="s">
        <v>620</v>
      </c>
      <c r="C208" s="180">
        <v>6.7723691121999998</v>
      </c>
      <c r="D208" s="175">
        <v>2.194512</v>
      </c>
      <c r="E208" s="14">
        <v>1.5</v>
      </c>
      <c r="F208" s="174">
        <f t="shared" ref="F208:F271" si="3">D208*E208</f>
        <v>3.2917680000000002</v>
      </c>
      <c r="G208" s="119" t="s">
        <v>1650</v>
      </c>
      <c r="H208" s="120" t="s">
        <v>1651</v>
      </c>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row>
    <row r="209" spans="1:39" s="21" customFormat="1">
      <c r="A209" s="11" t="s">
        <v>622</v>
      </c>
      <c r="B209" s="12" t="s">
        <v>620</v>
      </c>
      <c r="C209" s="180">
        <v>11.379117647099999</v>
      </c>
      <c r="D209" s="175">
        <v>3.195999</v>
      </c>
      <c r="E209" s="14">
        <v>1.5</v>
      </c>
      <c r="F209" s="174">
        <f t="shared" si="3"/>
        <v>4.7939984999999998</v>
      </c>
      <c r="G209" s="119" t="s">
        <v>1650</v>
      </c>
      <c r="H209" s="120" t="s">
        <v>1651</v>
      </c>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row>
    <row r="210" spans="1:39" s="21" customFormat="1">
      <c r="A210" s="16" t="s">
        <v>623</v>
      </c>
      <c r="B210" s="17" t="s">
        <v>620</v>
      </c>
      <c r="C210" s="181">
        <v>19.389836065600001</v>
      </c>
      <c r="D210" s="176">
        <v>5.740405</v>
      </c>
      <c r="E210" s="19">
        <v>1.5</v>
      </c>
      <c r="F210" s="174">
        <f t="shared" si="3"/>
        <v>8.6106075000000004</v>
      </c>
      <c r="G210" s="119" t="s">
        <v>1650</v>
      </c>
      <c r="H210" s="120" t="s">
        <v>1651</v>
      </c>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row>
    <row r="211" spans="1:39" s="21" customFormat="1">
      <c r="A211" s="11" t="s">
        <v>624</v>
      </c>
      <c r="B211" s="12" t="s">
        <v>625</v>
      </c>
      <c r="C211" s="180">
        <v>3.4871223377999998</v>
      </c>
      <c r="D211" s="175">
        <v>1.1883429999999999</v>
      </c>
      <c r="E211" s="14">
        <v>1.5</v>
      </c>
      <c r="F211" s="174">
        <f t="shared" si="3"/>
        <v>1.7825145</v>
      </c>
      <c r="G211" s="119" t="s">
        <v>1650</v>
      </c>
      <c r="H211" s="120" t="s">
        <v>1651</v>
      </c>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row>
    <row r="212" spans="1:39" s="21" customFormat="1">
      <c r="A212" s="11" t="s">
        <v>626</v>
      </c>
      <c r="B212" s="12" t="s">
        <v>625</v>
      </c>
      <c r="C212" s="180">
        <v>5.4707882745000003</v>
      </c>
      <c r="D212" s="175">
        <v>1.5312730000000001</v>
      </c>
      <c r="E212" s="14">
        <v>1.5</v>
      </c>
      <c r="F212" s="174">
        <f t="shared" si="3"/>
        <v>2.2969094999999999</v>
      </c>
      <c r="G212" s="119" t="s">
        <v>1650</v>
      </c>
      <c r="H212" s="120" t="s">
        <v>1651</v>
      </c>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row>
    <row r="213" spans="1:39" s="21" customFormat="1">
      <c r="A213" s="11" t="s">
        <v>627</v>
      </c>
      <c r="B213" s="12" t="s">
        <v>625</v>
      </c>
      <c r="C213" s="180">
        <v>10.2775030902</v>
      </c>
      <c r="D213" s="175">
        <v>2.4686699999999999</v>
      </c>
      <c r="E213" s="14">
        <v>1.5</v>
      </c>
      <c r="F213" s="174">
        <f t="shared" si="3"/>
        <v>3.7030050000000001</v>
      </c>
      <c r="G213" s="119" t="s">
        <v>1650</v>
      </c>
      <c r="H213" s="120" t="s">
        <v>1651</v>
      </c>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row>
    <row r="214" spans="1:39" s="21" customFormat="1">
      <c r="A214" s="16" t="s">
        <v>628</v>
      </c>
      <c r="B214" s="17" t="s">
        <v>625</v>
      </c>
      <c r="C214" s="181">
        <v>19.362608695700001</v>
      </c>
      <c r="D214" s="176">
        <v>5.0342260000000003</v>
      </c>
      <c r="E214" s="19">
        <v>1.5</v>
      </c>
      <c r="F214" s="174">
        <f t="shared" si="3"/>
        <v>7.5513390000000005</v>
      </c>
      <c r="G214" s="119" t="s">
        <v>1650</v>
      </c>
      <c r="H214" s="120" t="s">
        <v>1651</v>
      </c>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row>
    <row r="215" spans="1:39" s="21" customFormat="1">
      <c r="A215" s="11" t="s">
        <v>629</v>
      </c>
      <c r="B215" s="12" t="s">
        <v>630</v>
      </c>
      <c r="C215" s="180">
        <v>14.533582089599999</v>
      </c>
      <c r="D215" s="175">
        <v>2.851057</v>
      </c>
      <c r="E215" s="14">
        <v>1.5</v>
      </c>
      <c r="F215" s="174">
        <f t="shared" si="3"/>
        <v>4.2765854999999995</v>
      </c>
      <c r="G215" s="119" t="s">
        <v>1650</v>
      </c>
      <c r="H215" s="120" t="s">
        <v>1651</v>
      </c>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row>
    <row r="216" spans="1:39" s="21" customFormat="1">
      <c r="A216" s="11" t="s">
        <v>631</v>
      </c>
      <c r="B216" s="12" t="s">
        <v>630</v>
      </c>
      <c r="C216" s="180">
        <v>12.620842572100001</v>
      </c>
      <c r="D216" s="175">
        <v>3.0423179999999999</v>
      </c>
      <c r="E216" s="14">
        <v>1.5</v>
      </c>
      <c r="F216" s="174">
        <f t="shared" si="3"/>
        <v>4.5634769999999998</v>
      </c>
      <c r="G216" s="119" t="s">
        <v>1650</v>
      </c>
      <c r="H216" s="120" t="s">
        <v>1651</v>
      </c>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row>
    <row r="217" spans="1:39" s="21" customFormat="1">
      <c r="A217" s="11" t="s">
        <v>632</v>
      </c>
      <c r="B217" s="12" t="s">
        <v>630</v>
      </c>
      <c r="C217" s="180">
        <v>14.483965014600001</v>
      </c>
      <c r="D217" s="175">
        <v>3.6433719999999998</v>
      </c>
      <c r="E217" s="14">
        <v>1.5</v>
      </c>
      <c r="F217" s="174">
        <f t="shared" si="3"/>
        <v>5.465058</v>
      </c>
      <c r="G217" s="119" t="s">
        <v>1650</v>
      </c>
      <c r="H217" s="120" t="s">
        <v>1651</v>
      </c>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row>
    <row r="218" spans="1:39" s="21" customFormat="1">
      <c r="A218" s="16" t="s">
        <v>633</v>
      </c>
      <c r="B218" s="17" t="s">
        <v>630</v>
      </c>
      <c r="C218" s="181">
        <v>19.6667255387</v>
      </c>
      <c r="D218" s="176">
        <v>4.8143919999999998</v>
      </c>
      <c r="E218" s="19">
        <v>1.5</v>
      </c>
      <c r="F218" s="174">
        <f t="shared" si="3"/>
        <v>7.2215879999999997</v>
      </c>
      <c r="G218" s="119" t="s">
        <v>1650</v>
      </c>
      <c r="H218" s="120" t="s">
        <v>1651</v>
      </c>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row>
    <row r="219" spans="1:39" s="21" customFormat="1">
      <c r="A219" s="11" t="s">
        <v>634</v>
      </c>
      <c r="B219" s="12" t="s">
        <v>635</v>
      </c>
      <c r="C219" s="180">
        <v>6.9513513513999996</v>
      </c>
      <c r="D219" s="175">
        <v>1.140674</v>
      </c>
      <c r="E219" s="14">
        <v>1.5</v>
      </c>
      <c r="F219" s="174">
        <f t="shared" si="3"/>
        <v>1.7110110000000001</v>
      </c>
      <c r="G219" s="119" t="s">
        <v>1650</v>
      </c>
      <c r="H219" s="120" t="s">
        <v>1651</v>
      </c>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row>
    <row r="220" spans="1:39" s="21" customFormat="1">
      <c r="A220" s="11" t="s">
        <v>636</v>
      </c>
      <c r="B220" s="12" t="s">
        <v>635</v>
      </c>
      <c r="C220" s="180">
        <v>8.1990104453000008</v>
      </c>
      <c r="D220" s="175">
        <v>1.401986</v>
      </c>
      <c r="E220" s="14">
        <v>1.5</v>
      </c>
      <c r="F220" s="174">
        <f t="shared" si="3"/>
        <v>2.1029789999999999</v>
      </c>
      <c r="G220" s="119" t="s">
        <v>1650</v>
      </c>
      <c r="H220" s="120" t="s">
        <v>1651</v>
      </c>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row>
    <row r="221" spans="1:39" s="21" customFormat="1">
      <c r="A221" s="11" t="s">
        <v>637</v>
      </c>
      <c r="B221" s="12" t="s">
        <v>635</v>
      </c>
      <c r="C221" s="180">
        <v>10.2785630153</v>
      </c>
      <c r="D221" s="175">
        <v>1.8524510000000001</v>
      </c>
      <c r="E221" s="14">
        <v>1.5</v>
      </c>
      <c r="F221" s="174">
        <f t="shared" si="3"/>
        <v>2.7786765</v>
      </c>
      <c r="G221" s="119" t="s">
        <v>1650</v>
      </c>
      <c r="H221" s="120" t="s">
        <v>1651</v>
      </c>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row>
    <row r="222" spans="1:39" s="21" customFormat="1">
      <c r="A222" s="16" t="s">
        <v>642</v>
      </c>
      <c r="B222" s="17" t="s">
        <v>635</v>
      </c>
      <c r="C222" s="181">
        <v>13.2139423077</v>
      </c>
      <c r="D222" s="176">
        <v>2.5460410000000002</v>
      </c>
      <c r="E222" s="19">
        <v>1.5</v>
      </c>
      <c r="F222" s="174">
        <f t="shared" si="3"/>
        <v>3.8190615000000001</v>
      </c>
      <c r="G222" s="119" t="s">
        <v>1650</v>
      </c>
      <c r="H222" s="120" t="s">
        <v>1651</v>
      </c>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row>
    <row r="223" spans="1:39" s="21" customFormat="1">
      <c r="A223" s="11" t="s">
        <v>643</v>
      </c>
      <c r="B223" s="12" t="s">
        <v>644</v>
      </c>
      <c r="C223" s="180">
        <v>3.4452054794999998</v>
      </c>
      <c r="D223" s="175">
        <v>0.42333500000000002</v>
      </c>
      <c r="E223" s="14">
        <v>1.5</v>
      </c>
      <c r="F223" s="174">
        <f t="shared" si="3"/>
        <v>0.63500250000000003</v>
      </c>
      <c r="G223" s="119" t="s">
        <v>1650</v>
      </c>
      <c r="H223" s="120" t="s">
        <v>1651</v>
      </c>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row>
    <row r="224" spans="1:39" s="21" customFormat="1">
      <c r="A224" s="11" t="s">
        <v>645</v>
      </c>
      <c r="B224" s="12" t="s">
        <v>644</v>
      </c>
      <c r="C224" s="180">
        <v>4.4118457299999996</v>
      </c>
      <c r="D224" s="175">
        <v>0.51811399999999996</v>
      </c>
      <c r="E224" s="14">
        <v>1.5</v>
      </c>
      <c r="F224" s="174">
        <f t="shared" si="3"/>
        <v>0.77717099999999995</v>
      </c>
      <c r="G224" s="119" t="s">
        <v>1650</v>
      </c>
      <c r="H224" s="120" t="s">
        <v>1651</v>
      </c>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row>
    <row r="225" spans="1:39" s="21" customFormat="1">
      <c r="A225" s="11" t="s">
        <v>646</v>
      </c>
      <c r="B225" s="12" t="s">
        <v>644</v>
      </c>
      <c r="C225" s="180">
        <v>7.0902527076000004</v>
      </c>
      <c r="D225" s="175">
        <v>0.80510700000000002</v>
      </c>
      <c r="E225" s="14">
        <v>1.5</v>
      </c>
      <c r="F225" s="174">
        <f t="shared" si="3"/>
        <v>1.2076605</v>
      </c>
      <c r="G225" s="119" t="s">
        <v>1650</v>
      </c>
      <c r="H225" s="120" t="s">
        <v>1651</v>
      </c>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row>
    <row r="226" spans="1:39" s="21" customFormat="1">
      <c r="A226" s="16" t="s">
        <v>647</v>
      </c>
      <c r="B226" s="17" t="s">
        <v>644</v>
      </c>
      <c r="C226" s="181">
        <v>10.482479784400001</v>
      </c>
      <c r="D226" s="176">
        <v>1.49272</v>
      </c>
      <c r="E226" s="19">
        <v>1.5</v>
      </c>
      <c r="F226" s="174">
        <f t="shared" si="3"/>
        <v>2.23908</v>
      </c>
      <c r="G226" s="119" t="s">
        <v>1650</v>
      </c>
      <c r="H226" s="120" t="s">
        <v>1651</v>
      </c>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row>
    <row r="227" spans="1:39" s="21" customFormat="1">
      <c r="A227" s="11" t="s">
        <v>648</v>
      </c>
      <c r="B227" s="12" t="s">
        <v>649</v>
      </c>
      <c r="C227" s="180">
        <v>2.5593220339</v>
      </c>
      <c r="D227" s="175">
        <v>0.54535400000000001</v>
      </c>
      <c r="E227" s="14">
        <v>1.5</v>
      </c>
      <c r="F227" s="174">
        <f t="shared" si="3"/>
        <v>0.81803099999999995</v>
      </c>
      <c r="G227" s="119" t="s">
        <v>1650</v>
      </c>
      <c r="H227" s="120" t="s">
        <v>1651</v>
      </c>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row>
    <row r="228" spans="1:39" s="21" customFormat="1">
      <c r="A228" s="11" t="s">
        <v>650</v>
      </c>
      <c r="B228" s="12" t="s">
        <v>649</v>
      </c>
      <c r="C228" s="180">
        <v>4.0858243402000003</v>
      </c>
      <c r="D228" s="175">
        <v>0.75611600000000001</v>
      </c>
      <c r="E228" s="14">
        <v>1.5</v>
      </c>
      <c r="F228" s="174">
        <f t="shared" si="3"/>
        <v>1.134174</v>
      </c>
      <c r="G228" s="119" t="s">
        <v>1650</v>
      </c>
      <c r="H228" s="120" t="s">
        <v>1651</v>
      </c>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row>
    <row r="229" spans="1:39" s="21" customFormat="1">
      <c r="A229" s="11" t="s">
        <v>651</v>
      </c>
      <c r="B229" s="12" t="s">
        <v>649</v>
      </c>
      <c r="C229" s="180">
        <v>5.8151493114999999</v>
      </c>
      <c r="D229" s="175">
        <v>1.099604</v>
      </c>
      <c r="E229" s="14">
        <v>1.5</v>
      </c>
      <c r="F229" s="174">
        <f t="shared" si="3"/>
        <v>1.6494059999999999</v>
      </c>
      <c r="G229" s="119" t="s">
        <v>1650</v>
      </c>
      <c r="H229" s="120" t="s">
        <v>1651</v>
      </c>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row>
    <row r="230" spans="1:39" s="21" customFormat="1">
      <c r="A230" s="16" t="s">
        <v>652</v>
      </c>
      <c r="B230" s="17" t="s">
        <v>649</v>
      </c>
      <c r="C230" s="181">
        <v>7.5306439291</v>
      </c>
      <c r="D230" s="176">
        <v>1.7495339999999999</v>
      </c>
      <c r="E230" s="19">
        <v>1.5</v>
      </c>
      <c r="F230" s="174">
        <f t="shared" si="3"/>
        <v>2.624301</v>
      </c>
      <c r="G230" s="119" t="s">
        <v>1650</v>
      </c>
      <c r="H230" s="120" t="s">
        <v>1651</v>
      </c>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row>
    <row r="231" spans="1:39" s="21" customFormat="1">
      <c r="A231" s="11" t="s">
        <v>653</v>
      </c>
      <c r="B231" s="12" t="s">
        <v>654</v>
      </c>
      <c r="C231" s="180">
        <v>3.6577674862</v>
      </c>
      <c r="D231" s="175">
        <v>0.71179899999999996</v>
      </c>
      <c r="E231" s="14">
        <v>1.5</v>
      </c>
      <c r="F231" s="174">
        <f t="shared" si="3"/>
        <v>1.0676984999999999</v>
      </c>
      <c r="G231" s="119" t="s">
        <v>1650</v>
      </c>
      <c r="H231" s="120" t="s">
        <v>1651</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row>
    <row r="232" spans="1:39" s="21" customFormat="1">
      <c r="A232" s="11" t="s">
        <v>655</v>
      </c>
      <c r="B232" s="12" t="s">
        <v>654</v>
      </c>
      <c r="C232" s="180">
        <v>4.5372380865000004</v>
      </c>
      <c r="D232" s="175">
        <v>0.90256000000000003</v>
      </c>
      <c r="E232" s="14">
        <v>1.5</v>
      </c>
      <c r="F232" s="174">
        <f t="shared" si="3"/>
        <v>1.3538399999999999</v>
      </c>
      <c r="G232" s="119" t="s">
        <v>1650</v>
      </c>
      <c r="H232" s="120" t="s">
        <v>1651</v>
      </c>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row>
    <row r="233" spans="1:39" s="21" customFormat="1">
      <c r="A233" s="11" t="s">
        <v>656</v>
      </c>
      <c r="B233" s="12" t="s">
        <v>654</v>
      </c>
      <c r="C233" s="180">
        <v>6.3387365550999997</v>
      </c>
      <c r="D233" s="175">
        <v>1.287703</v>
      </c>
      <c r="E233" s="14">
        <v>1.5</v>
      </c>
      <c r="F233" s="174">
        <f t="shared" si="3"/>
        <v>1.9315545000000001</v>
      </c>
      <c r="G233" s="119" t="s">
        <v>1650</v>
      </c>
      <c r="H233" s="120" t="s">
        <v>1651</v>
      </c>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row>
    <row r="234" spans="1:39" s="21" customFormat="1">
      <c r="A234" s="16" t="s">
        <v>657</v>
      </c>
      <c r="B234" s="17" t="s">
        <v>654</v>
      </c>
      <c r="C234" s="181">
        <v>8.6581236774000008</v>
      </c>
      <c r="D234" s="176">
        <v>1.9730289999999999</v>
      </c>
      <c r="E234" s="19">
        <v>1.5</v>
      </c>
      <c r="F234" s="174">
        <f t="shared" si="3"/>
        <v>2.9595434999999997</v>
      </c>
      <c r="G234" s="119" t="s">
        <v>1650</v>
      </c>
      <c r="H234" s="120" t="s">
        <v>1651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row>
    <row r="235" spans="1:39" s="21" customFormat="1">
      <c r="A235" s="11" t="s">
        <v>658</v>
      </c>
      <c r="B235" s="12" t="s">
        <v>659</v>
      </c>
      <c r="C235" s="180">
        <v>2.8285224727</v>
      </c>
      <c r="D235" s="175">
        <v>0.63980599999999999</v>
      </c>
      <c r="E235" s="14">
        <v>1.5</v>
      </c>
      <c r="F235" s="174">
        <f t="shared" si="3"/>
        <v>0.95970899999999992</v>
      </c>
      <c r="G235" s="119" t="s">
        <v>1650</v>
      </c>
      <c r="H235" s="120" t="s">
        <v>1651</v>
      </c>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row>
    <row r="236" spans="1:39" s="21" customFormat="1">
      <c r="A236" s="11" t="s">
        <v>660</v>
      </c>
      <c r="B236" s="12" t="s">
        <v>659</v>
      </c>
      <c r="C236" s="180">
        <v>3.6506802388000001</v>
      </c>
      <c r="D236" s="175">
        <v>0.81520899999999996</v>
      </c>
      <c r="E236" s="14">
        <v>1.5</v>
      </c>
      <c r="F236" s="174">
        <f t="shared" si="3"/>
        <v>1.2228135</v>
      </c>
      <c r="G236" s="119" t="s">
        <v>1650</v>
      </c>
      <c r="H236" s="120" t="s">
        <v>1651</v>
      </c>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row>
    <row r="237" spans="1:39" s="21" customFormat="1">
      <c r="A237" s="11" t="s">
        <v>661</v>
      </c>
      <c r="B237" s="12" t="s">
        <v>659</v>
      </c>
      <c r="C237" s="180">
        <v>5.7597754911000001</v>
      </c>
      <c r="D237" s="175">
        <v>1.1912100000000001</v>
      </c>
      <c r="E237" s="14">
        <v>1.5</v>
      </c>
      <c r="F237" s="174">
        <f t="shared" si="3"/>
        <v>1.7868150000000003</v>
      </c>
      <c r="G237" s="119" t="s">
        <v>1650</v>
      </c>
      <c r="H237" s="120" t="s">
        <v>1651</v>
      </c>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row>
    <row r="238" spans="1:39" s="21" customFormat="1">
      <c r="A238" s="16" t="s">
        <v>662</v>
      </c>
      <c r="B238" s="17" t="s">
        <v>659</v>
      </c>
      <c r="C238" s="181">
        <v>8.3396946565000007</v>
      </c>
      <c r="D238" s="176">
        <v>2.1261429999999999</v>
      </c>
      <c r="E238" s="19">
        <v>1.5</v>
      </c>
      <c r="F238" s="174">
        <f t="shared" si="3"/>
        <v>3.1892144999999998</v>
      </c>
      <c r="G238" s="119" t="s">
        <v>1650</v>
      </c>
      <c r="H238" s="120" t="s">
        <v>1651</v>
      </c>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row>
    <row r="239" spans="1:39" s="21" customFormat="1">
      <c r="A239" s="11" t="s">
        <v>663</v>
      </c>
      <c r="B239" s="12" t="s">
        <v>664</v>
      </c>
      <c r="C239" s="180">
        <v>3.2438136826999999</v>
      </c>
      <c r="D239" s="175">
        <v>0.44575300000000001</v>
      </c>
      <c r="E239" s="14">
        <v>1.5</v>
      </c>
      <c r="F239" s="174">
        <f t="shared" si="3"/>
        <v>0.66862949999999999</v>
      </c>
      <c r="G239" s="119" t="s">
        <v>1650</v>
      </c>
      <c r="H239" s="120" t="s">
        <v>1651</v>
      </c>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row>
    <row r="240" spans="1:39" s="21" customFormat="1">
      <c r="A240" s="11" t="s">
        <v>665</v>
      </c>
      <c r="B240" s="12" t="s">
        <v>664</v>
      </c>
      <c r="C240" s="180">
        <v>4.1931104833999999</v>
      </c>
      <c r="D240" s="175">
        <v>0.71387999999999996</v>
      </c>
      <c r="E240" s="14">
        <v>1.5</v>
      </c>
      <c r="F240" s="174">
        <f t="shared" si="3"/>
        <v>1.0708199999999999</v>
      </c>
      <c r="G240" s="119" t="s">
        <v>1650</v>
      </c>
      <c r="H240" s="120" t="s">
        <v>1651</v>
      </c>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row>
    <row r="241" spans="1:39" s="21" customFormat="1">
      <c r="A241" s="11" t="s">
        <v>666</v>
      </c>
      <c r="B241" s="12" t="s">
        <v>664</v>
      </c>
      <c r="C241" s="180">
        <v>6.6434295222999999</v>
      </c>
      <c r="D241" s="175">
        <v>1.163462</v>
      </c>
      <c r="E241" s="14">
        <v>1.5</v>
      </c>
      <c r="F241" s="174">
        <f t="shared" si="3"/>
        <v>1.745193</v>
      </c>
      <c r="G241" s="119" t="s">
        <v>1650</v>
      </c>
      <c r="H241" s="120" t="s">
        <v>1651</v>
      </c>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row>
    <row r="242" spans="1:39" s="21" customFormat="1">
      <c r="A242" s="16" t="s">
        <v>667</v>
      </c>
      <c r="B242" s="17" t="s">
        <v>664</v>
      </c>
      <c r="C242" s="181">
        <v>9.4436538903000002</v>
      </c>
      <c r="D242" s="176">
        <v>1.835248</v>
      </c>
      <c r="E242" s="19">
        <v>1.5</v>
      </c>
      <c r="F242" s="174">
        <f t="shared" si="3"/>
        <v>2.752872</v>
      </c>
      <c r="G242" s="119" t="s">
        <v>1650</v>
      </c>
      <c r="H242" s="120" t="s">
        <v>1651</v>
      </c>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row>
    <row r="243" spans="1:39" s="21" customFormat="1">
      <c r="A243" s="11" t="s">
        <v>668</v>
      </c>
      <c r="B243" s="12" t="s">
        <v>669</v>
      </c>
      <c r="C243" s="180">
        <v>4.6953654861</v>
      </c>
      <c r="D243" s="175">
        <v>0.63673599999999997</v>
      </c>
      <c r="E243" s="14">
        <v>1.5</v>
      </c>
      <c r="F243" s="174">
        <f t="shared" si="3"/>
        <v>0.95510399999999995</v>
      </c>
      <c r="G243" s="119" t="s">
        <v>1650</v>
      </c>
      <c r="H243" s="120" t="s">
        <v>1651</v>
      </c>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row>
    <row r="244" spans="1:39" s="21" customFormat="1">
      <c r="A244" s="11" t="s">
        <v>670</v>
      </c>
      <c r="B244" s="12" t="s">
        <v>669</v>
      </c>
      <c r="C244" s="180">
        <v>5.2901205720000002</v>
      </c>
      <c r="D244" s="175">
        <v>0.84824100000000002</v>
      </c>
      <c r="E244" s="14">
        <v>1.5</v>
      </c>
      <c r="F244" s="174">
        <f t="shared" si="3"/>
        <v>1.2723615000000001</v>
      </c>
      <c r="G244" s="119" t="s">
        <v>1650</v>
      </c>
      <c r="H244" s="120" t="s">
        <v>1651</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row>
    <row r="245" spans="1:39" s="21" customFormat="1">
      <c r="A245" s="11" t="s">
        <v>671</v>
      </c>
      <c r="B245" s="12" t="s">
        <v>669</v>
      </c>
      <c r="C245" s="180">
        <v>7.2377617039000004</v>
      </c>
      <c r="D245" s="175">
        <v>1.2030860000000001</v>
      </c>
      <c r="E245" s="14">
        <v>1.5</v>
      </c>
      <c r="F245" s="174">
        <f t="shared" si="3"/>
        <v>1.8046290000000003</v>
      </c>
      <c r="G245" s="119" t="s">
        <v>1650</v>
      </c>
      <c r="H245" s="120" t="s">
        <v>1651</v>
      </c>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row>
    <row r="246" spans="1:39" s="21" customFormat="1">
      <c r="A246" s="16" t="s">
        <v>672</v>
      </c>
      <c r="B246" s="17" t="s">
        <v>669</v>
      </c>
      <c r="C246" s="181">
        <v>10.333919481700001</v>
      </c>
      <c r="D246" s="176">
        <v>1.913243</v>
      </c>
      <c r="E246" s="19">
        <v>1.5</v>
      </c>
      <c r="F246" s="174">
        <f t="shared" si="3"/>
        <v>2.8698645000000003</v>
      </c>
      <c r="G246" s="119" t="s">
        <v>1650</v>
      </c>
      <c r="H246" s="120" t="s">
        <v>1651</v>
      </c>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row>
    <row r="247" spans="1:39" s="21" customFormat="1">
      <c r="A247" s="11" t="s">
        <v>673</v>
      </c>
      <c r="B247" s="12" t="s">
        <v>674</v>
      </c>
      <c r="C247" s="180">
        <v>2.3812579146999999</v>
      </c>
      <c r="D247" s="175">
        <v>0.28036299999999997</v>
      </c>
      <c r="E247" s="14">
        <v>1.5</v>
      </c>
      <c r="F247" s="174">
        <f t="shared" si="3"/>
        <v>0.42054449999999999</v>
      </c>
      <c r="G247" s="119" t="s">
        <v>1650</v>
      </c>
      <c r="H247" s="120" t="s">
        <v>1651</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1:39" s="21" customFormat="1">
      <c r="A248" s="11" t="s">
        <v>675</v>
      </c>
      <c r="B248" s="12" t="s">
        <v>674</v>
      </c>
      <c r="C248" s="180">
        <v>3.1194134522999999</v>
      </c>
      <c r="D248" s="175">
        <v>0.38435799999999998</v>
      </c>
      <c r="E248" s="14">
        <v>1.5</v>
      </c>
      <c r="F248" s="174">
        <f t="shared" si="3"/>
        <v>0.57653699999999997</v>
      </c>
      <c r="G248" s="119" t="s">
        <v>1650</v>
      </c>
      <c r="H248" s="120" t="s">
        <v>1651</v>
      </c>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row>
    <row r="249" spans="1:39" s="21" customFormat="1">
      <c r="A249" s="11" t="s">
        <v>676</v>
      </c>
      <c r="B249" s="12" t="s">
        <v>674</v>
      </c>
      <c r="C249" s="180">
        <v>5.3385862224</v>
      </c>
      <c r="D249" s="175">
        <v>0.75182599999999999</v>
      </c>
      <c r="E249" s="14">
        <v>1.5</v>
      </c>
      <c r="F249" s="174">
        <f t="shared" si="3"/>
        <v>1.127739</v>
      </c>
      <c r="G249" s="119" t="s">
        <v>1650</v>
      </c>
      <c r="H249" s="120" t="s">
        <v>1651</v>
      </c>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row>
    <row r="250" spans="1:39" s="21" customFormat="1">
      <c r="A250" s="16" t="s">
        <v>677</v>
      </c>
      <c r="B250" s="17" t="s">
        <v>674</v>
      </c>
      <c r="C250" s="181">
        <v>9.1366120218999995</v>
      </c>
      <c r="D250" s="176">
        <v>1.835248</v>
      </c>
      <c r="E250" s="19">
        <v>1.5</v>
      </c>
      <c r="F250" s="174">
        <f t="shared" si="3"/>
        <v>2.752872</v>
      </c>
      <c r="G250" s="119" t="s">
        <v>1650</v>
      </c>
      <c r="H250" s="120" t="s">
        <v>1651</v>
      </c>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row>
    <row r="251" spans="1:39" s="21" customFormat="1">
      <c r="A251" s="11" t="s">
        <v>678</v>
      </c>
      <c r="B251" s="12" t="s">
        <v>679</v>
      </c>
      <c r="C251" s="180">
        <v>2.7244887846000001</v>
      </c>
      <c r="D251" s="175">
        <v>0.42019800000000002</v>
      </c>
      <c r="E251" s="14">
        <v>1.5</v>
      </c>
      <c r="F251" s="174">
        <f t="shared" si="3"/>
        <v>0.630297</v>
      </c>
      <c r="G251" s="119" t="s">
        <v>1650</v>
      </c>
      <c r="H251" s="120" t="s">
        <v>1651</v>
      </c>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row>
    <row r="252" spans="1:39" s="21" customFormat="1">
      <c r="A252" s="11" t="s">
        <v>680</v>
      </c>
      <c r="B252" s="12" t="s">
        <v>679</v>
      </c>
      <c r="C252" s="180">
        <v>3.779037395</v>
      </c>
      <c r="D252" s="175">
        <v>0.64020900000000003</v>
      </c>
      <c r="E252" s="14">
        <v>1.5</v>
      </c>
      <c r="F252" s="174">
        <f t="shared" si="3"/>
        <v>0.96031350000000004</v>
      </c>
      <c r="G252" s="119" t="s">
        <v>1650</v>
      </c>
      <c r="H252" s="120" t="s">
        <v>1651</v>
      </c>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row>
    <row r="253" spans="1:39" s="21" customFormat="1">
      <c r="A253" s="11" t="s">
        <v>681</v>
      </c>
      <c r="B253" s="12" t="s">
        <v>679</v>
      </c>
      <c r="C253" s="180">
        <v>5.6388767922999996</v>
      </c>
      <c r="D253" s="175">
        <v>0.99470400000000003</v>
      </c>
      <c r="E253" s="14">
        <v>1.5</v>
      </c>
      <c r="F253" s="174">
        <f t="shared" si="3"/>
        <v>1.492056</v>
      </c>
      <c r="G253" s="119" t="s">
        <v>1650</v>
      </c>
      <c r="H253" s="120" t="s">
        <v>1651</v>
      </c>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row>
    <row r="254" spans="1:39" s="21" customFormat="1">
      <c r="A254" s="16" t="s">
        <v>682</v>
      </c>
      <c r="B254" s="17" t="s">
        <v>679</v>
      </c>
      <c r="C254" s="181">
        <v>8.7197513151999999</v>
      </c>
      <c r="D254" s="176">
        <v>1.726092</v>
      </c>
      <c r="E254" s="19">
        <v>1.5</v>
      </c>
      <c r="F254" s="174">
        <f t="shared" si="3"/>
        <v>2.5891380000000002</v>
      </c>
      <c r="G254" s="119" t="s">
        <v>1650</v>
      </c>
      <c r="H254" s="120" t="s">
        <v>1651</v>
      </c>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row>
    <row r="255" spans="1:39" s="21" customFormat="1">
      <c r="A255" s="11" t="s">
        <v>683</v>
      </c>
      <c r="B255" s="12" t="s">
        <v>684</v>
      </c>
      <c r="C255" s="180">
        <v>3.1080768532</v>
      </c>
      <c r="D255" s="175">
        <v>0.52518200000000004</v>
      </c>
      <c r="E255" s="14">
        <v>1.5</v>
      </c>
      <c r="F255" s="174">
        <f t="shared" si="3"/>
        <v>0.78777300000000006</v>
      </c>
      <c r="G255" s="119" t="s">
        <v>1650</v>
      </c>
      <c r="H255" s="120" t="s">
        <v>1651</v>
      </c>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row>
    <row r="256" spans="1:39" s="21" customFormat="1">
      <c r="A256" s="11" t="s">
        <v>685</v>
      </c>
      <c r="B256" s="12" t="s">
        <v>684</v>
      </c>
      <c r="C256" s="180">
        <v>3.8059154055</v>
      </c>
      <c r="D256" s="175">
        <v>0.66651000000000005</v>
      </c>
      <c r="E256" s="14">
        <v>1.5</v>
      </c>
      <c r="F256" s="174">
        <f t="shared" si="3"/>
        <v>0.99976500000000001</v>
      </c>
      <c r="G256" s="119" t="s">
        <v>1650</v>
      </c>
      <c r="H256" s="120" t="s">
        <v>1651</v>
      </c>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row>
    <row r="257" spans="1:39" s="21" customFormat="1">
      <c r="A257" s="11" t="s">
        <v>686</v>
      </c>
      <c r="B257" s="12" t="s">
        <v>684</v>
      </c>
      <c r="C257" s="180">
        <v>5.1891378315000001</v>
      </c>
      <c r="D257" s="175">
        <v>0.90756499999999996</v>
      </c>
      <c r="E257" s="14">
        <v>1.5</v>
      </c>
      <c r="F257" s="174">
        <f t="shared" si="3"/>
        <v>1.3613474999999999</v>
      </c>
      <c r="G257" s="119" t="s">
        <v>1650</v>
      </c>
      <c r="H257" s="120" t="s">
        <v>1651</v>
      </c>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row>
    <row r="258" spans="1:39" s="21" customFormat="1">
      <c r="A258" s="16" t="s">
        <v>687</v>
      </c>
      <c r="B258" s="17" t="s">
        <v>684</v>
      </c>
      <c r="C258" s="181">
        <v>8.7407209612999992</v>
      </c>
      <c r="D258" s="176">
        <v>1.669025</v>
      </c>
      <c r="E258" s="19">
        <v>1.5</v>
      </c>
      <c r="F258" s="174">
        <f t="shared" si="3"/>
        <v>2.5035375000000002</v>
      </c>
      <c r="G258" s="119" t="s">
        <v>1650</v>
      </c>
      <c r="H258" s="120" t="s">
        <v>1651</v>
      </c>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row>
    <row r="259" spans="1:39" s="21" customFormat="1">
      <c r="A259" s="11" t="s">
        <v>688</v>
      </c>
      <c r="B259" s="12" t="s">
        <v>689</v>
      </c>
      <c r="C259" s="180">
        <v>2.1864670974</v>
      </c>
      <c r="D259" s="175">
        <v>0.340837</v>
      </c>
      <c r="E259" s="14">
        <v>1.5</v>
      </c>
      <c r="F259" s="174">
        <f t="shared" si="3"/>
        <v>0.51125549999999997</v>
      </c>
      <c r="G259" s="119" t="s">
        <v>1650</v>
      </c>
      <c r="H259" s="120" t="s">
        <v>1651</v>
      </c>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row>
    <row r="260" spans="1:39" s="21" customFormat="1">
      <c r="A260" s="11" t="s">
        <v>690</v>
      </c>
      <c r="B260" s="12" t="s">
        <v>689</v>
      </c>
      <c r="C260" s="180">
        <v>3.0668701367</v>
      </c>
      <c r="D260" s="175">
        <v>0.50150099999999997</v>
      </c>
      <c r="E260" s="14">
        <v>1.5</v>
      </c>
      <c r="F260" s="174">
        <f t="shared" si="3"/>
        <v>0.75225149999999996</v>
      </c>
      <c r="G260" s="119" t="s">
        <v>1650</v>
      </c>
      <c r="H260" s="120" t="s">
        <v>1651</v>
      </c>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row>
    <row r="261" spans="1:39" s="21" customFormat="1">
      <c r="A261" s="11" t="s">
        <v>691</v>
      </c>
      <c r="B261" s="12" t="s">
        <v>689</v>
      </c>
      <c r="C261" s="180">
        <v>4.3487598305999997</v>
      </c>
      <c r="D261" s="175">
        <v>0.74857799999999997</v>
      </c>
      <c r="E261" s="14">
        <v>1.5</v>
      </c>
      <c r="F261" s="174">
        <f t="shared" si="3"/>
        <v>1.1228669999999998</v>
      </c>
      <c r="G261" s="119" t="s">
        <v>1650</v>
      </c>
      <c r="H261" s="120" t="s">
        <v>1651</v>
      </c>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row>
    <row r="262" spans="1:39" s="21" customFormat="1">
      <c r="A262" s="16" t="s">
        <v>692</v>
      </c>
      <c r="B262" s="17" t="s">
        <v>689</v>
      </c>
      <c r="C262" s="181">
        <v>5.5960912051999996</v>
      </c>
      <c r="D262" s="176">
        <v>1.35025</v>
      </c>
      <c r="E262" s="19">
        <v>1.5</v>
      </c>
      <c r="F262" s="174">
        <f t="shared" si="3"/>
        <v>2.0253749999999999</v>
      </c>
      <c r="G262" s="119" t="s">
        <v>1650</v>
      </c>
      <c r="H262" s="120" t="s">
        <v>1651</v>
      </c>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row>
    <row r="263" spans="1:39" s="21" customFormat="1">
      <c r="A263" s="11" t="s">
        <v>693</v>
      </c>
      <c r="B263" s="12" t="s">
        <v>1611</v>
      </c>
      <c r="C263" s="180">
        <v>3.3112727273</v>
      </c>
      <c r="D263" s="175">
        <v>0.57874099999999995</v>
      </c>
      <c r="E263" s="14">
        <v>1.5</v>
      </c>
      <c r="F263" s="174">
        <f t="shared" si="3"/>
        <v>0.86811149999999992</v>
      </c>
      <c r="G263" s="119" t="s">
        <v>1650</v>
      </c>
      <c r="H263" s="120" t="s">
        <v>1651</v>
      </c>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row>
    <row r="264" spans="1:39" s="21" customFormat="1">
      <c r="A264" s="11" t="s">
        <v>694</v>
      </c>
      <c r="B264" s="12" t="s">
        <v>1611</v>
      </c>
      <c r="C264" s="180">
        <v>4.2150233178000001</v>
      </c>
      <c r="D264" s="175">
        <v>0.74454600000000004</v>
      </c>
      <c r="E264" s="14">
        <v>1.5</v>
      </c>
      <c r="F264" s="174">
        <f t="shared" si="3"/>
        <v>1.116819</v>
      </c>
      <c r="G264" s="119" t="s">
        <v>1650</v>
      </c>
      <c r="H264" s="120" t="s">
        <v>1651</v>
      </c>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row>
    <row r="265" spans="1:39" s="21" customFormat="1">
      <c r="A265" s="11" t="s">
        <v>695</v>
      </c>
      <c r="B265" s="12" t="s">
        <v>1611</v>
      </c>
      <c r="C265" s="180">
        <v>6.3294228062000002</v>
      </c>
      <c r="D265" s="175">
        <v>1.087324</v>
      </c>
      <c r="E265" s="14">
        <v>1.5</v>
      </c>
      <c r="F265" s="174">
        <f t="shared" si="3"/>
        <v>1.630986</v>
      </c>
      <c r="G265" s="119" t="s">
        <v>1650</v>
      </c>
      <c r="H265" s="120" t="s">
        <v>1651</v>
      </c>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row>
    <row r="266" spans="1:39" s="21" customFormat="1">
      <c r="A266" s="16" t="s">
        <v>696</v>
      </c>
      <c r="B266" s="17" t="s">
        <v>1611</v>
      </c>
      <c r="C266" s="181">
        <v>10.346549192399999</v>
      </c>
      <c r="D266" s="176">
        <v>1.955859</v>
      </c>
      <c r="E266" s="19">
        <v>1.5</v>
      </c>
      <c r="F266" s="174">
        <f t="shared" si="3"/>
        <v>2.9337884999999999</v>
      </c>
      <c r="G266" s="119" t="s">
        <v>1650</v>
      </c>
      <c r="H266" s="120" t="s">
        <v>1651</v>
      </c>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row>
    <row r="267" spans="1:39" s="21" customFormat="1">
      <c r="A267" s="11" t="s">
        <v>697</v>
      </c>
      <c r="B267" s="12" t="s">
        <v>698</v>
      </c>
      <c r="C267" s="180">
        <v>2.8540527692</v>
      </c>
      <c r="D267" s="175">
        <v>0.43533500000000003</v>
      </c>
      <c r="E267" s="14">
        <v>1.5</v>
      </c>
      <c r="F267" s="174">
        <f t="shared" si="3"/>
        <v>0.65300250000000004</v>
      </c>
      <c r="G267" s="119" t="s">
        <v>1650</v>
      </c>
      <c r="H267" s="120" t="s">
        <v>1651</v>
      </c>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row>
    <row r="268" spans="1:39" s="21" customFormat="1">
      <c r="A268" s="11" t="s">
        <v>699</v>
      </c>
      <c r="B268" s="12" t="s">
        <v>698</v>
      </c>
      <c r="C268" s="180">
        <v>3.7648625075000002</v>
      </c>
      <c r="D268" s="175">
        <v>0.66164900000000004</v>
      </c>
      <c r="E268" s="14">
        <v>1.5</v>
      </c>
      <c r="F268" s="174">
        <f t="shared" si="3"/>
        <v>0.99247350000000001</v>
      </c>
      <c r="G268" s="119" t="s">
        <v>1650</v>
      </c>
      <c r="H268" s="120" t="s">
        <v>1651</v>
      </c>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row>
    <row r="269" spans="1:39" s="21" customFormat="1">
      <c r="A269" s="11" t="s">
        <v>700</v>
      </c>
      <c r="B269" s="12" t="s">
        <v>698</v>
      </c>
      <c r="C269" s="180">
        <v>5.6406022057999996</v>
      </c>
      <c r="D269" s="175">
        <v>0.99618700000000004</v>
      </c>
      <c r="E269" s="14">
        <v>1.5</v>
      </c>
      <c r="F269" s="174">
        <f t="shared" si="3"/>
        <v>1.4942805000000001</v>
      </c>
      <c r="G269" s="119" t="s">
        <v>1650</v>
      </c>
      <c r="H269" s="120" t="s">
        <v>1651</v>
      </c>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row>
    <row r="270" spans="1:39" s="21" customFormat="1">
      <c r="A270" s="16" t="s">
        <v>701</v>
      </c>
      <c r="B270" s="17" t="s">
        <v>698</v>
      </c>
      <c r="C270" s="181">
        <v>8.6299706989999994</v>
      </c>
      <c r="D270" s="176">
        <v>1.573008</v>
      </c>
      <c r="E270" s="19">
        <v>1.5</v>
      </c>
      <c r="F270" s="174">
        <f t="shared" si="3"/>
        <v>2.3595120000000001</v>
      </c>
      <c r="G270" s="119" t="s">
        <v>1650</v>
      </c>
      <c r="H270" s="120" t="s">
        <v>1651</v>
      </c>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row>
    <row r="271" spans="1:39" s="21" customFormat="1">
      <c r="A271" s="11" t="s">
        <v>702</v>
      </c>
      <c r="B271" s="12" t="s">
        <v>703</v>
      </c>
      <c r="C271" s="180">
        <v>2.1512134677999999</v>
      </c>
      <c r="D271" s="175">
        <v>0.43627199999999999</v>
      </c>
      <c r="E271" s="14">
        <v>1.5</v>
      </c>
      <c r="F271" s="174">
        <f t="shared" si="3"/>
        <v>0.65440799999999999</v>
      </c>
      <c r="G271" s="119" t="s">
        <v>1650</v>
      </c>
      <c r="H271" s="120" t="s">
        <v>1651</v>
      </c>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row>
    <row r="272" spans="1:39" s="21" customFormat="1">
      <c r="A272" s="11" t="s">
        <v>704</v>
      </c>
      <c r="B272" s="12" t="s">
        <v>703</v>
      </c>
      <c r="C272" s="180">
        <v>2.9413285601000001</v>
      </c>
      <c r="D272" s="175">
        <v>0.559809</v>
      </c>
      <c r="E272" s="14">
        <v>1.5</v>
      </c>
      <c r="F272" s="174">
        <f t="shared" ref="F272:F335" si="4">D272*E272</f>
        <v>0.8397135</v>
      </c>
      <c r="G272" s="119" t="s">
        <v>1650</v>
      </c>
      <c r="H272" s="120" t="s">
        <v>1651</v>
      </c>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row>
    <row r="273" spans="1:39" s="21" customFormat="1">
      <c r="A273" s="11" t="s">
        <v>705</v>
      </c>
      <c r="B273" s="12" t="s">
        <v>703</v>
      </c>
      <c r="C273" s="180">
        <v>4.2863533035000003</v>
      </c>
      <c r="D273" s="175">
        <v>0.77481599999999995</v>
      </c>
      <c r="E273" s="14">
        <v>1.5</v>
      </c>
      <c r="F273" s="174">
        <f t="shared" si="4"/>
        <v>1.1622239999999999</v>
      </c>
      <c r="G273" s="119" t="s">
        <v>1650</v>
      </c>
      <c r="H273" s="120" t="s">
        <v>1651</v>
      </c>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row>
    <row r="274" spans="1:39" s="21" customFormat="1">
      <c r="A274" s="16" t="s">
        <v>706</v>
      </c>
      <c r="B274" s="17" t="s">
        <v>703</v>
      </c>
      <c r="C274" s="181">
        <v>7.2275229357999997</v>
      </c>
      <c r="D274" s="176">
        <v>1.305687</v>
      </c>
      <c r="E274" s="19">
        <v>1.5</v>
      </c>
      <c r="F274" s="174">
        <f t="shared" si="4"/>
        <v>1.9585305000000002</v>
      </c>
      <c r="G274" s="119" t="s">
        <v>1650</v>
      </c>
      <c r="H274" s="120" t="s">
        <v>1651</v>
      </c>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row>
    <row r="275" spans="1:39" s="21" customFormat="1">
      <c r="A275" s="11" t="s">
        <v>707</v>
      </c>
      <c r="B275" s="12" t="s">
        <v>708</v>
      </c>
      <c r="C275" s="180">
        <v>4.6915887850000004</v>
      </c>
      <c r="D275" s="175">
        <v>3.1306159999999998</v>
      </c>
      <c r="E275" s="14">
        <v>1.5</v>
      </c>
      <c r="F275" s="174">
        <f t="shared" si="4"/>
        <v>4.6959239999999998</v>
      </c>
      <c r="G275" s="119" t="s">
        <v>1647</v>
      </c>
      <c r="H275" s="120" t="s">
        <v>1652</v>
      </c>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row>
    <row r="276" spans="1:39" s="21" customFormat="1">
      <c r="A276" s="11" t="s">
        <v>709</v>
      </c>
      <c r="B276" s="12" t="s">
        <v>708</v>
      </c>
      <c r="C276" s="180">
        <v>6.1641791044999996</v>
      </c>
      <c r="D276" s="175">
        <v>3.4601769999999998</v>
      </c>
      <c r="E276" s="14">
        <v>1.5</v>
      </c>
      <c r="F276" s="174">
        <f t="shared" si="4"/>
        <v>5.1902654999999998</v>
      </c>
      <c r="G276" s="119" t="s">
        <v>1647</v>
      </c>
      <c r="H276" s="120" t="s">
        <v>1652</v>
      </c>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row>
    <row r="277" spans="1:39" s="21" customFormat="1">
      <c r="A277" s="11" t="s">
        <v>710</v>
      </c>
      <c r="B277" s="12" t="s">
        <v>708</v>
      </c>
      <c r="C277" s="180">
        <v>10.3860869565</v>
      </c>
      <c r="D277" s="175">
        <v>5.0014089999999998</v>
      </c>
      <c r="E277" s="14">
        <v>1.5</v>
      </c>
      <c r="F277" s="174">
        <f t="shared" si="4"/>
        <v>7.5021135000000001</v>
      </c>
      <c r="G277" s="119" t="s">
        <v>1647</v>
      </c>
      <c r="H277" s="120" t="s">
        <v>1652</v>
      </c>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row>
    <row r="278" spans="1:39" s="21" customFormat="1">
      <c r="A278" s="16" t="s">
        <v>711</v>
      </c>
      <c r="B278" s="17" t="s">
        <v>708</v>
      </c>
      <c r="C278" s="181">
        <v>26.0533707865</v>
      </c>
      <c r="D278" s="176">
        <v>9.7327809999999992</v>
      </c>
      <c r="E278" s="19">
        <v>1.5</v>
      </c>
      <c r="F278" s="174">
        <f t="shared" si="4"/>
        <v>14.599171499999999</v>
      </c>
      <c r="G278" s="119" t="s">
        <v>1647</v>
      </c>
      <c r="H278" s="120" t="s">
        <v>1652</v>
      </c>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row>
    <row r="279" spans="1:39" s="21" customFormat="1">
      <c r="A279" s="11" t="s">
        <v>712</v>
      </c>
      <c r="B279" s="12" t="s">
        <v>713</v>
      </c>
      <c r="C279" s="180">
        <v>3.1877907528999998</v>
      </c>
      <c r="D279" s="175">
        <v>4.0097930000000002</v>
      </c>
      <c r="E279" s="14">
        <v>1.5</v>
      </c>
      <c r="F279" s="174">
        <f t="shared" si="4"/>
        <v>6.0146895000000002</v>
      </c>
      <c r="G279" s="119" t="s">
        <v>1647</v>
      </c>
      <c r="H279" s="120" t="s">
        <v>1652</v>
      </c>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row>
    <row r="280" spans="1:39" s="21" customFormat="1">
      <c r="A280" s="11" t="s">
        <v>714</v>
      </c>
      <c r="B280" s="12" t="s">
        <v>713</v>
      </c>
      <c r="C280" s="180">
        <v>7.8692536654999996</v>
      </c>
      <c r="D280" s="175">
        <v>5.3013409999999999</v>
      </c>
      <c r="E280" s="14">
        <v>1.5</v>
      </c>
      <c r="F280" s="174">
        <f t="shared" si="4"/>
        <v>7.9520114999999993</v>
      </c>
      <c r="G280" s="119" t="s">
        <v>1647</v>
      </c>
      <c r="H280" s="120" t="s">
        <v>1652</v>
      </c>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row>
    <row r="281" spans="1:39" s="21" customFormat="1">
      <c r="A281" s="11" t="s">
        <v>715</v>
      </c>
      <c r="B281" s="12" t="s">
        <v>713</v>
      </c>
      <c r="C281" s="180">
        <v>15.8811748999</v>
      </c>
      <c r="D281" s="175">
        <v>8.4070420000000006</v>
      </c>
      <c r="E281" s="14">
        <v>1.5</v>
      </c>
      <c r="F281" s="174">
        <f t="shared" si="4"/>
        <v>12.610563000000001</v>
      </c>
      <c r="G281" s="119" t="s">
        <v>1647</v>
      </c>
      <c r="H281" s="120" t="s">
        <v>1652</v>
      </c>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row>
    <row r="282" spans="1:39" s="21" customFormat="1">
      <c r="A282" s="16" t="s">
        <v>716</v>
      </c>
      <c r="B282" s="17" t="s">
        <v>713</v>
      </c>
      <c r="C282" s="181">
        <v>31.021953896799999</v>
      </c>
      <c r="D282" s="176">
        <v>19.984155000000001</v>
      </c>
      <c r="E282" s="19">
        <v>1.5</v>
      </c>
      <c r="F282" s="174">
        <f t="shared" si="4"/>
        <v>29.976232500000002</v>
      </c>
      <c r="G282" s="119" t="s">
        <v>1647</v>
      </c>
      <c r="H282" s="120" t="s">
        <v>1652</v>
      </c>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row>
    <row r="283" spans="1:39" s="21" customFormat="1">
      <c r="A283" s="11" t="s">
        <v>717</v>
      </c>
      <c r="B283" s="12" t="s">
        <v>718</v>
      </c>
      <c r="C283" s="180">
        <v>8.0033039648000006</v>
      </c>
      <c r="D283" s="175">
        <v>4.4218130000000002</v>
      </c>
      <c r="E283" s="14">
        <v>1.5</v>
      </c>
      <c r="F283" s="174">
        <f t="shared" si="4"/>
        <v>6.6327195000000003</v>
      </c>
      <c r="G283" s="119" t="s">
        <v>1647</v>
      </c>
      <c r="H283" s="120" t="s">
        <v>1652</v>
      </c>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row>
    <row r="284" spans="1:39" s="21" customFormat="1">
      <c r="A284" s="11" t="s">
        <v>719</v>
      </c>
      <c r="B284" s="12" t="s">
        <v>718</v>
      </c>
      <c r="C284" s="180">
        <v>9.1828512396999997</v>
      </c>
      <c r="D284" s="175">
        <v>4.9500599999999997</v>
      </c>
      <c r="E284" s="14">
        <v>1.5</v>
      </c>
      <c r="F284" s="174">
        <f t="shared" si="4"/>
        <v>7.4250899999999991</v>
      </c>
      <c r="G284" s="119" t="s">
        <v>1647</v>
      </c>
      <c r="H284" s="120" t="s">
        <v>1652</v>
      </c>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row>
    <row r="285" spans="1:39" s="21" customFormat="1">
      <c r="A285" s="11" t="s">
        <v>720</v>
      </c>
      <c r="B285" s="12" t="s">
        <v>718</v>
      </c>
      <c r="C285" s="180">
        <v>13.222965002</v>
      </c>
      <c r="D285" s="175">
        <v>6.3337960000000004</v>
      </c>
      <c r="E285" s="14">
        <v>1.5</v>
      </c>
      <c r="F285" s="174">
        <f t="shared" si="4"/>
        <v>9.5006940000000011</v>
      </c>
      <c r="G285" s="119" t="s">
        <v>1647</v>
      </c>
      <c r="H285" s="120" t="s">
        <v>1652</v>
      </c>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row>
    <row r="286" spans="1:39" s="21" customFormat="1">
      <c r="A286" s="16" t="s">
        <v>721</v>
      </c>
      <c r="B286" s="17" t="s">
        <v>718</v>
      </c>
      <c r="C286" s="181">
        <v>20.9705668605</v>
      </c>
      <c r="D286" s="176">
        <v>9.6984849999999998</v>
      </c>
      <c r="E286" s="19">
        <v>1.5</v>
      </c>
      <c r="F286" s="174">
        <f t="shared" si="4"/>
        <v>14.547727500000001</v>
      </c>
      <c r="G286" s="119" t="s">
        <v>1647</v>
      </c>
      <c r="H286" s="120" t="s">
        <v>1652</v>
      </c>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row>
    <row r="287" spans="1:39" s="21" customFormat="1">
      <c r="A287" s="11" t="s">
        <v>722</v>
      </c>
      <c r="B287" s="12" t="s">
        <v>723</v>
      </c>
      <c r="C287" s="180">
        <v>5.6636278635000004</v>
      </c>
      <c r="D287" s="175">
        <v>3.8076789999999998</v>
      </c>
      <c r="E287" s="14">
        <v>1.5</v>
      </c>
      <c r="F287" s="174">
        <f t="shared" si="4"/>
        <v>5.7115184999999995</v>
      </c>
      <c r="G287" s="119" t="s">
        <v>1647</v>
      </c>
      <c r="H287" s="120" t="s">
        <v>1652</v>
      </c>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row>
    <row r="288" spans="1:39" s="21" customFormat="1">
      <c r="A288" s="11" t="s">
        <v>724</v>
      </c>
      <c r="B288" s="12" t="s">
        <v>723</v>
      </c>
      <c r="C288" s="180">
        <v>6.5051406401999996</v>
      </c>
      <c r="D288" s="175">
        <v>4.208977</v>
      </c>
      <c r="E288" s="14">
        <v>1.5</v>
      </c>
      <c r="F288" s="174">
        <f t="shared" si="4"/>
        <v>6.3134654999999995</v>
      </c>
      <c r="G288" s="119" t="s">
        <v>1647</v>
      </c>
      <c r="H288" s="120" t="s">
        <v>1652</v>
      </c>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row>
    <row r="289" spans="1:39" s="21" customFormat="1">
      <c r="A289" s="11" t="s">
        <v>725</v>
      </c>
      <c r="B289" s="12" t="s">
        <v>723</v>
      </c>
      <c r="C289" s="180">
        <v>9.2412545235000003</v>
      </c>
      <c r="D289" s="175">
        <v>5.1793509999999996</v>
      </c>
      <c r="E289" s="14">
        <v>1.5</v>
      </c>
      <c r="F289" s="174">
        <f t="shared" si="4"/>
        <v>7.7690264999999989</v>
      </c>
      <c r="G289" s="119" t="s">
        <v>1647</v>
      </c>
      <c r="H289" s="120" t="s">
        <v>1652</v>
      </c>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row>
    <row r="290" spans="1:39" s="21" customFormat="1">
      <c r="A290" s="16" t="s">
        <v>726</v>
      </c>
      <c r="B290" s="17" t="s">
        <v>723</v>
      </c>
      <c r="C290" s="181">
        <v>17.983820459299999</v>
      </c>
      <c r="D290" s="176">
        <v>8.8228039999999996</v>
      </c>
      <c r="E290" s="19">
        <v>1.5</v>
      </c>
      <c r="F290" s="174">
        <f t="shared" si="4"/>
        <v>13.234206</v>
      </c>
      <c r="G290" s="119" t="s">
        <v>1647</v>
      </c>
      <c r="H290" s="120" t="s">
        <v>1652</v>
      </c>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row>
    <row r="291" spans="1:39" s="21" customFormat="1">
      <c r="A291" s="11" t="s">
        <v>727</v>
      </c>
      <c r="B291" s="12" t="s">
        <v>728</v>
      </c>
      <c r="C291" s="180">
        <v>6.7540680472999997</v>
      </c>
      <c r="D291" s="175">
        <v>3.8444470000000002</v>
      </c>
      <c r="E291" s="14">
        <v>1.5</v>
      </c>
      <c r="F291" s="174">
        <f t="shared" si="4"/>
        <v>5.7666705</v>
      </c>
      <c r="G291" s="119" t="s">
        <v>1647</v>
      </c>
      <c r="H291" s="120" t="s">
        <v>1652</v>
      </c>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row>
    <row r="292" spans="1:39" s="21" customFormat="1">
      <c r="A292" s="11" t="s">
        <v>729</v>
      </c>
      <c r="B292" s="12" t="s">
        <v>728</v>
      </c>
      <c r="C292" s="180">
        <v>8.1722459250000004</v>
      </c>
      <c r="D292" s="175">
        <v>4.3859649999999997</v>
      </c>
      <c r="E292" s="14">
        <v>1.5</v>
      </c>
      <c r="F292" s="174">
        <f t="shared" si="4"/>
        <v>6.5789474999999999</v>
      </c>
      <c r="G292" s="119" t="s">
        <v>1647</v>
      </c>
      <c r="H292" s="120" t="s">
        <v>1652</v>
      </c>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row>
    <row r="293" spans="1:39" s="21" customFormat="1">
      <c r="A293" s="11" t="s">
        <v>730</v>
      </c>
      <c r="B293" s="12" t="s">
        <v>728</v>
      </c>
      <c r="C293" s="180">
        <v>10.5223981594</v>
      </c>
      <c r="D293" s="175">
        <v>5.325304</v>
      </c>
      <c r="E293" s="14">
        <v>1.5</v>
      </c>
      <c r="F293" s="174">
        <f t="shared" si="4"/>
        <v>7.9879560000000005</v>
      </c>
      <c r="G293" s="119" t="s">
        <v>1647</v>
      </c>
      <c r="H293" s="120" t="s">
        <v>1652</v>
      </c>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row>
    <row r="294" spans="1:39" s="21" customFormat="1">
      <c r="A294" s="16" t="s">
        <v>731</v>
      </c>
      <c r="B294" s="17" t="s">
        <v>728</v>
      </c>
      <c r="C294" s="181">
        <v>17.121409100400001</v>
      </c>
      <c r="D294" s="176">
        <v>8.0347000000000008</v>
      </c>
      <c r="E294" s="19">
        <v>1.5</v>
      </c>
      <c r="F294" s="174">
        <f t="shared" si="4"/>
        <v>12.052050000000001</v>
      </c>
      <c r="G294" s="119" t="s">
        <v>1647</v>
      </c>
      <c r="H294" s="120" t="s">
        <v>1652</v>
      </c>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row>
    <row r="295" spans="1:39" s="21" customFormat="1">
      <c r="A295" s="11" t="s">
        <v>732</v>
      </c>
      <c r="B295" s="12" t="s">
        <v>733</v>
      </c>
      <c r="C295" s="180">
        <v>5.0223318618999997</v>
      </c>
      <c r="D295" s="175">
        <v>3.0631370000000002</v>
      </c>
      <c r="E295" s="14">
        <v>1.5</v>
      </c>
      <c r="F295" s="174">
        <f t="shared" si="4"/>
        <v>4.5947054999999999</v>
      </c>
      <c r="G295" s="119" t="s">
        <v>1647</v>
      </c>
      <c r="H295" s="120" t="s">
        <v>1652</v>
      </c>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row>
    <row r="296" spans="1:39" s="21" customFormat="1">
      <c r="A296" s="11" t="s">
        <v>734</v>
      </c>
      <c r="B296" s="12" t="s">
        <v>733</v>
      </c>
      <c r="C296" s="180">
        <v>6.1109080596999998</v>
      </c>
      <c r="D296" s="175">
        <v>3.4369339999999999</v>
      </c>
      <c r="E296" s="14">
        <v>1.5</v>
      </c>
      <c r="F296" s="174">
        <f t="shared" si="4"/>
        <v>5.1554009999999995</v>
      </c>
      <c r="G296" s="119" t="s">
        <v>1647</v>
      </c>
      <c r="H296" s="120" t="s">
        <v>1652</v>
      </c>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row>
    <row r="297" spans="1:39" s="21" customFormat="1">
      <c r="A297" s="11" t="s">
        <v>735</v>
      </c>
      <c r="B297" s="12" t="s">
        <v>733</v>
      </c>
      <c r="C297" s="180">
        <v>8.5509446693999998</v>
      </c>
      <c r="D297" s="175">
        <v>4.2565530000000003</v>
      </c>
      <c r="E297" s="14">
        <v>1.5</v>
      </c>
      <c r="F297" s="174">
        <f t="shared" si="4"/>
        <v>6.3848295000000004</v>
      </c>
      <c r="G297" s="119" t="s">
        <v>1647</v>
      </c>
      <c r="H297" s="120" t="s">
        <v>1652</v>
      </c>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row>
    <row r="298" spans="1:39" s="21" customFormat="1">
      <c r="A298" s="16" t="s">
        <v>736</v>
      </c>
      <c r="B298" s="17" t="s">
        <v>733</v>
      </c>
      <c r="C298" s="181">
        <v>16.147504456299998</v>
      </c>
      <c r="D298" s="176">
        <v>7.127637</v>
      </c>
      <c r="E298" s="19">
        <v>1.5</v>
      </c>
      <c r="F298" s="174">
        <f t="shared" si="4"/>
        <v>10.6914555</v>
      </c>
      <c r="G298" s="119" t="s">
        <v>1647</v>
      </c>
      <c r="H298" s="120" t="s">
        <v>1652</v>
      </c>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row>
    <row r="299" spans="1:39" s="21" customFormat="1">
      <c r="A299" s="11" t="s">
        <v>737</v>
      </c>
      <c r="B299" s="12" t="s">
        <v>738</v>
      </c>
      <c r="C299" s="180">
        <v>4.3791074056000001</v>
      </c>
      <c r="D299" s="175">
        <v>2.849119</v>
      </c>
      <c r="E299" s="14">
        <v>1.5</v>
      </c>
      <c r="F299" s="174">
        <f t="shared" si="4"/>
        <v>4.2736784999999999</v>
      </c>
      <c r="G299" s="119" t="s">
        <v>1647</v>
      </c>
      <c r="H299" s="120" t="s">
        <v>1652</v>
      </c>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row>
    <row r="300" spans="1:39" s="21" customFormat="1">
      <c r="A300" s="11" t="s">
        <v>739</v>
      </c>
      <c r="B300" s="12" t="s">
        <v>738</v>
      </c>
      <c r="C300" s="180">
        <v>5.8294372293999999</v>
      </c>
      <c r="D300" s="175">
        <v>3.269018</v>
      </c>
      <c r="E300" s="14">
        <v>1.5</v>
      </c>
      <c r="F300" s="174">
        <f t="shared" si="4"/>
        <v>4.9035270000000004</v>
      </c>
      <c r="G300" s="119" t="s">
        <v>1647</v>
      </c>
      <c r="H300" s="120" t="s">
        <v>1652</v>
      </c>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row>
    <row r="301" spans="1:39" s="21" customFormat="1">
      <c r="A301" s="11" t="s">
        <v>740</v>
      </c>
      <c r="B301" s="12" t="s">
        <v>738</v>
      </c>
      <c r="C301" s="180">
        <v>9.1434016198000005</v>
      </c>
      <c r="D301" s="175">
        <v>4.1582309999999998</v>
      </c>
      <c r="E301" s="14">
        <v>1.5</v>
      </c>
      <c r="F301" s="174">
        <f t="shared" si="4"/>
        <v>6.2373464999999992</v>
      </c>
      <c r="G301" s="119" t="s">
        <v>1647</v>
      </c>
      <c r="H301" s="120" t="s">
        <v>1652</v>
      </c>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row>
    <row r="302" spans="1:39" s="21" customFormat="1">
      <c r="A302" s="16" t="s">
        <v>741</v>
      </c>
      <c r="B302" s="17" t="s">
        <v>738</v>
      </c>
      <c r="C302" s="181">
        <v>18.597604790399998</v>
      </c>
      <c r="D302" s="176">
        <v>7.2602900000000004</v>
      </c>
      <c r="E302" s="19">
        <v>1.5</v>
      </c>
      <c r="F302" s="174">
        <f t="shared" si="4"/>
        <v>10.890435</v>
      </c>
      <c r="G302" s="119" t="s">
        <v>1647</v>
      </c>
      <c r="H302" s="120" t="s">
        <v>1652</v>
      </c>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row>
    <row r="303" spans="1:39" s="21" customFormat="1">
      <c r="A303" s="11" t="s">
        <v>742</v>
      </c>
      <c r="B303" s="12" t="s">
        <v>743</v>
      </c>
      <c r="C303" s="180">
        <v>4.3388527499</v>
      </c>
      <c r="D303" s="175">
        <v>1.770956</v>
      </c>
      <c r="E303" s="14">
        <v>1.5</v>
      </c>
      <c r="F303" s="174">
        <f t="shared" si="4"/>
        <v>2.656434</v>
      </c>
      <c r="G303" s="119" t="s">
        <v>1647</v>
      </c>
      <c r="H303" s="120" t="s">
        <v>1652</v>
      </c>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row>
    <row r="304" spans="1:39" s="21" customFormat="1">
      <c r="A304" s="11" t="s">
        <v>744</v>
      </c>
      <c r="B304" s="12" t="s">
        <v>743</v>
      </c>
      <c r="C304" s="180">
        <v>5.6997185895999998</v>
      </c>
      <c r="D304" s="175">
        <v>2.3016809999999999</v>
      </c>
      <c r="E304" s="14">
        <v>1.5</v>
      </c>
      <c r="F304" s="174">
        <f t="shared" si="4"/>
        <v>3.4525214999999996</v>
      </c>
      <c r="G304" s="119" t="s">
        <v>1647</v>
      </c>
      <c r="H304" s="120" t="s">
        <v>1652</v>
      </c>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row>
    <row r="305" spans="1:39" s="21" customFormat="1">
      <c r="A305" s="11" t="s">
        <v>745</v>
      </c>
      <c r="B305" s="12" t="s">
        <v>743</v>
      </c>
      <c r="C305" s="180">
        <v>8.9855516637000008</v>
      </c>
      <c r="D305" s="175">
        <v>3.5766249999999999</v>
      </c>
      <c r="E305" s="14">
        <v>1.5</v>
      </c>
      <c r="F305" s="174">
        <f t="shared" si="4"/>
        <v>5.3649374999999999</v>
      </c>
      <c r="G305" s="119" t="s">
        <v>1647</v>
      </c>
      <c r="H305" s="120" t="s">
        <v>1652</v>
      </c>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row>
    <row r="306" spans="1:39" s="21" customFormat="1">
      <c r="A306" s="16" t="s">
        <v>746</v>
      </c>
      <c r="B306" s="17" t="s">
        <v>743</v>
      </c>
      <c r="C306" s="181">
        <v>16.257305773300001</v>
      </c>
      <c r="D306" s="176">
        <v>6.3593089999999997</v>
      </c>
      <c r="E306" s="19">
        <v>1.5</v>
      </c>
      <c r="F306" s="174">
        <f t="shared" si="4"/>
        <v>9.5389634999999995</v>
      </c>
      <c r="G306" s="119" t="s">
        <v>1647</v>
      </c>
      <c r="H306" s="120" t="s">
        <v>1652</v>
      </c>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row>
    <row r="307" spans="1:39" s="21" customFormat="1">
      <c r="A307" s="11" t="s">
        <v>747</v>
      </c>
      <c r="B307" s="12" t="s">
        <v>748</v>
      </c>
      <c r="C307" s="180">
        <v>4.6764705881999999</v>
      </c>
      <c r="D307" s="175">
        <v>2.283684</v>
      </c>
      <c r="E307" s="14">
        <v>1.5</v>
      </c>
      <c r="F307" s="174">
        <f t="shared" si="4"/>
        <v>3.4255260000000001</v>
      </c>
      <c r="G307" s="119" t="s">
        <v>1647</v>
      </c>
      <c r="H307" s="120" t="s">
        <v>1652</v>
      </c>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row>
    <row r="308" spans="1:39" s="21" customFormat="1">
      <c r="A308" s="11" t="s">
        <v>749</v>
      </c>
      <c r="B308" s="12" t="s">
        <v>748</v>
      </c>
      <c r="C308" s="180">
        <v>5.3456375839000003</v>
      </c>
      <c r="D308" s="175">
        <v>2.459479</v>
      </c>
      <c r="E308" s="14">
        <v>1.5</v>
      </c>
      <c r="F308" s="174">
        <f t="shared" si="4"/>
        <v>3.6892185</v>
      </c>
      <c r="G308" s="119" t="s">
        <v>1647</v>
      </c>
      <c r="H308" s="120" t="s">
        <v>1652</v>
      </c>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row>
    <row r="309" spans="1:39" s="21" customFormat="1">
      <c r="A309" s="11" t="s">
        <v>750</v>
      </c>
      <c r="B309" s="12" t="s">
        <v>748</v>
      </c>
      <c r="C309" s="180">
        <v>9.0063091482999997</v>
      </c>
      <c r="D309" s="175">
        <v>3.0319919999999998</v>
      </c>
      <c r="E309" s="14">
        <v>1.5</v>
      </c>
      <c r="F309" s="174">
        <f t="shared" si="4"/>
        <v>4.5479880000000001</v>
      </c>
      <c r="G309" s="119" t="s">
        <v>1647</v>
      </c>
      <c r="H309" s="120" t="s">
        <v>1652</v>
      </c>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row>
    <row r="310" spans="1:39" s="21" customFormat="1">
      <c r="A310" s="16" t="s">
        <v>751</v>
      </c>
      <c r="B310" s="17" t="s">
        <v>748</v>
      </c>
      <c r="C310" s="181">
        <v>16.470059880200001</v>
      </c>
      <c r="D310" s="176">
        <v>4.8851000000000004</v>
      </c>
      <c r="E310" s="19">
        <v>1.5</v>
      </c>
      <c r="F310" s="174">
        <f t="shared" si="4"/>
        <v>7.3276500000000002</v>
      </c>
      <c r="G310" s="119" t="s">
        <v>1647</v>
      </c>
      <c r="H310" s="120" t="s">
        <v>1652</v>
      </c>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row>
    <row r="311" spans="1:39" s="21" customFormat="1">
      <c r="A311" s="11" t="s">
        <v>752</v>
      </c>
      <c r="B311" s="12" t="s">
        <v>753</v>
      </c>
      <c r="C311" s="180">
        <v>2.5749589141000002</v>
      </c>
      <c r="D311" s="175">
        <v>1.606053</v>
      </c>
      <c r="E311" s="14">
        <v>1.5</v>
      </c>
      <c r="F311" s="174">
        <f t="shared" si="4"/>
        <v>2.4090794999999998</v>
      </c>
      <c r="G311" s="119" t="s">
        <v>1647</v>
      </c>
      <c r="H311" s="120" t="s">
        <v>1652</v>
      </c>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row>
    <row r="312" spans="1:39" s="21" customFormat="1">
      <c r="A312" s="11" t="s">
        <v>754</v>
      </c>
      <c r="B312" s="12" t="s">
        <v>753</v>
      </c>
      <c r="C312" s="180">
        <v>3.8814520702999999</v>
      </c>
      <c r="D312" s="175">
        <v>1.905853</v>
      </c>
      <c r="E312" s="14">
        <v>1.5</v>
      </c>
      <c r="F312" s="174">
        <f t="shared" si="4"/>
        <v>2.8587794999999998</v>
      </c>
      <c r="G312" s="119" t="s">
        <v>1647</v>
      </c>
      <c r="H312" s="120" t="s">
        <v>1652</v>
      </c>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row>
    <row r="313" spans="1:39" s="21" customFormat="1">
      <c r="A313" s="11" t="s">
        <v>755</v>
      </c>
      <c r="B313" s="12" t="s">
        <v>753</v>
      </c>
      <c r="C313" s="180">
        <v>6.5198430003999999</v>
      </c>
      <c r="D313" s="175">
        <v>2.4627029999999999</v>
      </c>
      <c r="E313" s="14">
        <v>1.5</v>
      </c>
      <c r="F313" s="174">
        <f t="shared" si="4"/>
        <v>3.6940545</v>
      </c>
      <c r="G313" s="119" t="s">
        <v>1647</v>
      </c>
      <c r="H313" s="120" t="s">
        <v>1652</v>
      </c>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row>
    <row r="314" spans="1:39" s="21" customFormat="1">
      <c r="A314" s="16" t="s">
        <v>756</v>
      </c>
      <c r="B314" s="17" t="s">
        <v>753</v>
      </c>
      <c r="C314" s="181">
        <v>13.228403141399999</v>
      </c>
      <c r="D314" s="176">
        <v>4.2110820000000002</v>
      </c>
      <c r="E314" s="19">
        <v>1.5</v>
      </c>
      <c r="F314" s="174">
        <f t="shared" si="4"/>
        <v>6.3166229999999999</v>
      </c>
      <c r="G314" s="119" t="s">
        <v>1647</v>
      </c>
      <c r="H314" s="120" t="s">
        <v>1652</v>
      </c>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row>
    <row r="315" spans="1:39" s="21" customFormat="1">
      <c r="A315" s="11" t="s">
        <v>757</v>
      </c>
      <c r="B315" s="12" t="s">
        <v>758</v>
      </c>
      <c r="C315" s="180">
        <v>2.4840698869</v>
      </c>
      <c r="D315" s="175">
        <v>1.7171050000000001</v>
      </c>
      <c r="E315" s="14">
        <v>1.5</v>
      </c>
      <c r="F315" s="174">
        <f t="shared" si="4"/>
        <v>2.5756575000000002</v>
      </c>
      <c r="G315" s="119" t="s">
        <v>1647</v>
      </c>
      <c r="H315" s="120" t="s">
        <v>1652</v>
      </c>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row>
    <row r="316" spans="1:39" s="21" customFormat="1">
      <c r="A316" s="11" t="s">
        <v>759</v>
      </c>
      <c r="B316" s="12" t="s">
        <v>758</v>
      </c>
      <c r="C316" s="180">
        <v>4.1264322512999998</v>
      </c>
      <c r="D316" s="175">
        <v>2.0932119999999999</v>
      </c>
      <c r="E316" s="14">
        <v>1.5</v>
      </c>
      <c r="F316" s="174">
        <f t="shared" si="4"/>
        <v>3.139818</v>
      </c>
      <c r="G316" s="119" t="s">
        <v>1647</v>
      </c>
      <c r="H316" s="120" t="s">
        <v>1652</v>
      </c>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row>
    <row r="317" spans="1:39" s="21" customFormat="1">
      <c r="A317" s="11" t="s">
        <v>760</v>
      </c>
      <c r="B317" s="12" t="s">
        <v>758</v>
      </c>
      <c r="C317" s="180">
        <v>8.3493568042999993</v>
      </c>
      <c r="D317" s="175">
        <v>2.855194</v>
      </c>
      <c r="E317" s="14">
        <v>1.5</v>
      </c>
      <c r="F317" s="174">
        <f t="shared" si="4"/>
        <v>4.2827909999999996</v>
      </c>
      <c r="G317" s="119" t="s">
        <v>1647</v>
      </c>
      <c r="H317" s="120" t="s">
        <v>1652</v>
      </c>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row>
    <row r="318" spans="1:39" s="21" customFormat="1">
      <c r="A318" s="16" t="s">
        <v>761</v>
      </c>
      <c r="B318" s="17" t="s">
        <v>758</v>
      </c>
      <c r="C318" s="181">
        <v>16.979543078999999</v>
      </c>
      <c r="D318" s="176">
        <v>5.2542099999999996</v>
      </c>
      <c r="E318" s="19">
        <v>1.5</v>
      </c>
      <c r="F318" s="174">
        <f t="shared" si="4"/>
        <v>7.881314999999999</v>
      </c>
      <c r="G318" s="119" t="s">
        <v>1647</v>
      </c>
      <c r="H318" s="120" t="s">
        <v>1652</v>
      </c>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row>
    <row r="319" spans="1:39" s="21" customFormat="1">
      <c r="A319" s="11" t="s">
        <v>762</v>
      </c>
      <c r="B319" s="12" t="s">
        <v>763</v>
      </c>
      <c r="C319" s="180">
        <v>2.4246090292</v>
      </c>
      <c r="D319" s="175">
        <v>2.0861909999999999</v>
      </c>
      <c r="E319" s="14">
        <v>1.5</v>
      </c>
      <c r="F319" s="174">
        <f t="shared" si="4"/>
        <v>3.1292865000000001</v>
      </c>
      <c r="G319" s="119" t="s">
        <v>1647</v>
      </c>
      <c r="H319" s="120" t="s">
        <v>1652</v>
      </c>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row>
    <row r="320" spans="1:39" s="21" customFormat="1">
      <c r="A320" s="11" t="s">
        <v>764</v>
      </c>
      <c r="B320" s="12" t="s">
        <v>763</v>
      </c>
      <c r="C320" s="180">
        <v>3.0925842494000002</v>
      </c>
      <c r="D320" s="175">
        <v>2.2374339999999999</v>
      </c>
      <c r="E320" s="14">
        <v>1.5</v>
      </c>
      <c r="F320" s="174">
        <f t="shared" si="4"/>
        <v>3.3561509999999997</v>
      </c>
      <c r="G320" s="119" t="s">
        <v>1647</v>
      </c>
      <c r="H320" s="120" t="s">
        <v>1652</v>
      </c>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row>
    <row r="321" spans="1:39" s="21" customFormat="1">
      <c r="A321" s="11" t="s">
        <v>765</v>
      </c>
      <c r="B321" s="12" t="s">
        <v>763</v>
      </c>
      <c r="C321" s="180">
        <v>5.3219569934999997</v>
      </c>
      <c r="D321" s="175">
        <v>2.7862870000000002</v>
      </c>
      <c r="E321" s="14">
        <v>1.5</v>
      </c>
      <c r="F321" s="174">
        <f t="shared" si="4"/>
        <v>4.1794305000000005</v>
      </c>
      <c r="G321" s="119" t="s">
        <v>1647</v>
      </c>
      <c r="H321" s="120" t="s">
        <v>1652</v>
      </c>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row>
    <row r="322" spans="1:39" s="21" customFormat="1">
      <c r="A322" s="16" t="s">
        <v>766</v>
      </c>
      <c r="B322" s="17" t="s">
        <v>763</v>
      </c>
      <c r="C322" s="181">
        <v>8.5813571502000006</v>
      </c>
      <c r="D322" s="176">
        <v>4.0668540000000002</v>
      </c>
      <c r="E322" s="19">
        <v>1.5</v>
      </c>
      <c r="F322" s="174">
        <f t="shared" si="4"/>
        <v>6.1002810000000007</v>
      </c>
      <c r="G322" s="119" t="s">
        <v>1647</v>
      </c>
      <c r="H322" s="120" t="s">
        <v>1652</v>
      </c>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row>
    <row r="323" spans="1:39" s="21" customFormat="1">
      <c r="A323" s="11" t="s">
        <v>767</v>
      </c>
      <c r="B323" s="12" t="s">
        <v>768</v>
      </c>
      <c r="C323" s="180">
        <v>1.7158566569</v>
      </c>
      <c r="D323" s="175">
        <v>1.7735620000000001</v>
      </c>
      <c r="E323" s="14">
        <v>1.5</v>
      </c>
      <c r="F323" s="174">
        <f t="shared" si="4"/>
        <v>2.6603430000000001</v>
      </c>
      <c r="G323" s="119" t="s">
        <v>1647</v>
      </c>
      <c r="H323" s="120" t="s">
        <v>1652</v>
      </c>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row>
    <row r="324" spans="1:39" s="21" customFormat="1">
      <c r="A324" s="11" t="s">
        <v>769</v>
      </c>
      <c r="B324" s="12" t="s">
        <v>768</v>
      </c>
      <c r="C324" s="180">
        <v>2.5273351960000001</v>
      </c>
      <c r="D324" s="175">
        <v>1.9932559999999999</v>
      </c>
      <c r="E324" s="14">
        <v>1.5</v>
      </c>
      <c r="F324" s="174">
        <f t="shared" si="4"/>
        <v>2.989884</v>
      </c>
      <c r="G324" s="119" t="s">
        <v>1647</v>
      </c>
      <c r="H324" s="120" t="s">
        <v>1652</v>
      </c>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row>
    <row r="325" spans="1:39" s="21" customFormat="1">
      <c r="A325" s="11" t="s">
        <v>770</v>
      </c>
      <c r="B325" s="12" t="s">
        <v>768</v>
      </c>
      <c r="C325" s="180">
        <v>5.1699222745000002</v>
      </c>
      <c r="D325" s="175">
        <v>2.5842100000000001</v>
      </c>
      <c r="E325" s="14">
        <v>1.5</v>
      </c>
      <c r="F325" s="174">
        <f t="shared" si="4"/>
        <v>3.876315</v>
      </c>
      <c r="G325" s="119" t="s">
        <v>1647</v>
      </c>
      <c r="H325" s="120" t="s">
        <v>1652</v>
      </c>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row>
    <row r="326" spans="1:39" s="21" customFormat="1">
      <c r="A326" s="16" t="s">
        <v>771</v>
      </c>
      <c r="B326" s="17" t="s">
        <v>768</v>
      </c>
      <c r="C326" s="181">
        <v>10.3726075068</v>
      </c>
      <c r="D326" s="176">
        <v>4.2120509999999998</v>
      </c>
      <c r="E326" s="19">
        <v>1.5</v>
      </c>
      <c r="F326" s="174">
        <f t="shared" si="4"/>
        <v>6.3180765000000001</v>
      </c>
      <c r="G326" s="119" t="s">
        <v>1647</v>
      </c>
      <c r="H326" s="120" t="s">
        <v>1652</v>
      </c>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row>
    <row r="327" spans="1:39" s="21" customFormat="1">
      <c r="A327" s="11" t="s">
        <v>772</v>
      </c>
      <c r="B327" s="12" t="s">
        <v>773</v>
      </c>
      <c r="C327" s="180">
        <v>2.9087098277000001</v>
      </c>
      <c r="D327" s="175">
        <v>1.301919</v>
      </c>
      <c r="E327" s="14">
        <v>1.5</v>
      </c>
      <c r="F327" s="174">
        <f t="shared" si="4"/>
        <v>1.9528785000000002</v>
      </c>
      <c r="G327" s="119" t="s">
        <v>1647</v>
      </c>
      <c r="H327" s="120" t="s">
        <v>1652</v>
      </c>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row>
    <row r="328" spans="1:39" s="21" customFormat="1">
      <c r="A328" s="11" t="s">
        <v>774</v>
      </c>
      <c r="B328" s="12" t="s">
        <v>773</v>
      </c>
      <c r="C328" s="180">
        <v>2.5328719723000002</v>
      </c>
      <c r="D328" s="175">
        <v>2.4037009999999999</v>
      </c>
      <c r="E328" s="14">
        <v>1.5</v>
      </c>
      <c r="F328" s="174">
        <f t="shared" si="4"/>
        <v>3.6055514999999998</v>
      </c>
      <c r="G328" s="119" t="s">
        <v>1647</v>
      </c>
      <c r="H328" s="120" t="s">
        <v>1652</v>
      </c>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row>
    <row r="329" spans="1:39" s="21" customFormat="1">
      <c r="A329" s="11" t="s">
        <v>775</v>
      </c>
      <c r="B329" s="12" t="s">
        <v>773</v>
      </c>
      <c r="C329" s="180">
        <v>4.4602941176000002</v>
      </c>
      <c r="D329" s="175">
        <v>2.742445</v>
      </c>
      <c r="E329" s="14">
        <v>1.5</v>
      </c>
      <c r="F329" s="174">
        <f t="shared" si="4"/>
        <v>4.1136675</v>
      </c>
      <c r="G329" s="119" t="s">
        <v>1647</v>
      </c>
      <c r="H329" s="120" t="s">
        <v>1652</v>
      </c>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row>
    <row r="330" spans="1:39" s="21" customFormat="1">
      <c r="A330" s="16" t="s">
        <v>776</v>
      </c>
      <c r="B330" s="17" t="s">
        <v>773</v>
      </c>
      <c r="C330" s="181">
        <v>13.359375</v>
      </c>
      <c r="D330" s="176">
        <v>4.5069910000000002</v>
      </c>
      <c r="E330" s="19">
        <v>1.5</v>
      </c>
      <c r="F330" s="174">
        <f t="shared" si="4"/>
        <v>6.7604865000000007</v>
      </c>
      <c r="G330" s="119" t="s">
        <v>1647</v>
      </c>
      <c r="H330" s="120" t="s">
        <v>1652</v>
      </c>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row>
    <row r="331" spans="1:39" s="21" customFormat="1">
      <c r="A331" s="11" t="s">
        <v>777</v>
      </c>
      <c r="B331" s="12" t="s">
        <v>778</v>
      </c>
      <c r="C331" s="180">
        <v>2.5959765298000002</v>
      </c>
      <c r="D331" s="175">
        <v>1.021109</v>
      </c>
      <c r="E331" s="14">
        <v>1.5</v>
      </c>
      <c r="F331" s="174">
        <f t="shared" si="4"/>
        <v>1.5316635000000001</v>
      </c>
      <c r="G331" s="119" t="s">
        <v>1647</v>
      </c>
      <c r="H331" s="120" t="s">
        <v>1652</v>
      </c>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row>
    <row r="332" spans="1:39" s="21" customFormat="1">
      <c r="A332" s="11" t="s">
        <v>779</v>
      </c>
      <c r="B332" s="12" t="s">
        <v>778</v>
      </c>
      <c r="C332" s="180">
        <v>4.0471083875999998</v>
      </c>
      <c r="D332" s="175">
        <v>1.3637379999999999</v>
      </c>
      <c r="E332" s="14">
        <v>1.5</v>
      </c>
      <c r="F332" s="174">
        <f t="shared" si="4"/>
        <v>2.045607</v>
      </c>
      <c r="G332" s="119" t="s">
        <v>1647</v>
      </c>
      <c r="H332" s="120" t="s">
        <v>1652</v>
      </c>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row>
    <row r="333" spans="1:39" s="21" customFormat="1">
      <c r="A333" s="11" t="s">
        <v>780</v>
      </c>
      <c r="B333" s="12" t="s">
        <v>778</v>
      </c>
      <c r="C333" s="180">
        <v>7.4867060561000001</v>
      </c>
      <c r="D333" s="175">
        <v>2.1172749999999998</v>
      </c>
      <c r="E333" s="14">
        <v>1.5</v>
      </c>
      <c r="F333" s="174">
        <f t="shared" si="4"/>
        <v>3.1759124999999999</v>
      </c>
      <c r="G333" s="119" t="s">
        <v>1647</v>
      </c>
      <c r="H333" s="120" t="s">
        <v>1652</v>
      </c>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row>
    <row r="334" spans="1:39" s="21" customFormat="1">
      <c r="A334" s="16" t="s">
        <v>781</v>
      </c>
      <c r="B334" s="17" t="s">
        <v>778</v>
      </c>
      <c r="C334" s="181">
        <v>15.597222222199999</v>
      </c>
      <c r="D334" s="176">
        <v>4.0224840000000004</v>
      </c>
      <c r="E334" s="19">
        <v>1.5</v>
      </c>
      <c r="F334" s="174">
        <f t="shared" si="4"/>
        <v>6.0337260000000006</v>
      </c>
      <c r="G334" s="119" t="s">
        <v>1647</v>
      </c>
      <c r="H334" s="120" t="s">
        <v>1652</v>
      </c>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row>
    <row r="335" spans="1:39" s="21" customFormat="1">
      <c r="A335" s="11" t="s">
        <v>782</v>
      </c>
      <c r="B335" s="12" t="s">
        <v>783</v>
      </c>
      <c r="C335" s="180">
        <v>4.1554307116000002</v>
      </c>
      <c r="D335" s="175">
        <v>1.049695</v>
      </c>
      <c r="E335" s="14">
        <v>1.5</v>
      </c>
      <c r="F335" s="174">
        <f t="shared" si="4"/>
        <v>1.5745425000000002</v>
      </c>
      <c r="G335" s="119" t="s">
        <v>1647</v>
      </c>
      <c r="H335" s="120" t="s">
        <v>1652</v>
      </c>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row>
    <row r="336" spans="1:39" s="21" customFormat="1">
      <c r="A336" s="11" t="s">
        <v>784</v>
      </c>
      <c r="B336" s="12" t="s">
        <v>783</v>
      </c>
      <c r="C336" s="180">
        <v>5.9262745097999998</v>
      </c>
      <c r="D336" s="175">
        <v>1.4143209999999999</v>
      </c>
      <c r="E336" s="14">
        <v>1.5</v>
      </c>
      <c r="F336" s="174">
        <f t="shared" ref="F336:F399" si="5">D336*E336</f>
        <v>2.1214814999999998</v>
      </c>
      <c r="G336" s="119" t="s">
        <v>1647</v>
      </c>
      <c r="H336" s="120" t="s">
        <v>1652</v>
      </c>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row>
    <row r="337" spans="1:39" s="21" customFormat="1">
      <c r="A337" s="11" t="s">
        <v>785</v>
      </c>
      <c r="B337" s="12" t="s">
        <v>783</v>
      </c>
      <c r="C337" s="180">
        <v>9.6283258288999996</v>
      </c>
      <c r="D337" s="175">
        <v>2.1254629999999999</v>
      </c>
      <c r="E337" s="14">
        <v>1.5</v>
      </c>
      <c r="F337" s="174">
        <f t="shared" si="5"/>
        <v>3.1881944999999998</v>
      </c>
      <c r="G337" s="119" t="s">
        <v>1647</v>
      </c>
      <c r="H337" s="120" t="s">
        <v>1652</v>
      </c>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row>
    <row r="338" spans="1:39" s="21" customFormat="1">
      <c r="A338" s="16" t="s">
        <v>786</v>
      </c>
      <c r="B338" s="17" t="s">
        <v>783</v>
      </c>
      <c r="C338" s="181">
        <v>15.887802367500001</v>
      </c>
      <c r="D338" s="176">
        <v>3.9763709999999999</v>
      </c>
      <c r="E338" s="19">
        <v>1.5</v>
      </c>
      <c r="F338" s="174">
        <f t="shared" si="5"/>
        <v>5.9645564999999996</v>
      </c>
      <c r="G338" s="119" t="s">
        <v>1647</v>
      </c>
      <c r="H338" s="120" t="s">
        <v>1652</v>
      </c>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row>
    <row r="339" spans="1:39" s="21" customFormat="1">
      <c r="A339" s="11" t="s">
        <v>787</v>
      </c>
      <c r="B339" s="12" t="s">
        <v>788</v>
      </c>
      <c r="C339" s="180">
        <v>2.1241811769000001</v>
      </c>
      <c r="D339" s="175">
        <v>0.69199900000000003</v>
      </c>
      <c r="E339" s="14">
        <v>1.5</v>
      </c>
      <c r="F339" s="174">
        <f t="shared" si="5"/>
        <v>1.0379985</v>
      </c>
      <c r="G339" s="119" t="s">
        <v>1647</v>
      </c>
      <c r="H339" s="120" t="s">
        <v>1652</v>
      </c>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row>
    <row r="340" spans="1:39" s="21" customFormat="1">
      <c r="A340" s="11" t="s">
        <v>789</v>
      </c>
      <c r="B340" s="12" t="s">
        <v>788</v>
      </c>
      <c r="C340" s="180">
        <v>3.1470777283000002</v>
      </c>
      <c r="D340" s="175">
        <v>0.83411800000000003</v>
      </c>
      <c r="E340" s="14">
        <v>1.5</v>
      </c>
      <c r="F340" s="174">
        <f t="shared" si="5"/>
        <v>1.251177</v>
      </c>
      <c r="G340" s="119" t="s">
        <v>1647</v>
      </c>
      <c r="H340" s="120" t="s">
        <v>1652</v>
      </c>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row>
    <row r="341" spans="1:39" s="21" customFormat="1">
      <c r="A341" s="11" t="s">
        <v>790</v>
      </c>
      <c r="B341" s="12" t="s">
        <v>788</v>
      </c>
      <c r="C341" s="180">
        <v>5.1834078322000003</v>
      </c>
      <c r="D341" s="175">
        <v>1.1427069999999999</v>
      </c>
      <c r="E341" s="14">
        <v>1.5</v>
      </c>
      <c r="F341" s="174">
        <f t="shared" si="5"/>
        <v>1.7140605</v>
      </c>
      <c r="G341" s="119" t="s">
        <v>1647</v>
      </c>
      <c r="H341" s="120" t="s">
        <v>1652</v>
      </c>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row>
    <row r="342" spans="1:39" s="21" customFormat="1">
      <c r="A342" s="16" t="s">
        <v>791</v>
      </c>
      <c r="B342" s="17" t="s">
        <v>788</v>
      </c>
      <c r="C342" s="181">
        <v>7.6479344105999996</v>
      </c>
      <c r="D342" s="176">
        <v>1.857515</v>
      </c>
      <c r="E342" s="19">
        <v>1.5</v>
      </c>
      <c r="F342" s="174">
        <f t="shared" si="5"/>
        <v>2.7862724999999999</v>
      </c>
      <c r="G342" s="119" t="s">
        <v>1647</v>
      </c>
      <c r="H342" s="120" t="s">
        <v>1652</v>
      </c>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row>
    <row r="343" spans="1:39" s="21" customFormat="1">
      <c r="A343" s="11" t="s">
        <v>792</v>
      </c>
      <c r="B343" s="12" t="s">
        <v>793</v>
      </c>
      <c r="C343" s="180">
        <v>2.4952013456</v>
      </c>
      <c r="D343" s="175">
        <v>1.012872</v>
      </c>
      <c r="E343" s="14">
        <v>1.5</v>
      </c>
      <c r="F343" s="174">
        <f t="shared" si="5"/>
        <v>1.5193080000000001</v>
      </c>
      <c r="G343" s="119" t="s">
        <v>1647</v>
      </c>
      <c r="H343" s="120" t="s">
        <v>1652</v>
      </c>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row>
    <row r="344" spans="1:39" s="21" customFormat="1">
      <c r="A344" s="11" t="s">
        <v>794</v>
      </c>
      <c r="B344" s="12" t="s">
        <v>793</v>
      </c>
      <c r="C344" s="180">
        <v>3.5636724634000001</v>
      </c>
      <c r="D344" s="175">
        <v>1.196188</v>
      </c>
      <c r="E344" s="14">
        <v>1.5</v>
      </c>
      <c r="F344" s="174">
        <f t="shared" si="5"/>
        <v>1.7942819999999999</v>
      </c>
      <c r="G344" s="119" t="s">
        <v>1647</v>
      </c>
      <c r="H344" s="120" t="s">
        <v>1652</v>
      </c>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row>
    <row r="345" spans="1:39" s="21" customFormat="1">
      <c r="A345" s="11" t="s">
        <v>795</v>
      </c>
      <c r="B345" s="12" t="s">
        <v>793</v>
      </c>
      <c r="C345" s="180">
        <v>5.8828252928999998</v>
      </c>
      <c r="D345" s="175">
        <v>1.53207</v>
      </c>
      <c r="E345" s="14">
        <v>1.5</v>
      </c>
      <c r="F345" s="174">
        <f t="shared" si="5"/>
        <v>2.2981050000000001</v>
      </c>
      <c r="G345" s="119" t="s">
        <v>1647</v>
      </c>
      <c r="H345" s="120" t="s">
        <v>1652</v>
      </c>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row>
    <row r="346" spans="1:39" s="21" customFormat="1">
      <c r="A346" s="16" t="s">
        <v>796</v>
      </c>
      <c r="B346" s="17" t="s">
        <v>793</v>
      </c>
      <c r="C346" s="181">
        <v>11.574025974</v>
      </c>
      <c r="D346" s="176">
        <v>3.0798160000000001</v>
      </c>
      <c r="E346" s="19">
        <v>1.5</v>
      </c>
      <c r="F346" s="174">
        <f t="shared" si="5"/>
        <v>4.6197239999999997</v>
      </c>
      <c r="G346" s="119" t="s">
        <v>1647</v>
      </c>
      <c r="H346" s="120" t="s">
        <v>1652</v>
      </c>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row>
    <row r="347" spans="1:39" s="21" customFormat="1">
      <c r="A347" s="11" t="s">
        <v>797</v>
      </c>
      <c r="B347" s="12" t="s">
        <v>798</v>
      </c>
      <c r="C347" s="180">
        <v>1.8993324433000001</v>
      </c>
      <c r="D347" s="175">
        <v>0.88397199999999998</v>
      </c>
      <c r="E347" s="14">
        <v>1.5</v>
      </c>
      <c r="F347" s="174">
        <f t="shared" si="5"/>
        <v>1.325958</v>
      </c>
      <c r="G347" s="119" t="s">
        <v>1647</v>
      </c>
      <c r="H347" s="120" t="s">
        <v>1652</v>
      </c>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row>
    <row r="348" spans="1:39" s="21" customFormat="1">
      <c r="A348" s="11" t="s">
        <v>799</v>
      </c>
      <c r="B348" s="12" t="s">
        <v>798</v>
      </c>
      <c r="C348" s="180">
        <v>2.5649299300999999</v>
      </c>
      <c r="D348" s="175">
        <v>1.029352</v>
      </c>
      <c r="E348" s="14">
        <v>1.5</v>
      </c>
      <c r="F348" s="174">
        <f t="shared" si="5"/>
        <v>1.544028</v>
      </c>
      <c r="G348" s="119" t="s">
        <v>1647</v>
      </c>
      <c r="H348" s="120" t="s">
        <v>1652</v>
      </c>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row>
    <row r="349" spans="1:39" s="21" customFormat="1">
      <c r="A349" s="11" t="s">
        <v>800</v>
      </c>
      <c r="B349" s="12" t="s">
        <v>798</v>
      </c>
      <c r="C349" s="180">
        <v>4.3985071300999996</v>
      </c>
      <c r="D349" s="175">
        <v>1.3641749999999999</v>
      </c>
      <c r="E349" s="14">
        <v>1.5</v>
      </c>
      <c r="F349" s="174">
        <f t="shared" si="5"/>
        <v>2.0462625000000001</v>
      </c>
      <c r="G349" s="119" t="s">
        <v>1647</v>
      </c>
      <c r="H349" s="120" t="s">
        <v>1652</v>
      </c>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row>
    <row r="350" spans="1:39" s="21" customFormat="1">
      <c r="A350" s="16" t="s">
        <v>801</v>
      </c>
      <c r="B350" s="17" t="s">
        <v>798</v>
      </c>
      <c r="C350" s="181">
        <v>7.3314814815</v>
      </c>
      <c r="D350" s="176">
        <v>2.1516820000000001</v>
      </c>
      <c r="E350" s="19">
        <v>1.5</v>
      </c>
      <c r="F350" s="174">
        <f t="shared" si="5"/>
        <v>3.2275230000000001</v>
      </c>
      <c r="G350" s="119" t="s">
        <v>1647</v>
      </c>
      <c r="H350" s="120" t="s">
        <v>1652</v>
      </c>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row>
    <row r="351" spans="1:39" s="21" customFormat="1">
      <c r="A351" s="11" t="s">
        <v>802</v>
      </c>
      <c r="B351" s="12" t="s">
        <v>803</v>
      </c>
      <c r="C351" s="180">
        <v>5.4913793103000001</v>
      </c>
      <c r="D351" s="175">
        <v>0.78940900000000003</v>
      </c>
      <c r="E351" s="14">
        <v>1.5</v>
      </c>
      <c r="F351" s="174">
        <f t="shared" si="5"/>
        <v>1.1841135</v>
      </c>
      <c r="G351" s="119" t="s">
        <v>1647</v>
      </c>
      <c r="H351" s="120" t="s">
        <v>1652</v>
      </c>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row>
    <row r="352" spans="1:39" s="21" customFormat="1">
      <c r="A352" s="11" t="s">
        <v>804</v>
      </c>
      <c r="B352" s="12" t="s">
        <v>803</v>
      </c>
      <c r="C352" s="180">
        <v>6.9479830149000001</v>
      </c>
      <c r="D352" s="175">
        <v>1.037288</v>
      </c>
      <c r="E352" s="14">
        <v>1.5</v>
      </c>
      <c r="F352" s="174">
        <f t="shared" si="5"/>
        <v>1.5559319999999999</v>
      </c>
      <c r="G352" s="119" t="s">
        <v>1647</v>
      </c>
      <c r="H352" s="120" t="s">
        <v>1652</v>
      </c>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row>
    <row r="353" spans="1:39" s="21" customFormat="1">
      <c r="A353" s="11" t="s">
        <v>805</v>
      </c>
      <c r="B353" s="12" t="s">
        <v>803</v>
      </c>
      <c r="C353" s="180">
        <v>10.017694063900001</v>
      </c>
      <c r="D353" s="175">
        <v>1.5659920000000001</v>
      </c>
      <c r="E353" s="14">
        <v>1.5</v>
      </c>
      <c r="F353" s="174">
        <f t="shared" si="5"/>
        <v>2.3489880000000003</v>
      </c>
      <c r="G353" s="119" t="s">
        <v>1647</v>
      </c>
      <c r="H353" s="120" t="s">
        <v>1652</v>
      </c>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row>
    <row r="354" spans="1:39" s="21" customFormat="1">
      <c r="A354" s="16" t="s">
        <v>806</v>
      </c>
      <c r="B354" s="17" t="s">
        <v>803</v>
      </c>
      <c r="C354" s="181">
        <v>14.911013215900001</v>
      </c>
      <c r="D354" s="176">
        <v>2.5223969999999998</v>
      </c>
      <c r="E354" s="19">
        <v>1.5</v>
      </c>
      <c r="F354" s="174">
        <f t="shared" si="5"/>
        <v>3.7835954999999997</v>
      </c>
      <c r="G354" s="119" t="s">
        <v>1647</v>
      </c>
      <c r="H354" s="120" t="s">
        <v>1652</v>
      </c>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row>
    <row r="355" spans="1:39" s="21" customFormat="1">
      <c r="A355" s="11" t="s">
        <v>807</v>
      </c>
      <c r="B355" s="12" t="s">
        <v>808</v>
      </c>
      <c r="C355" s="180">
        <v>2.9248058122999998</v>
      </c>
      <c r="D355" s="175">
        <v>0.51004799999999995</v>
      </c>
      <c r="E355" s="14">
        <v>1.5</v>
      </c>
      <c r="F355" s="174">
        <f t="shared" si="5"/>
        <v>0.76507199999999997</v>
      </c>
      <c r="G355" s="119" t="s">
        <v>1647</v>
      </c>
      <c r="H355" s="120" t="s">
        <v>1652</v>
      </c>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row>
    <row r="356" spans="1:39" s="21" customFormat="1">
      <c r="A356" s="11" t="s">
        <v>809</v>
      </c>
      <c r="B356" s="12" t="s">
        <v>808</v>
      </c>
      <c r="C356" s="180">
        <v>3.7470953526000002</v>
      </c>
      <c r="D356" s="175">
        <v>0.65488199999999996</v>
      </c>
      <c r="E356" s="14">
        <v>1.5</v>
      </c>
      <c r="F356" s="174">
        <f t="shared" si="5"/>
        <v>0.98232299999999995</v>
      </c>
      <c r="G356" s="119" t="s">
        <v>1647</v>
      </c>
      <c r="H356" s="120" t="s">
        <v>1652</v>
      </c>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row>
    <row r="357" spans="1:39" s="21" customFormat="1">
      <c r="A357" s="11" t="s">
        <v>810</v>
      </c>
      <c r="B357" s="12" t="s">
        <v>808</v>
      </c>
      <c r="C357" s="180">
        <v>5.6549411433000003</v>
      </c>
      <c r="D357" s="175">
        <v>0.97850400000000004</v>
      </c>
      <c r="E357" s="14">
        <v>1.5</v>
      </c>
      <c r="F357" s="174">
        <f t="shared" si="5"/>
        <v>1.4677560000000001</v>
      </c>
      <c r="G357" s="119" t="s">
        <v>1647</v>
      </c>
      <c r="H357" s="120" t="s">
        <v>1652</v>
      </c>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row>
    <row r="358" spans="1:39" s="21" customFormat="1">
      <c r="A358" s="16" t="s">
        <v>377</v>
      </c>
      <c r="B358" s="17" t="s">
        <v>808</v>
      </c>
      <c r="C358" s="181">
        <v>9.5501868099999996</v>
      </c>
      <c r="D358" s="176">
        <v>1.7820419999999999</v>
      </c>
      <c r="E358" s="19">
        <v>1.5</v>
      </c>
      <c r="F358" s="174">
        <f t="shared" si="5"/>
        <v>2.673063</v>
      </c>
      <c r="G358" s="119" t="s">
        <v>1647</v>
      </c>
      <c r="H358" s="120" t="s">
        <v>1652</v>
      </c>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row>
    <row r="359" spans="1:39" s="21" customFormat="1">
      <c r="A359" s="11" t="s">
        <v>811</v>
      </c>
      <c r="B359" s="12" t="s">
        <v>812</v>
      </c>
      <c r="C359" s="180">
        <v>2.9128205128000002</v>
      </c>
      <c r="D359" s="175">
        <v>0.34484199999999998</v>
      </c>
      <c r="E359" s="14">
        <v>1.5</v>
      </c>
      <c r="F359" s="174">
        <f t="shared" si="5"/>
        <v>0.51726300000000003</v>
      </c>
      <c r="G359" s="119" t="s">
        <v>1647</v>
      </c>
      <c r="H359" s="120" t="s">
        <v>1652</v>
      </c>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row>
    <row r="360" spans="1:39" s="21" customFormat="1">
      <c r="A360" s="11" t="s">
        <v>813</v>
      </c>
      <c r="B360" s="12" t="s">
        <v>812</v>
      </c>
      <c r="C360" s="180">
        <v>2.2705627705999998</v>
      </c>
      <c r="D360" s="175">
        <v>0.49182599999999999</v>
      </c>
      <c r="E360" s="14">
        <v>1.5</v>
      </c>
      <c r="F360" s="174">
        <f t="shared" si="5"/>
        <v>0.73773899999999992</v>
      </c>
      <c r="G360" s="119" t="s">
        <v>1647</v>
      </c>
      <c r="H360" s="120" t="s">
        <v>1652</v>
      </c>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row>
    <row r="361" spans="1:39" s="21" customFormat="1">
      <c r="A361" s="11" t="s">
        <v>814</v>
      </c>
      <c r="B361" s="12" t="s">
        <v>812</v>
      </c>
      <c r="C361" s="180">
        <v>2.5197740113</v>
      </c>
      <c r="D361" s="175">
        <v>0.71327399999999996</v>
      </c>
      <c r="E361" s="14">
        <v>1.5</v>
      </c>
      <c r="F361" s="174">
        <f t="shared" si="5"/>
        <v>1.0699109999999998</v>
      </c>
      <c r="G361" s="119" t="s">
        <v>1647</v>
      </c>
      <c r="H361" s="120" t="s">
        <v>1652</v>
      </c>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row>
    <row r="362" spans="1:39" s="21" customFormat="1">
      <c r="A362" s="16" t="s">
        <v>815</v>
      </c>
      <c r="B362" s="17" t="s">
        <v>812</v>
      </c>
      <c r="C362" s="181">
        <v>4.6220190779000001</v>
      </c>
      <c r="D362" s="176">
        <v>1.7165394999999999</v>
      </c>
      <c r="E362" s="19">
        <v>1.5</v>
      </c>
      <c r="F362" s="174">
        <f t="shared" si="5"/>
        <v>2.5748092499999999</v>
      </c>
      <c r="G362" s="119" t="s">
        <v>1647</v>
      </c>
      <c r="H362" s="120" t="s">
        <v>1652</v>
      </c>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row>
    <row r="363" spans="1:39" s="21" customFormat="1">
      <c r="A363" s="11" t="s">
        <v>816</v>
      </c>
      <c r="B363" s="12" t="s">
        <v>817</v>
      </c>
      <c r="C363" s="180">
        <v>3.2459642422999999</v>
      </c>
      <c r="D363" s="175">
        <v>0.453845</v>
      </c>
      <c r="E363" s="14">
        <v>1.5</v>
      </c>
      <c r="F363" s="174">
        <f t="shared" si="5"/>
        <v>0.68076749999999997</v>
      </c>
      <c r="G363" s="119" t="s">
        <v>1647</v>
      </c>
      <c r="H363" s="120" t="s">
        <v>1652</v>
      </c>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row>
    <row r="364" spans="1:39" s="21" customFormat="1">
      <c r="A364" s="11" t="s">
        <v>818</v>
      </c>
      <c r="B364" s="12" t="s">
        <v>817</v>
      </c>
      <c r="C364" s="180">
        <v>4.0526381252999997</v>
      </c>
      <c r="D364" s="175">
        <v>0.61857899999999999</v>
      </c>
      <c r="E364" s="14">
        <v>1.5</v>
      </c>
      <c r="F364" s="174">
        <f t="shared" si="5"/>
        <v>0.92786849999999998</v>
      </c>
      <c r="G364" s="119" t="s">
        <v>1647</v>
      </c>
      <c r="H364" s="120" t="s">
        <v>1652</v>
      </c>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row>
    <row r="365" spans="1:39" s="21" customFormat="1">
      <c r="A365" s="11" t="s">
        <v>819</v>
      </c>
      <c r="B365" s="12" t="s">
        <v>817</v>
      </c>
      <c r="C365" s="180">
        <v>5.5433363829999998</v>
      </c>
      <c r="D365" s="175">
        <v>0.93491400000000002</v>
      </c>
      <c r="E365" s="14">
        <v>1.5</v>
      </c>
      <c r="F365" s="174">
        <f t="shared" si="5"/>
        <v>1.402371</v>
      </c>
      <c r="G365" s="119" t="s">
        <v>1647</v>
      </c>
      <c r="H365" s="120" t="s">
        <v>1652</v>
      </c>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row>
    <row r="366" spans="1:39" s="21" customFormat="1">
      <c r="A366" s="16" t="s">
        <v>820</v>
      </c>
      <c r="B366" s="17" t="s">
        <v>817</v>
      </c>
      <c r="C366" s="181">
        <v>9.9311849613999996</v>
      </c>
      <c r="D366" s="176">
        <v>1.813828</v>
      </c>
      <c r="E366" s="19">
        <v>1.5</v>
      </c>
      <c r="F366" s="174">
        <f t="shared" si="5"/>
        <v>2.720742</v>
      </c>
      <c r="G366" s="119" t="s">
        <v>1647</v>
      </c>
      <c r="H366" s="120" t="s">
        <v>1652</v>
      </c>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row>
    <row r="367" spans="1:39" s="21" customFormat="1">
      <c r="A367" s="11" t="s">
        <v>821</v>
      </c>
      <c r="B367" s="12" t="s">
        <v>822</v>
      </c>
      <c r="C367" s="180">
        <v>1.6447558644</v>
      </c>
      <c r="D367" s="175">
        <v>0.42217700000000002</v>
      </c>
      <c r="E367" s="14">
        <v>1.5</v>
      </c>
      <c r="F367" s="174">
        <f t="shared" si="5"/>
        <v>0.63326550000000004</v>
      </c>
      <c r="G367" s="119" t="s">
        <v>1647</v>
      </c>
      <c r="H367" s="120" t="s">
        <v>1652</v>
      </c>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row>
    <row r="368" spans="1:39" s="21" customFormat="1">
      <c r="A368" s="11" t="s">
        <v>823</v>
      </c>
      <c r="B368" s="12" t="s">
        <v>822</v>
      </c>
      <c r="C368" s="180">
        <v>2.1477745409</v>
      </c>
      <c r="D368" s="175">
        <v>0.50995100000000004</v>
      </c>
      <c r="E368" s="14">
        <v>1.5</v>
      </c>
      <c r="F368" s="174">
        <f t="shared" si="5"/>
        <v>0.76492650000000006</v>
      </c>
      <c r="G368" s="119" t="s">
        <v>1647</v>
      </c>
      <c r="H368" s="120" t="s">
        <v>1652</v>
      </c>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row>
    <row r="369" spans="1:39" s="21" customFormat="1">
      <c r="A369" s="11" t="s">
        <v>824</v>
      </c>
      <c r="B369" s="12" t="s">
        <v>822</v>
      </c>
      <c r="C369" s="180">
        <v>3.4309215112000002</v>
      </c>
      <c r="D369" s="175">
        <v>0.69991899999999996</v>
      </c>
      <c r="E369" s="14">
        <v>1.5</v>
      </c>
      <c r="F369" s="174">
        <f t="shared" si="5"/>
        <v>1.0498784999999999</v>
      </c>
      <c r="G369" s="119" t="s">
        <v>1647</v>
      </c>
      <c r="H369" s="120" t="s">
        <v>1652</v>
      </c>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row>
    <row r="370" spans="1:39" s="21" customFormat="1">
      <c r="A370" s="16" t="s">
        <v>825</v>
      </c>
      <c r="B370" s="17" t="s">
        <v>822</v>
      </c>
      <c r="C370" s="181">
        <v>7.9549019608</v>
      </c>
      <c r="D370" s="176">
        <v>1.3777200000000001</v>
      </c>
      <c r="E370" s="19">
        <v>1.5</v>
      </c>
      <c r="F370" s="174">
        <f t="shared" si="5"/>
        <v>2.0665800000000001</v>
      </c>
      <c r="G370" s="119" t="s">
        <v>1647</v>
      </c>
      <c r="H370" s="120" t="s">
        <v>1652</v>
      </c>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row>
    <row r="371" spans="1:39" s="21" customFormat="1">
      <c r="A371" s="11" t="s">
        <v>826</v>
      </c>
      <c r="B371" s="12" t="s">
        <v>827</v>
      </c>
      <c r="C371" s="180">
        <v>1.9868297272</v>
      </c>
      <c r="D371" s="175">
        <v>0.44309100000000001</v>
      </c>
      <c r="E371" s="14">
        <v>1.5</v>
      </c>
      <c r="F371" s="174">
        <f t="shared" si="5"/>
        <v>0.66463650000000007</v>
      </c>
      <c r="G371" s="119" t="s">
        <v>1647</v>
      </c>
      <c r="H371" s="120" t="s">
        <v>1652</v>
      </c>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row>
    <row r="372" spans="1:39" s="21" customFormat="1">
      <c r="A372" s="11" t="s">
        <v>828</v>
      </c>
      <c r="B372" s="12" t="s">
        <v>827</v>
      </c>
      <c r="C372" s="180">
        <v>2.6069675722999999</v>
      </c>
      <c r="D372" s="175">
        <v>0.54376400000000003</v>
      </c>
      <c r="E372" s="14">
        <v>1.5</v>
      </c>
      <c r="F372" s="174">
        <f t="shared" si="5"/>
        <v>0.81564600000000009</v>
      </c>
      <c r="G372" s="119" t="s">
        <v>1647</v>
      </c>
      <c r="H372" s="120" t="s">
        <v>1652</v>
      </c>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row>
    <row r="373" spans="1:39" s="21" customFormat="1">
      <c r="A373" s="11" t="s">
        <v>829</v>
      </c>
      <c r="B373" s="12" t="s">
        <v>827</v>
      </c>
      <c r="C373" s="180">
        <v>4.0747950819999996</v>
      </c>
      <c r="D373" s="175">
        <v>0.77088199999999996</v>
      </c>
      <c r="E373" s="14">
        <v>1.5</v>
      </c>
      <c r="F373" s="174">
        <f t="shared" si="5"/>
        <v>1.156323</v>
      </c>
      <c r="G373" s="119" t="s">
        <v>1647</v>
      </c>
      <c r="H373" s="120" t="s">
        <v>1652</v>
      </c>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row>
    <row r="374" spans="1:39" s="21" customFormat="1">
      <c r="A374" s="16" t="s">
        <v>830</v>
      </c>
      <c r="B374" s="17" t="s">
        <v>827</v>
      </c>
      <c r="C374" s="181">
        <v>7.7446043165000003</v>
      </c>
      <c r="D374" s="176">
        <v>1.6233789999999999</v>
      </c>
      <c r="E374" s="19">
        <v>1.5</v>
      </c>
      <c r="F374" s="174">
        <f t="shared" si="5"/>
        <v>2.4350684999999999</v>
      </c>
      <c r="G374" s="119" t="s">
        <v>1647</v>
      </c>
      <c r="H374" s="120" t="s">
        <v>1652</v>
      </c>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row>
    <row r="375" spans="1:39" s="21" customFormat="1">
      <c r="A375" s="11" t="s">
        <v>831</v>
      </c>
      <c r="B375" s="12" t="s">
        <v>832</v>
      </c>
      <c r="C375" s="180">
        <v>2.3765642776</v>
      </c>
      <c r="D375" s="175">
        <v>0.45560400000000001</v>
      </c>
      <c r="E375" s="14">
        <v>1.5</v>
      </c>
      <c r="F375" s="174">
        <f t="shared" si="5"/>
        <v>0.68340599999999996</v>
      </c>
      <c r="G375" s="119" t="s">
        <v>1647</v>
      </c>
      <c r="H375" s="120" t="s">
        <v>1652</v>
      </c>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row>
    <row r="376" spans="1:39" s="21" customFormat="1">
      <c r="A376" s="11" t="s">
        <v>833</v>
      </c>
      <c r="B376" s="12" t="s">
        <v>832</v>
      </c>
      <c r="C376" s="180">
        <v>3.1543848964999999</v>
      </c>
      <c r="D376" s="175">
        <v>0.56917899999999999</v>
      </c>
      <c r="E376" s="14">
        <v>1.5</v>
      </c>
      <c r="F376" s="174">
        <f t="shared" si="5"/>
        <v>0.85376849999999993</v>
      </c>
      <c r="G376" s="119" t="s">
        <v>1647</v>
      </c>
      <c r="H376" s="120" t="s">
        <v>1652</v>
      </c>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row>
    <row r="377" spans="1:39" s="21" customFormat="1">
      <c r="A377" s="11" t="s">
        <v>834</v>
      </c>
      <c r="B377" s="12" t="s">
        <v>832</v>
      </c>
      <c r="C377" s="180">
        <v>5.1708834508999999</v>
      </c>
      <c r="D377" s="175">
        <v>0.84445800000000004</v>
      </c>
      <c r="E377" s="14">
        <v>1.5</v>
      </c>
      <c r="F377" s="174">
        <f t="shared" si="5"/>
        <v>1.2666870000000001</v>
      </c>
      <c r="G377" s="119" t="s">
        <v>1647</v>
      </c>
      <c r="H377" s="120" t="s">
        <v>1652</v>
      </c>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row>
    <row r="378" spans="1:39" s="21" customFormat="1">
      <c r="A378" s="16" t="s">
        <v>835</v>
      </c>
      <c r="B378" s="17" t="s">
        <v>832</v>
      </c>
      <c r="C378" s="181">
        <v>10.0490196078</v>
      </c>
      <c r="D378" s="176">
        <v>1.6353869999999999</v>
      </c>
      <c r="E378" s="19">
        <v>1.5</v>
      </c>
      <c r="F378" s="174">
        <f t="shared" si="5"/>
        <v>2.4530805</v>
      </c>
      <c r="G378" s="119" t="s">
        <v>1647</v>
      </c>
      <c r="H378" s="120" t="s">
        <v>1652</v>
      </c>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row>
    <row r="379" spans="1:39" s="21" customFormat="1">
      <c r="A379" s="11" t="s">
        <v>836</v>
      </c>
      <c r="B379" s="12" t="s">
        <v>837</v>
      </c>
      <c r="C379" s="180">
        <v>1.9852398523999999</v>
      </c>
      <c r="D379" s="175">
        <v>0.42728699999999997</v>
      </c>
      <c r="E379" s="14">
        <v>1.5</v>
      </c>
      <c r="F379" s="174">
        <f t="shared" si="5"/>
        <v>0.64093049999999996</v>
      </c>
      <c r="G379" s="119" t="s">
        <v>1647</v>
      </c>
      <c r="H379" s="120" t="s">
        <v>1652</v>
      </c>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row>
    <row r="380" spans="1:39" s="21" customFormat="1">
      <c r="A380" s="11" t="s">
        <v>838</v>
      </c>
      <c r="B380" s="12" t="s">
        <v>837</v>
      </c>
      <c r="C380" s="180">
        <v>2.8941488255999999</v>
      </c>
      <c r="D380" s="175">
        <v>0.56236699999999995</v>
      </c>
      <c r="E380" s="14">
        <v>1.5</v>
      </c>
      <c r="F380" s="174">
        <f t="shared" si="5"/>
        <v>0.84355049999999987</v>
      </c>
      <c r="G380" s="119" t="s">
        <v>1647</v>
      </c>
      <c r="H380" s="120" t="s">
        <v>1652</v>
      </c>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row>
    <row r="381" spans="1:39" s="21" customFormat="1">
      <c r="A381" s="11" t="s">
        <v>839</v>
      </c>
      <c r="B381" s="12" t="s">
        <v>837</v>
      </c>
      <c r="C381" s="180">
        <v>4.6600529101000001</v>
      </c>
      <c r="D381" s="175">
        <v>0.85893600000000003</v>
      </c>
      <c r="E381" s="14">
        <v>1.5</v>
      </c>
      <c r="F381" s="174">
        <f t="shared" si="5"/>
        <v>1.2884040000000001</v>
      </c>
      <c r="G381" s="119" t="s">
        <v>1647</v>
      </c>
      <c r="H381" s="120" t="s">
        <v>1652</v>
      </c>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row>
    <row r="382" spans="1:39" s="21" customFormat="1">
      <c r="A382" s="16" t="s">
        <v>840</v>
      </c>
      <c r="B382" s="17" t="s">
        <v>837</v>
      </c>
      <c r="C382" s="181">
        <v>8.6308545210999998</v>
      </c>
      <c r="D382" s="176">
        <v>1.7456370000000001</v>
      </c>
      <c r="E382" s="19">
        <v>1.5</v>
      </c>
      <c r="F382" s="174">
        <f t="shared" si="5"/>
        <v>2.6184555</v>
      </c>
      <c r="G382" s="119" t="s">
        <v>1647</v>
      </c>
      <c r="H382" s="120" t="s">
        <v>1652</v>
      </c>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row>
    <row r="383" spans="1:39" s="21" customFormat="1">
      <c r="A383" s="11" t="s">
        <v>841</v>
      </c>
      <c r="B383" s="12" t="s">
        <v>842</v>
      </c>
      <c r="C383" s="180">
        <v>1.4781346909999999</v>
      </c>
      <c r="D383" s="175">
        <v>0.41791</v>
      </c>
      <c r="E383" s="14">
        <v>1.5</v>
      </c>
      <c r="F383" s="174">
        <f t="shared" si="5"/>
        <v>0.62686500000000001</v>
      </c>
      <c r="G383" s="119" t="s">
        <v>1647</v>
      </c>
      <c r="H383" s="120" t="s">
        <v>1652</v>
      </c>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row>
    <row r="384" spans="1:39" s="21" customFormat="1">
      <c r="A384" s="11" t="s">
        <v>843</v>
      </c>
      <c r="B384" s="12" t="s">
        <v>842</v>
      </c>
      <c r="C384" s="180">
        <v>1.9538838078</v>
      </c>
      <c r="D384" s="175">
        <v>0.51289700000000005</v>
      </c>
      <c r="E384" s="14">
        <v>1.5</v>
      </c>
      <c r="F384" s="174">
        <f t="shared" si="5"/>
        <v>0.76934550000000002</v>
      </c>
      <c r="G384" s="119" t="s">
        <v>1647</v>
      </c>
      <c r="H384" s="120" t="s">
        <v>1652</v>
      </c>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row>
    <row r="385" spans="1:39" s="21" customFormat="1">
      <c r="A385" s="11" t="s">
        <v>844</v>
      </c>
      <c r="B385" s="12" t="s">
        <v>842</v>
      </c>
      <c r="C385" s="180">
        <v>3.0519947286</v>
      </c>
      <c r="D385" s="175">
        <v>0.68458600000000003</v>
      </c>
      <c r="E385" s="14">
        <v>1.5</v>
      </c>
      <c r="F385" s="174">
        <f t="shared" si="5"/>
        <v>1.0268790000000001</v>
      </c>
      <c r="G385" s="119" t="s">
        <v>1647</v>
      </c>
      <c r="H385" s="120" t="s">
        <v>1652</v>
      </c>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row>
    <row r="386" spans="1:39" s="21" customFormat="1">
      <c r="A386" s="16" t="s">
        <v>845</v>
      </c>
      <c r="B386" s="17" t="s">
        <v>842</v>
      </c>
      <c r="C386" s="181">
        <v>7.2538860103999996</v>
      </c>
      <c r="D386" s="176">
        <v>1.33341</v>
      </c>
      <c r="E386" s="19">
        <v>1.5</v>
      </c>
      <c r="F386" s="174">
        <f t="shared" si="5"/>
        <v>2.0001150000000001</v>
      </c>
      <c r="G386" s="119" t="s">
        <v>1647</v>
      </c>
      <c r="H386" s="120" t="s">
        <v>1652</v>
      </c>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row>
    <row r="387" spans="1:39" s="21" customFormat="1">
      <c r="A387" s="11" t="s">
        <v>846</v>
      </c>
      <c r="B387" s="12" t="s">
        <v>847</v>
      </c>
      <c r="C387" s="180">
        <v>2.0133049654000001</v>
      </c>
      <c r="D387" s="175">
        <v>0.487678</v>
      </c>
      <c r="E387" s="14">
        <v>1.5</v>
      </c>
      <c r="F387" s="174">
        <f t="shared" si="5"/>
        <v>0.73151699999999997</v>
      </c>
      <c r="G387" s="119" t="s">
        <v>1647</v>
      </c>
      <c r="H387" s="120" t="s">
        <v>1652</v>
      </c>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row>
    <row r="388" spans="1:39" s="21" customFormat="1">
      <c r="A388" s="11" t="s">
        <v>848</v>
      </c>
      <c r="B388" s="12" t="s">
        <v>847</v>
      </c>
      <c r="C388" s="180">
        <v>2.6390732748999999</v>
      </c>
      <c r="D388" s="175">
        <v>0.58562199999999998</v>
      </c>
      <c r="E388" s="14">
        <v>1.5</v>
      </c>
      <c r="F388" s="174">
        <f t="shared" si="5"/>
        <v>0.87843300000000002</v>
      </c>
      <c r="G388" s="119" t="s">
        <v>1647</v>
      </c>
      <c r="H388" s="120" t="s">
        <v>1652</v>
      </c>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row>
    <row r="389" spans="1:39" s="21" customFormat="1">
      <c r="A389" s="11" t="s">
        <v>849</v>
      </c>
      <c r="B389" s="12" t="s">
        <v>847</v>
      </c>
      <c r="C389" s="180">
        <v>3.8802694358999998</v>
      </c>
      <c r="D389" s="175">
        <v>0.75863100000000006</v>
      </c>
      <c r="E389" s="14">
        <v>1.5</v>
      </c>
      <c r="F389" s="174">
        <f t="shared" si="5"/>
        <v>1.1379465</v>
      </c>
      <c r="G389" s="119" t="s">
        <v>1647</v>
      </c>
      <c r="H389" s="120" t="s">
        <v>1652</v>
      </c>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row>
    <row r="390" spans="1:39" s="21" customFormat="1">
      <c r="A390" s="16" t="s">
        <v>850</v>
      </c>
      <c r="B390" s="17" t="s">
        <v>847</v>
      </c>
      <c r="C390" s="181">
        <v>8.5784499054999994</v>
      </c>
      <c r="D390" s="176">
        <v>1.5563750000000001</v>
      </c>
      <c r="E390" s="19">
        <v>1.5</v>
      </c>
      <c r="F390" s="174">
        <f t="shared" si="5"/>
        <v>2.3345625000000001</v>
      </c>
      <c r="G390" s="119" t="s">
        <v>1647</v>
      </c>
      <c r="H390" s="120" t="s">
        <v>1652</v>
      </c>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row>
    <row r="391" spans="1:39" s="21" customFormat="1">
      <c r="A391" s="11" t="s">
        <v>851</v>
      </c>
      <c r="B391" s="12" t="s">
        <v>852</v>
      </c>
      <c r="C391" s="180">
        <v>2.375</v>
      </c>
      <c r="D391" s="175">
        <v>0.43489100000000003</v>
      </c>
      <c r="E391" s="14">
        <v>1.5</v>
      </c>
      <c r="F391" s="174">
        <f t="shared" si="5"/>
        <v>0.6523365000000001</v>
      </c>
      <c r="G391" s="119" t="s">
        <v>1647</v>
      </c>
      <c r="H391" s="120" t="s">
        <v>1652</v>
      </c>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row>
    <row r="392" spans="1:39" s="21" customFormat="1">
      <c r="A392" s="11" t="s">
        <v>853</v>
      </c>
      <c r="B392" s="12" t="s">
        <v>852</v>
      </c>
      <c r="C392" s="180">
        <v>3.0793374019000002</v>
      </c>
      <c r="D392" s="175">
        <v>0.57148299999999996</v>
      </c>
      <c r="E392" s="14">
        <v>1.5</v>
      </c>
      <c r="F392" s="174">
        <f t="shared" si="5"/>
        <v>0.85722449999999994</v>
      </c>
      <c r="G392" s="119" t="s">
        <v>1647</v>
      </c>
      <c r="H392" s="120" t="s">
        <v>1652</v>
      </c>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row>
    <row r="393" spans="1:39" s="21" customFormat="1">
      <c r="A393" s="11" t="s">
        <v>854</v>
      </c>
      <c r="B393" s="12" t="s">
        <v>852</v>
      </c>
      <c r="C393" s="180">
        <v>4.9625187406000002</v>
      </c>
      <c r="D393" s="175">
        <v>0.83416800000000002</v>
      </c>
      <c r="E393" s="14">
        <v>1.5</v>
      </c>
      <c r="F393" s="174">
        <f t="shared" si="5"/>
        <v>1.251252</v>
      </c>
      <c r="G393" s="119" t="s">
        <v>1647</v>
      </c>
      <c r="H393" s="120" t="s">
        <v>1652</v>
      </c>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row>
    <row r="394" spans="1:39" s="21" customFormat="1">
      <c r="A394" s="16" t="s">
        <v>855</v>
      </c>
      <c r="B394" s="17" t="s">
        <v>852</v>
      </c>
      <c r="C394" s="181">
        <v>9.2624113475000005</v>
      </c>
      <c r="D394" s="176">
        <v>1.8258760000000001</v>
      </c>
      <c r="E394" s="19">
        <v>1.5</v>
      </c>
      <c r="F394" s="174">
        <f t="shared" si="5"/>
        <v>2.7388140000000001</v>
      </c>
      <c r="G394" s="119" t="s">
        <v>1647</v>
      </c>
      <c r="H394" s="120" t="s">
        <v>1652</v>
      </c>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row>
    <row r="395" spans="1:39" s="21" customFormat="1">
      <c r="A395" s="11" t="s">
        <v>856</v>
      </c>
      <c r="B395" s="12" t="s">
        <v>857</v>
      </c>
      <c r="C395" s="180">
        <v>2.2690302398000002</v>
      </c>
      <c r="D395" s="175">
        <v>0.44511200000000001</v>
      </c>
      <c r="E395" s="14">
        <v>1.5</v>
      </c>
      <c r="F395" s="174">
        <f t="shared" si="5"/>
        <v>0.66766800000000004</v>
      </c>
      <c r="G395" s="119" t="s">
        <v>1647</v>
      </c>
      <c r="H395" s="120" t="s">
        <v>1652</v>
      </c>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row>
    <row r="396" spans="1:39" s="21" customFormat="1">
      <c r="A396" s="11" t="s">
        <v>858</v>
      </c>
      <c r="B396" s="12" t="s">
        <v>857</v>
      </c>
      <c r="C396" s="180">
        <v>3.4492272136</v>
      </c>
      <c r="D396" s="175">
        <v>0.57534799999999997</v>
      </c>
      <c r="E396" s="14">
        <v>1.5</v>
      </c>
      <c r="F396" s="174">
        <f t="shared" si="5"/>
        <v>0.86302199999999996</v>
      </c>
      <c r="G396" s="119" t="s">
        <v>1647</v>
      </c>
      <c r="H396" s="120" t="s">
        <v>1652</v>
      </c>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row>
    <row r="397" spans="1:39" s="21" customFormat="1">
      <c r="A397" s="11" t="s">
        <v>859</v>
      </c>
      <c r="B397" s="12" t="s">
        <v>857</v>
      </c>
      <c r="C397" s="180">
        <v>5.7213391476000002</v>
      </c>
      <c r="D397" s="175">
        <v>0.943527</v>
      </c>
      <c r="E397" s="14">
        <v>1.5</v>
      </c>
      <c r="F397" s="174">
        <f t="shared" si="5"/>
        <v>1.4152905</v>
      </c>
      <c r="G397" s="119" t="s">
        <v>1647</v>
      </c>
      <c r="H397" s="120" t="s">
        <v>1652</v>
      </c>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row>
    <row r="398" spans="1:39" s="21" customFormat="1">
      <c r="A398" s="16" t="s">
        <v>860</v>
      </c>
      <c r="B398" s="17" t="s">
        <v>857</v>
      </c>
      <c r="C398" s="181">
        <v>11.157648890600001</v>
      </c>
      <c r="D398" s="176">
        <v>2.032384</v>
      </c>
      <c r="E398" s="19">
        <v>1.5</v>
      </c>
      <c r="F398" s="174">
        <f t="shared" si="5"/>
        <v>3.0485759999999997</v>
      </c>
      <c r="G398" s="119" t="s">
        <v>1647</v>
      </c>
      <c r="H398" s="120" t="s">
        <v>1652</v>
      </c>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row>
    <row r="399" spans="1:39" s="21" customFormat="1">
      <c r="A399" s="11" t="s">
        <v>861</v>
      </c>
      <c r="B399" s="12" t="s">
        <v>862</v>
      </c>
      <c r="C399" s="180">
        <v>2.3948893571999998</v>
      </c>
      <c r="D399" s="175">
        <v>0.49710700000000002</v>
      </c>
      <c r="E399" s="14">
        <v>1.5</v>
      </c>
      <c r="F399" s="174">
        <f t="shared" si="5"/>
        <v>0.74566050000000006</v>
      </c>
      <c r="G399" s="119" t="s">
        <v>1647</v>
      </c>
      <c r="H399" s="120" t="s">
        <v>1652</v>
      </c>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row>
    <row r="400" spans="1:39" s="21" customFormat="1">
      <c r="A400" s="11" t="s">
        <v>863</v>
      </c>
      <c r="B400" s="12" t="s">
        <v>862</v>
      </c>
      <c r="C400" s="180">
        <v>3.2748624944000002</v>
      </c>
      <c r="D400" s="175">
        <v>0.64544199999999996</v>
      </c>
      <c r="E400" s="14">
        <v>1.5</v>
      </c>
      <c r="F400" s="174">
        <f t="shared" ref="F400:F463" si="6">D400*E400</f>
        <v>0.96816299999999988</v>
      </c>
      <c r="G400" s="119" t="s">
        <v>1647</v>
      </c>
      <c r="H400" s="120" t="s">
        <v>1652</v>
      </c>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row>
    <row r="401" spans="1:39" s="21" customFormat="1">
      <c r="A401" s="11" t="s">
        <v>864</v>
      </c>
      <c r="B401" s="12" t="s">
        <v>862</v>
      </c>
      <c r="C401" s="180">
        <v>4.7925032142999999</v>
      </c>
      <c r="D401" s="175">
        <v>0.91175799999999996</v>
      </c>
      <c r="E401" s="14">
        <v>1.5</v>
      </c>
      <c r="F401" s="174">
        <f t="shared" si="6"/>
        <v>1.367637</v>
      </c>
      <c r="G401" s="119" t="s">
        <v>1647</v>
      </c>
      <c r="H401" s="120" t="s">
        <v>1652</v>
      </c>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row>
    <row r="402" spans="1:39" s="21" customFormat="1">
      <c r="A402" s="16" t="s">
        <v>865</v>
      </c>
      <c r="B402" s="17" t="s">
        <v>862</v>
      </c>
      <c r="C402" s="181">
        <v>8.5048923679000001</v>
      </c>
      <c r="D402" s="176">
        <v>1.7338249999999999</v>
      </c>
      <c r="E402" s="19">
        <v>1.5</v>
      </c>
      <c r="F402" s="174">
        <f t="shared" si="6"/>
        <v>2.6007375000000001</v>
      </c>
      <c r="G402" s="119" t="s">
        <v>1647</v>
      </c>
      <c r="H402" s="120" t="s">
        <v>1652</v>
      </c>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row>
    <row r="403" spans="1:39" s="21" customFormat="1">
      <c r="A403" s="11" t="s">
        <v>866</v>
      </c>
      <c r="B403" s="12" t="s">
        <v>867</v>
      </c>
      <c r="C403" s="180">
        <v>3.6968705257000001</v>
      </c>
      <c r="D403" s="175">
        <v>1.317795</v>
      </c>
      <c r="E403" s="14">
        <v>1.5</v>
      </c>
      <c r="F403" s="174">
        <f t="shared" si="6"/>
        <v>1.9766925</v>
      </c>
      <c r="G403" s="119" t="s">
        <v>1647</v>
      </c>
      <c r="H403" s="120" t="s">
        <v>1648</v>
      </c>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row>
    <row r="404" spans="1:39" s="21" customFormat="1">
      <c r="A404" s="11" t="s">
        <v>868</v>
      </c>
      <c r="B404" s="12" t="s">
        <v>867</v>
      </c>
      <c r="C404" s="180">
        <v>7.2841130604000002</v>
      </c>
      <c r="D404" s="175">
        <v>1.93727</v>
      </c>
      <c r="E404" s="14">
        <v>1.5</v>
      </c>
      <c r="F404" s="174">
        <f t="shared" si="6"/>
        <v>2.9059050000000002</v>
      </c>
      <c r="G404" s="119" t="s">
        <v>1647</v>
      </c>
      <c r="H404" s="120" t="s">
        <v>1648</v>
      </c>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row>
    <row r="405" spans="1:39" s="21" customFormat="1">
      <c r="A405" s="11" t="s">
        <v>869</v>
      </c>
      <c r="B405" s="12" t="s">
        <v>867</v>
      </c>
      <c r="C405" s="180">
        <v>12.2153128644</v>
      </c>
      <c r="D405" s="175">
        <v>3.1782469999999998</v>
      </c>
      <c r="E405" s="14">
        <v>1.5</v>
      </c>
      <c r="F405" s="174">
        <f t="shared" si="6"/>
        <v>4.7673705000000002</v>
      </c>
      <c r="G405" s="119" t="s">
        <v>1647</v>
      </c>
      <c r="H405" s="120" t="s">
        <v>1648</v>
      </c>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row>
    <row r="406" spans="1:39" s="21" customFormat="1">
      <c r="A406" s="16" t="s">
        <v>870</v>
      </c>
      <c r="B406" s="17" t="s">
        <v>867</v>
      </c>
      <c r="C406" s="181">
        <v>21.0464028076</v>
      </c>
      <c r="D406" s="176">
        <v>5.9606510000000004</v>
      </c>
      <c r="E406" s="19">
        <v>1.5</v>
      </c>
      <c r="F406" s="174">
        <f t="shared" si="6"/>
        <v>8.9409765000000014</v>
      </c>
      <c r="G406" s="119" t="s">
        <v>1647</v>
      </c>
      <c r="H406" s="120" t="s">
        <v>1648</v>
      </c>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row>
    <row r="407" spans="1:39" s="21" customFormat="1">
      <c r="A407" s="11" t="s">
        <v>871</v>
      </c>
      <c r="B407" s="12" t="s">
        <v>872</v>
      </c>
      <c r="C407" s="180">
        <v>4.8609043217999997</v>
      </c>
      <c r="D407" s="175">
        <v>1.3985129999999999</v>
      </c>
      <c r="E407" s="14">
        <v>1.5</v>
      </c>
      <c r="F407" s="174">
        <f t="shared" si="6"/>
        <v>2.0977695000000001</v>
      </c>
      <c r="G407" s="119" t="s">
        <v>1647</v>
      </c>
      <c r="H407" s="120" t="s">
        <v>1648</v>
      </c>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row>
    <row r="408" spans="1:39" s="21" customFormat="1">
      <c r="A408" s="11" t="s">
        <v>873</v>
      </c>
      <c r="B408" s="12" t="s">
        <v>872</v>
      </c>
      <c r="C408" s="180">
        <v>7.1134980886000001</v>
      </c>
      <c r="D408" s="175">
        <v>1.831691</v>
      </c>
      <c r="E408" s="14">
        <v>1.5</v>
      </c>
      <c r="F408" s="174">
        <f t="shared" si="6"/>
        <v>2.7475364999999998</v>
      </c>
      <c r="G408" s="119" t="s">
        <v>1647</v>
      </c>
      <c r="H408" s="120" t="s">
        <v>1648</v>
      </c>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row>
    <row r="409" spans="1:39" s="21" customFormat="1">
      <c r="A409" s="11" t="s">
        <v>874</v>
      </c>
      <c r="B409" s="12" t="s">
        <v>872</v>
      </c>
      <c r="C409" s="180">
        <v>12.1584069049</v>
      </c>
      <c r="D409" s="175">
        <v>2.9390890000000001</v>
      </c>
      <c r="E409" s="14">
        <v>1.5</v>
      </c>
      <c r="F409" s="174">
        <f t="shared" si="6"/>
        <v>4.4086335000000005</v>
      </c>
      <c r="G409" s="119" t="s">
        <v>1647</v>
      </c>
      <c r="H409" s="120" t="s">
        <v>1648</v>
      </c>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row>
    <row r="410" spans="1:39" s="21" customFormat="1">
      <c r="A410" s="16" t="s">
        <v>875</v>
      </c>
      <c r="B410" s="17" t="s">
        <v>872</v>
      </c>
      <c r="C410" s="181">
        <v>20.0698948155</v>
      </c>
      <c r="D410" s="176">
        <v>5.5349899999999996</v>
      </c>
      <c r="E410" s="19">
        <v>1.5</v>
      </c>
      <c r="F410" s="174">
        <f t="shared" si="6"/>
        <v>8.302484999999999</v>
      </c>
      <c r="G410" s="119" t="s">
        <v>1647</v>
      </c>
      <c r="H410" s="120" t="s">
        <v>1648</v>
      </c>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row>
    <row r="411" spans="1:39" s="21" customFormat="1">
      <c r="A411" s="11" t="s">
        <v>876</v>
      </c>
      <c r="B411" s="12" t="s">
        <v>877</v>
      </c>
      <c r="C411" s="180">
        <v>2.2612977983999998</v>
      </c>
      <c r="D411" s="175">
        <v>0.81245900000000004</v>
      </c>
      <c r="E411" s="14">
        <v>1.5</v>
      </c>
      <c r="F411" s="174">
        <f t="shared" si="6"/>
        <v>1.2186885000000001</v>
      </c>
      <c r="G411" s="119" t="s">
        <v>1647</v>
      </c>
      <c r="H411" s="120" t="s">
        <v>1648</v>
      </c>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row>
    <row r="412" spans="1:39" s="21" customFormat="1">
      <c r="A412" s="11" t="s">
        <v>878</v>
      </c>
      <c r="B412" s="12" t="s">
        <v>877</v>
      </c>
      <c r="C412" s="180">
        <v>3.6984898898999998</v>
      </c>
      <c r="D412" s="175">
        <v>1.206725</v>
      </c>
      <c r="E412" s="14">
        <v>1.5</v>
      </c>
      <c r="F412" s="174">
        <f t="shared" si="6"/>
        <v>1.8100875000000001</v>
      </c>
      <c r="G412" s="119" t="s">
        <v>1647</v>
      </c>
      <c r="H412" s="120" t="s">
        <v>1648</v>
      </c>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row>
    <row r="413" spans="1:39" s="21" customFormat="1">
      <c r="A413" s="11" t="s">
        <v>879</v>
      </c>
      <c r="B413" s="12" t="s">
        <v>877</v>
      </c>
      <c r="C413" s="180">
        <v>8.3470394737000007</v>
      </c>
      <c r="D413" s="175">
        <v>1.9612259999999999</v>
      </c>
      <c r="E413" s="14">
        <v>1.5</v>
      </c>
      <c r="F413" s="174">
        <f t="shared" si="6"/>
        <v>2.9418389999999999</v>
      </c>
      <c r="G413" s="119" t="s">
        <v>1647</v>
      </c>
      <c r="H413" s="120" t="s">
        <v>1648</v>
      </c>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row>
    <row r="414" spans="1:39" s="21" customFormat="1">
      <c r="A414" s="16" t="s">
        <v>880</v>
      </c>
      <c r="B414" s="17" t="s">
        <v>877</v>
      </c>
      <c r="C414" s="181">
        <v>18.2061403509</v>
      </c>
      <c r="D414" s="176">
        <v>4.4247759999999996</v>
      </c>
      <c r="E414" s="19">
        <v>1.5</v>
      </c>
      <c r="F414" s="174">
        <f t="shared" si="6"/>
        <v>6.6371639999999994</v>
      </c>
      <c r="G414" s="119" t="s">
        <v>1647</v>
      </c>
      <c r="H414" s="120" t="s">
        <v>1648</v>
      </c>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row>
    <row r="415" spans="1:39" s="21" customFormat="1">
      <c r="A415" s="11" t="s">
        <v>881</v>
      </c>
      <c r="B415" s="12" t="s">
        <v>882</v>
      </c>
      <c r="C415" s="180">
        <v>4.4161783072</v>
      </c>
      <c r="D415" s="175">
        <v>1.0739890000000001</v>
      </c>
      <c r="E415" s="14">
        <v>1.5</v>
      </c>
      <c r="F415" s="174">
        <f t="shared" si="6"/>
        <v>1.6109835000000001</v>
      </c>
      <c r="G415" s="119" t="s">
        <v>1647</v>
      </c>
      <c r="H415" s="120" t="s">
        <v>1648</v>
      </c>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row>
    <row r="416" spans="1:39" s="21" customFormat="1">
      <c r="A416" s="11" t="s">
        <v>883</v>
      </c>
      <c r="B416" s="12" t="s">
        <v>882</v>
      </c>
      <c r="C416" s="180">
        <v>6.4270766874999996</v>
      </c>
      <c r="D416" s="175">
        <v>1.446475</v>
      </c>
      <c r="E416" s="14">
        <v>1.5</v>
      </c>
      <c r="F416" s="174">
        <f t="shared" si="6"/>
        <v>2.1697125000000002</v>
      </c>
      <c r="G416" s="119" t="s">
        <v>1647</v>
      </c>
      <c r="H416" s="120" t="s">
        <v>1648</v>
      </c>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row>
    <row r="417" spans="1:39" s="21" customFormat="1">
      <c r="A417" s="11" t="s">
        <v>884</v>
      </c>
      <c r="B417" s="12" t="s">
        <v>882</v>
      </c>
      <c r="C417" s="180">
        <v>10.9189944134</v>
      </c>
      <c r="D417" s="175">
        <v>2.3664710000000002</v>
      </c>
      <c r="E417" s="14">
        <v>1.5</v>
      </c>
      <c r="F417" s="174">
        <f t="shared" si="6"/>
        <v>3.5497065000000001</v>
      </c>
      <c r="G417" s="119" t="s">
        <v>1647</v>
      </c>
      <c r="H417" s="120" t="s">
        <v>1648</v>
      </c>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row>
    <row r="418" spans="1:39" s="21" customFormat="1">
      <c r="A418" s="16" t="s">
        <v>885</v>
      </c>
      <c r="B418" s="17" t="s">
        <v>882</v>
      </c>
      <c r="C418" s="181">
        <v>19.6688417618</v>
      </c>
      <c r="D418" s="176">
        <v>4.9104210000000004</v>
      </c>
      <c r="E418" s="19">
        <v>1.5</v>
      </c>
      <c r="F418" s="174">
        <f t="shared" si="6"/>
        <v>7.365631500000001</v>
      </c>
      <c r="G418" s="119" t="s">
        <v>1647</v>
      </c>
      <c r="H418" s="120" t="s">
        <v>1648</v>
      </c>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row>
    <row r="419" spans="1:39" s="21" customFormat="1">
      <c r="A419" s="11" t="s">
        <v>886</v>
      </c>
      <c r="B419" s="12" t="s">
        <v>887</v>
      </c>
      <c r="C419" s="180">
        <v>5.4011450382000001</v>
      </c>
      <c r="D419" s="175">
        <v>1.221622</v>
      </c>
      <c r="E419" s="14">
        <v>1.5</v>
      </c>
      <c r="F419" s="174">
        <f t="shared" si="6"/>
        <v>1.832433</v>
      </c>
      <c r="G419" s="119" t="s">
        <v>1647</v>
      </c>
      <c r="H419" s="120" t="s">
        <v>1648</v>
      </c>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row>
    <row r="420" spans="1:39" s="21" customFormat="1">
      <c r="A420" s="11" t="s">
        <v>888</v>
      </c>
      <c r="B420" s="12" t="s">
        <v>887</v>
      </c>
      <c r="C420" s="180">
        <v>7.8769095697999996</v>
      </c>
      <c r="D420" s="175">
        <v>1.6810849999999999</v>
      </c>
      <c r="E420" s="14">
        <v>1.5</v>
      </c>
      <c r="F420" s="174">
        <f t="shared" si="6"/>
        <v>2.5216275000000001</v>
      </c>
      <c r="G420" s="119" t="s">
        <v>1647</v>
      </c>
      <c r="H420" s="120" t="s">
        <v>1648</v>
      </c>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row>
    <row r="421" spans="1:39" s="21" customFormat="1">
      <c r="A421" s="11" t="s">
        <v>889</v>
      </c>
      <c r="B421" s="12" t="s">
        <v>887</v>
      </c>
      <c r="C421" s="180">
        <v>11.5</v>
      </c>
      <c r="D421" s="175">
        <v>2.5159479999999999</v>
      </c>
      <c r="E421" s="14">
        <v>1.5</v>
      </c>
      <c r="F421" s="174">
        <f t="shared" si="6"/>
        <v>3.7739219999999998</v>
      </c>
      <c r="G421" s="119" t="s">
        <v>1647</v>
      </c>
      <c r="H421" s="120" t="s">
        <v>1648</v>
      </c>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row>
    <row r="422" spans="1:39" s="21" customFormat="1">
      <c r="A422" s="16" t="s">
        <v>890</v>
      </c>
      <c r="B422" s="17" t="s">
        <v>887</v>
      </c>
      <c r="C422" s="181">
        <v>17.454041204399999</v>
      </c>
      <c r="D422" s="176">
        <v>4.4116099999999996</v>
      </c>
      <c r="E422" s="19">
        <v>1.5</v>
      </c>
      <c r="F422" s="174">
        <f t="shared" si="6"/>
        <v>6.6174149999999994</v>
      </c>
      <c r="G422" s="119" t="s">
        <v>1647</v>
      </c>
      <c r="H422" s="120" t="s">
        <v>1648</v>
      </c>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row>
    <row r="423" spans="1:39" s="21" customFormat="1">
      <c r="A423" s="11" t="s">
        <v>891</v>
      </c>
      <c r="B423" s="12" t="s">
        <v>892</v>
      </c>
      <c r="C423" s="180">
        <v>1.5668237394</v>
      </c>
      <c r="D423" s="175">
        <v>0.78693400000000002</v>
      </c>
      <c r="E423" s="14">
        <v>1.5</v>
      </c>
      <c r="F423" s="174">
        <f t="shared" si="6"/>
        <v>1.180401</v>
      </c>
      <c r="G423" s="119" t="s">
        <v>1647</v>
      </c>
      <c r="H423" s="120" t="s">
        <v>1648</v>
      </c>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row>
    <row r="424" spans="1:39" s="21" customFormat="1">
      <c r="A424" s="11" t="s">
        <v>893</v>
      </c>
      <c r="B424" s="12" t="s">
        <v>892</v>
      </c>
      <c r="C424" s="180">
        <v>3.7597524333000001</v>
      </c>
      <c r="D424" s="175">
        <v>1.1108439999999999</v>
      </c>
      <c r="E424" s="14">
        <v>1.5</v>
      </c>
      <c r="F424" s="174">
        <f t="shared" si="6"/>
        <v>1.6662659999999998</v>
      </c>
      <c r="G424" s="119" t="s">
        <v>1647</v>
      </c>
      <c r="H424" s="120" t="s">
        <v>1648</v>
      </c>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row>
    <row r="425" spans="1:39" s="21" customFormat="1">
      <c r="A425" s="11" t="s">
        <v>894</v>
      </c>
      <c r="B425" s="12" t="s">
        <v>892</v>
      </c>
      <c r="C425" s="180">
        <v>7.2628382109</v>
      </c>
      <c r="D425" s="175">
        <v>1.8821779999999999</v>
      </c>
      <c r="E425" s="14">
        <v>1.5</v>
      </c>
      <c r="F425" s="174">
        <f t="shared" si="6"/>
        <v>2.823267</v>
      </c>
      <c r="G425" s="119" t="s">
        <v>1647</v>
      </c>
      <c r="H425" s="120" t="s">
        <v>1648</v>
      </c>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row>
    <row r="426" spans="1:39" s="21" customFormat="1">
      <c r="A426" s="16" t="s">
        <v>895</v>
      </c>
      <c r="B426" s="17" t="s">
        <v>892</v>
      </c>
      <c r="C426" s="181">
        <v>13.5740740741</v>
      </c>
      <c r="D426" s="176">
        <v>3.6505570000000001</v>
      </c>
      <c r="E426" s="19">
        <v>1.5</v>
      </c>
      <c r="F426" s="174">
        <f t="shared" si="6"/>
        <v>5.4758355000000005</v>
      </c>
      <c r="G426" s="119" t="s">
        <v>1647</v>
      </c>
      <c r="H426" s="120" t="s">
        <v>1648</v>
      </c>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row>
    <row r="427" spans="1:39" s="21" customFormat="1">
      <c r="A427" s="11" t="s">
        <v>896</v>
      </c>
      <c r="B427" s="12" t="s">
        <v>897</v>
      </c>
      <c r="C427" s="180">
        <v>2.5550432925000002</v>
      </c>
      <c r="D427" s="175">
        <v>0.624977</v>
      </c>
      <c r="E427" s="14">
        <v>1.5</v>
      </c>
      <c r="F427" s="174">
        <f t="shared" si="6"/>
        <v>0.93746550000000006</v>
      </c>
      <c r="G427" s="119" t="s">
        <v>1647</v>
      </c>
      <c r="H427" s="120" t="s">
        <v>1648</v>
      </c>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row>
    <row r="428" spans="1:39" s="21" customFormat="1">
      <c r="A428" s="11" t="s">
        <v>898</v>
      </c>
      <c r="B428" s="12" t="s">
        <v>897</v>
      </c>
      <c r="C428" s="180">
        <v>4.1332807570999996</v>
      </c>
      <c r="D428" s="175">
        <v>0.85672300000000001</v>
      </c>
      <c r="E428" s="14">
        <v>1.5</v>
      </c>
      <c r="F428" s="174">
        <f t="shared" si="6"/>
        <v>1.2850845</v>
      </c>
      <c r="G428" s="119" t="s">
        <v>1647</v>
      </c>
      <c r="H428" s="120" t="s">
        <v>1648</v>
      </c>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row>
    <row r="429" spans="1:39" s="21" customFormat="1">
      <c r="A429" s="11" t="s">
        <v>899</v>
      </c>
      <c r="B429" s="12" t="s">
        <v>897</v>
      </c>
      <c r="C429" s="180">
        <v>7.3748792271000001</v>
      </c>
      <c r="D429" s="175">
        <v>1.398793</v>
      </c>
      <c r="E429" s="14">
        <v>1.5</v>
      </c>
      <c r="F429" s="174">
        <f t="shared" si="6"/>
        <v>2.0981895000000002</v>
      </c>
      <c r="G429" s="119" t="s">
        <v>1647</v>
      </c>
      <c r="H429" s="120" t="s">
        <v>1648</v>
      </c>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row>
    <row r="430" spans="1:39" s="21" customFormat="1">
      <c r="A430" s="16" t="s">
        <v>900</v>
      </c>
      <c r="B430" s="17" t="s">
        <v>897</v>
      </c>
      <c r="C430" s="181">
        <v>13.0130718954</v>
      </c>
      <c r="D430" s="176">
        <v>2.8078799999999999</v>
      </c>
      <c r="E430" s="19">
        <v>1.5</v>
      </c>
      <c r="F430" s="174">
        <f t="shared" si="6"/>
        <v>4.2118199999999995</v>
      </c>
      <c r="G430" s="119" t="s">
        <v>1647</v>
      </c>
      <c r="H430" s="120" t="s">
        <v>1648</v>
      </c>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row>
    <row r="431" spans="1:39" s="21" customFormat="1">
      <c r="A431" s="11" t="s">
        <v>901</v>
      </c>
      <c r="B431" s="12" t="s">
        <v>902</v>
      </c>
      <c r="C431" s="180">
        <v>2.8997286843999999</v>
      </c>
      <c r="D431" s="175">
        <v>1.004399</v>
      </c>
      <c r="E431" s="14">
        <v>1.5</v>
      </c>
      <c r="F431" s="174">
        <f t="shared" si="6"/>
        <v>1.5065985</v>
      </c>
      <c r="G431" s="119" t="s">
        <v>1647</v>
      </c>
      <c r="H431" s="120" t="s">
        <v>1648</v>
      </c>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row>
    <row r="432" spans="1:39" s="21" customFormat="1">
      <c r="A432" s="11" t="s">
        <v>904</v>
      </c>
      <c r="B432" s="12" t="s">
        <v>902</v>
      </c>
      <c r="C432" s="180">
        <v>4.4344869094000003</v>
      </c>
      <c r="D432" s="175">
        <v>1.314978</v>
      </c>
      <c r="E432" s="14">
        <v>1.5</v>
      </c>
      <c r="F432" s="174">
        <f t="shared" si="6"/>
        <v>1.972467</v>
      </c>
      <c r="G432" s="119" t="s">
        <v>1647</v>
      </c>
      <c r="H432" s="120" t="s">
        <v>1648</v>
      </c>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row>
    <row r="433" spans="1:39" s="21" customFormat="1">
      <c r="A433" s="11" t="s">
        <v>905</v>
      </c>
      <c r="B433" s="12" t="s">
        <v>902</v>
      </c>
      <c r="C433" s="180">
        <v>8.1347643283999993</v>
      </c>
      <c r="D433" s="175">
        <v>2.1597659999999999</v>
      </c>
      <c r="E433" s="14">
        <v>1.5</v>
      </c>
      <c r="F433" s="174">
        <f t="shared" si="6"/>
        <v>3.239649</v>
      </c>
      <c r="G433" s="119" t="s">
        <v>1647</v>
      </c>
      <c r="H433" s="120" t="s">
        <v>1648</v>
      </c>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row>
    <row r="434" spans="1:39" s="21" customFormat="1">
      <c r="A434" s="16" t="s">
        <v>906</v>
      </c>
      <c r="B434" s="17" t="s">
        <v>902</v>
      </c>
      <c r="C434" s="181">
        <v>15.0284872299</v>
      </c>
      <c r="D434" s="176">
        <v>4.3085430000000002</v>
      </c>
      <c r="E434" s="19">
        <v>1.5</v>
      </c>
      <c r="F434" s="174">
        <f t="shared" si="6"/>
        <v>6.4628145000000004</v>
      </c>
      <c r="G434" s="119" t="s">
        <v>1647</v>
      </c>
      <c r="H434" s="120" t="s">
        <v>1648</v>
      </c>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row>
    <row r="435" spans="1:39" s="21" customFormat="1">
      <c r="A435" s="11" t="s">
        <v>907</v>
      </c>
      <c r="B435" s="12" t="s">
        <v>908</v>
      </c>
      <c r="C435" s="180">
        <v>2.0034606511000002</v>
      </c>
      <c r="D435" s="175">
        <v>0.72207900000000003</v>
      </c>
      <c r="E435" s="14">
        <v>1.5</v>
      </c>
      <c r="F435" s="174">
        <f t="shared" si="6"/>
        <v>1.0831185000000001</v>
      </c>
      <c r="G435" s="119" t="s">
        <v>1647</v>
      </c>
      <c r="H435" s="120" t="s">
        <v>1648</v>
      </c>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row>
    <row r="436" spans="1:39" s="21" customFormat="1">
      <c r="A436" s="11" t="s">
        <v>909</v>
      </c>
      <c r="B436" s="12" t="s">
        <v>908</v>
      </c>
      <c r="C436" s="180">
        <v>3.4422203532000002</v>
      </c>
      <c r="D436" s="175">
        <v>0.97570000000000001</v>
      </c>
      <c r="E436" s="14">
        <v>1.5</v>
      </c>
      <c r="F436" s="174">
        <f t="shared" si="6"/>
        <v>1.4635500000000001</v>
      </c>
      <c r="G436" s="119" t="s">
        <v>1647</v>
      </c>
      <c r="H436" s="120" t="s">
        <v>1648</v>
      </c>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row>
    <row r="437" spans="1:39" s="21" customFormat="1">
      <c r="A437" s="11" t="s">
        <v>910</v>
      </c>
      <c r="B437" s="12" t="s">
        <v>908</v>
      </c>
      <c r="C437" s="180">
        <v>6.2850310856</v>
      </c>
      <c r="D437" s="175">
        <v>1.5210330000000001</v>
      </c>
      <c r="E437" s="14">
        <v>1.5</v>
      </c>
      <c r="F437" s="174">
        <f t="shared" si="6"/>
        <v>2.2815495000000001</v>
      </c>
      <c r="G437" s="119" t="s">
        <v>1647</v>
      </c>
      <c r="H437" s="120" t="s">
        <v>1648</v>
      </c>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row>
    <row r="438" spans="1:39" s="21" customFormat="1">
      <c r="A438" s="16" t="s">
        <v>911</v>
      </c>
      <c r="B438" s="17" t="s">
        <v>908</v>
      </c>
      <c r="C438" s="181">
        <v>13.208791208799999</v>
      </c>
      <c r="D438" s="176">
        <v>3.240669</v>
      </c>
      <c r="E438" s="19">
        <v>1.5</v>
      </c>
      <c r="F438" s="174">
        <f t="shared" si="6"/>
        <v>4.8610034999999998</v>
      </c>
      <c r="G438" s="119" t="s">
        <v>1647</v>
      </c>
      <c r="H438" s="120" t="s">
        <v>1648</v>
      </c>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row>
    <row r="439" spans="1:39" s="21" customFormat="1">
      <c r="A439" s="11" t="s">
        <v>912</v>
      </c>
      <c r="B439" s="12" t="s">
        <v>913</v>
      </c>
      <c r="C439" s="180">
        <v>3.8678210678</v>
      </c>
      <c r="D439" s="175">
        <v>1.084924</v>
      </c>
      <c r="E439" s="14">
        <v>1.5</v>
      </c>
      <c r="F439" s="174">
        <f t="shared" si="6"/>
        <v>1.627386</v>
      </c>
      <c r="G439" s="119" t="s">
        <v>1647</v>
      </c>
      <c r="H439" s="120" t="s">
        <v>1648</v>
      </c>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row>
    <row r="440" spans="1:39" s="21" customFormat="1">
      <c r="A440" s="11" t="s">
        <v>914</v>
      </c>
      <c r="B440" s="12" t="s">
        <v>913</v>
      </c>
      <c r="C440" s="180">
        <v>5.5169491524999996</v>
      </c>
      <c r="D440" s="175">
        <v>1.4345479999999999</v>
      </c>
      <c r="E440" s="14">
        <v>1.5</v>
      </c>
      <c r="F440" s="174">
        <f t="shared" si="6"/>
        <v>2.1518220000000001</v>
      </c>
      <c r="G440" s="119" t="s">
        <v>1647</v>
      </c>
      <c r="H440" s="120" t="s">
        <v>1648</v>
      </c>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row>
    <row r="441" spans="1:39" s="21" customFormat="1">
      <c r="A441" s="11" t="s">
        <v>915</v>
      </c>
      <c r="B441" s="12" t="s">
        <v>913</v>
      </c>
      <c r="C441" s="180">
        <v>9.7574857708000007</v>
      </c>
      <c r="D441" s="175">
        <v>2.284986</v>
      </c>
      <c r="E441" s="14">
        <v>1.5</v>
      </c>
      <c r="F441" s="174">
        <f t="shared" si="6"/>
        <v>3.4274789999999999</v>
      </c>
      <c r="G441" s="119" t="s">
        <v>1647</v>
      </c>
      <c r="H441" s="120" t="s">
        <v>1648</v>
      </c>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row>
    <row r="442" spans="1:39" s="21" customFormat="1">
      <c r="A442" s="16" t="s">
        <v>916</v>
      </c>
      <c r="B442" s="17" t="s">
        <v>913</v>
      </c>
      <c r="C442" s="181">
        <v>17.597122302199999</v>
      </c>
      <c r="D442" s="176">
        <v>4.2571490000000001</v>
      </c>
      <c r="E442" s="19">
        <v>1.5</v>
      </c>
      <c r="F442" s="174">
        <f t="shared" si="6"/>
        <v>6.3857235000000001</v>
      </c>
      <c r="G442" s="119" t="s">
        <v>1647</v>
      </c>
      <c r="H442" s="120" t="s">
        <v>1648</v>
      </c>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row>
    <row r="443" spans="1:39" s="21" customFormat="1">
      <c r="A443" s="11" t="s">
        <v>917</v>
      </c>
      <c r="B443" s="12" t="s">
        <v>918</v>
      </c>
      <c r="C443" s="180">
        <v>3.7055251973000001</v>
      </c>
      <c r="D443" s="175">
        <v>0.552589</v>
      </c>
      <c r="E443" s="14">
        <v>1.5</v>
      </c>
      <c r="F443" s="174">
        <f t="shared" si="6"/>
        <v>0.8288835</v>
      </c>
      <c r="G443" s="119" t="s">
        <v>1647</v>
      </c>
      <c r="H443" s="120" t="s">
        <v>1648</v>
      </c>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row>
    <row r="444" spans="1:39" s="21" customFormat="1">
      <c r="A444" s="11" t="s">
        <v>919</v>
      </c>
      <c r="B444" s="12" t="s">
        <v>918</v>
      </c>
      <c r="C444" s="180">
        <v>4.2870489690999998</v>
      </c>
      <c r="D444" s="175">
        <v>0.73433499999999996</v>
      </c>
      <c r="E444" s="14">
        <v>1.5</v>
      </c>
      <c r="F444" s="174">
        <f t="shared" si="6"/>
        <v>1.1015025000000001</v>
      </c>
      <c r="G444" s="119" t="s">
        <v>1647</v>
      </c>
      <c r="H444" s="120" t="s">
        <v>1648</v>
      </c>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row>
    <row r="445" spans="1:39" s="21" customFormat="1">
      <c r="A445" s="11" t="s">
        <v>920</v>
      </c>
      <c r="B445" s="12" t="s">
        <v>918</v>
      </c>
      <c r="C445" s="180">
        <v>6.8454755709999997</v>
      </c>
      <c r="D445" s="175">
        <v>1.1111880000000001</v>
      </c>
      <c r="E445" s="14">
        <v>1.5</v>
      </c>
      <c r="F445" s="174">
        <f t="shared" si="6"/>
        <v>1.666782</v>
      </c>
      <c r="G445" s="119" t="s">
        <v>1647</v>
      </c>
      <c r="H445" s="120" t="s">
        <v>1648</v>
      </c>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row>
    <row r="446" spans="1:39" s="21" customFormat="1">
      <c r="A446" s="16" t="s">
        <v>921</v>
      </c>
      <c r="B446" s="17" t="s">
        <v>918</v>
      </c>
      <c r="C446" s="181">
        <v>12.253580729199999</v>
      </c>
      <c r="D446" s="176">
        <v>2.033747</v>
      </c>
      <c r="E446" s="19">
        <v>1.5</v>
      </c>
      <c r="F446" s="174">
        <f t="shared" si="6"/>
        <v>3.0506205</v>
      </c>
      <c r="G446" s="119" t="s">
        <v>1647</v>
      </c>
      <c r="H446" s="120" t="s">
        <v>1648</v>
      </c>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row>
    <row r="447" spans="1:39" s="21" customFormat="1">
      <c r="A447" s="11" t="s">
        <v>922</v>
      </c>
      <c r="B447" s="12" t="s">
        <v>923</v>
      </c>
      <c r="C447" s="180">
        <v>2.5194364956999999</v>
      </c>
      <c r="D447" s="175">
        <v>0.55060399999999998</v>
      </c>
      <c r="E447" s="14">
        <v>1.5</v>
      </c>
      <c r="F447" s="174">
        <f t="shared" si="6"/>
        <v>0.82590600000000003</v>
      </c>
      <c r="G447" s="119" t="s">
        <v>1647</v>
      </c>
      <c r="H447" s="120" t="s">
        <v>1648</v>
      </c>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row>
    <row r="448" spans="1:39" s="21" customFormat="1">
      <c r="A448" s="11" t="s">
        <v>924</v>
      </c>
      <c r="B448" s="12" t="s">
        <v>923</v>
      </c>
      <c r="C448" s="180">
        <v>3.2517728852999999</v>
      </c>
      <c r="D448" s="175">
        <v>0.71857899999999997</v>
      </c>
      <c r="E448" s="14">
        <v>1.5</v>
      </c>
      <c r="F448" s="174">
        <f t="shared" si="6"/>
        <v>1.0778684999999999</v>
      </c>
      <c r="G448" s="119" t="s">
        <v>1647</v>
      </c>
      <c r="H448" s="120" t="s">
        <v>1648</v>
      </c>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row>
    <row r="449" spans="1:39" s="21" customFormat="1">
      <c r="A449" s="11" t="s">
        <v>925</v>
      </c>
      <c r="B449" s="12" t="s">
        <v>923</v>
      </c>
      <c r="C449" s="180">
        <v>4.8404418124999999</v>
      </c>
      <c r="D449" s="175">
        <v>1.058349</v>
      </c>
      <c r="E449" s="14">
        <v>1.5</v>
      </c>
      <c r="F449" s="174">
        <f t="shared" si="6"/>
        <v>1.5875235000000001</v>
      </c>
      <c r="G449" s="119" t="s">
        <v>1647</v>
      </c>
      <c r="H449" s="120" t="s">
        <v>1648</v>
      </c>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row>
    <row r="450" spans="1:39" s="21" customFormat="1">
      <c r="A450" s="16" t="s">
        <v>926</v>
      </c>
      <c r="B450" s="17" t="s">
        <v>923</v>
      </c>
      <c r="C450" s="181">
        <v>10.1217217788</v>
      </c>
      <c r="D450" s="176">
        <v>2.33012</v>
      </c>
      <c r="E450" s="19">
        <v>1.5</v>
      </c>
      <c r="F450" s="174">
        <f t="shared" si="6"/>
        <v>3.49518</v>
      </c>
      <c r="G450" s="119" t="s">
        <v>1647</v>
      </c>
      <c r="H450" s="120" t="s">
        <v>1648</v>
      </c>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row>
    <row r="451" spans="1:39" s="21" customFormat="1">
      <c r="A451" s="11" t="s">
        <v>927</v>
      </c>
      <c r="B451" s="12" t="s">
        <v>928</v>
      </c>
      <c r="C451" s="180">
        <v>2.2999150382</v>
      </c>
      <c r="D451" s="175">
        <v>0.50794600000000001</v>
      </c>
      <c r="E451" s="14">
        <v>1.5</v>
      </c>
      <c r="F451" s="174">
        <f t="shared" si="6"/>
        <v>0.76191900000000001</v>
      </c>
      <c r="G451" s="119" t="s">
        <v>1647</v>
      </c>
      <c r="H451" s="120" t="s">
        <v>1648</v>
      </c>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row>
    <row r="452" spans="1:39" s="21" customFormat="1">
      <c r="A452" s="11" t="s">
        <v>929</v>
      </c>
      <c r="B452" s="12" t="s">
        <v>928</v>
      </c>
      <c r="C452" s="180">
        <v>3.1868246052</v>
      </c>
      <c r="D452" s="175">
        <v>0.69289999999999996</v>
      </c>
      <c r="E452" s="14">
        <v>1.5</v>
      </c>
      <c r="F452" s="174">
        <f t="shared" si="6"/>
        <v>1.03935</v>
      </c>
      <c r="G452" s="119" t="s">
        <v>1647</v>
      </c>
      <c r="H452" s="120" t="s">
        <v>1648</v>
      </c>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row>
    <row r="453" spans="1:39" s="21" customFormat="1">
      <c r="A453" s="11" t="s">
        <v>930</v>
      </c>
      <c r="B453" s="12" t="s">
        <v>928</v>
      </c>
      <c r="C453" s="180">
        <v>4.5930431477000004</v>
      </c>
      <c r="D453" s="175">
        <v>1.0169919999999999</v>
      </c>
      <c r="E453" s="14">
        <v>1.5</v>
      </c>
      <c r="F453" s="174">
        <f t="shared" si="6"/>
        <v>1.5254879999999997</v>
      </c>
      <c r="G453" s="119" t="s">
        <v>1647</v>
      </c>
      <c r="H453" s="120" t="s">
        <v>1648</v>
      </c>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row>
    <row r="454" spans="1:39" s="21" customFormat="1">
      <c r="A454" s="16" t="s">
        <v>931</v>
      </c>
      <c r="B454" s="17" t="s">
        <v>928</v>
      </c>
      <c r="C454" s="181">
        <v>10.132653061199999</v>
      </c>
      <c r="D454" s="176">
        <v>2.2354210000000001</v>
      </c>
      <c r="E454" s="19">
        <v>1.5</v>
      </c>
      <c r="F454" s="174">
        <f t="shared" si="6"/>
        <v>3.3531314999999999</v>
      </c>
      <c r="G454" s="119" t="s">
        <v>1647</v>
      </c>
      <c r="H454" s="120" t="s">
        <v>1648</v>
      </c>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row>
    <row r="455" spans="1:39" s="21" customFormat="1">
      <c r="A455" s="11" t="s">
        <v>932</v>
      </c>
      <c r="B455" s="12" t="s">
        <v>933</v>
      </c>
      <c r="C455" s="180">
        <v>1.8902523332000001</v>
      </c>
      <c r="D455" s="175">
        <v>0.44920300000000002</v>
      </c>
      <c r="E455" s="14">
        <v>1.5</v>
      </c>
      <c r="F455" s="174">
        <f t="shared" si="6"/>
        <v>0.67380450000000003</v>
      </c>
      <c r="G455" s="119" t="s">
        <v>1647</v>
      </c>
      <c r="H455" s="120" t="s">
        <v>1648</v>
      </c>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row>
    <row r="456" spans="1:39" s="21" customFormat="1">
      <c r="A456" s="11" t="s">
        <v>934</v>
      </c>
      <c r="B456" s="12" t="s">
        <v>933</v>
      </c>
      <c r="C456" s="180">
        <v>2.8005070722999998</v>
      </c>
      <c r="D456" s="175">
        <v>0.60602699999999998</v>
      </c>
      <c r="E456" s="14">
        <v>1.5</v>
      </c>
      <c r="F456" s="174">
        <f t="shared" si="6"/>
        <v>0.90904049999999992</v>
      </c>
      <c r="G456" s="119" t="s">
        <v>1647</v>
      </c>
      <c r="H456" s="120" t="s">
        <v>1648</v>
      </c>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row>
    <row r="457" spans="1:39" s="21" customFormat="1">
      <c r="A457" s="11" t="s">
        <v>935</v>
      </c>
      <c r="B457" s="12" t="s">
        <v>933</v>
      </c>
      <c r="C457" s="180">
        <v>4.7852919437999999</v>
      </c>
      <c r="D457" s="175">
        <v>0.90937299999999999</v>
      </c>
      <c r="E457" s="14">
        <v>1.5</v>
      </c>
      <c r="F457" s="174">
        <f t="shared" si="6"/>
        <v>1.3640595</v>
      </c>
      <c r="G457" s="119" t="s">
        <v>1647</v>
      </c>
      <c r="H457" s="120" t="s">
        <v>1648</v>
      </c>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row>
    <row r="458" spans="1:39" s="21" customFormat="1">
      <c r="A458" s="16" t="s">
        <v>936</v>
      </c>
      <c r="B458" s="17" t="s">
        <v>933</v>
      </c>
      <c r="C458" s="181">
        <v>10.2818261633</v>
      </c>
      <c r="D458" s="176">
        <v>2.034052</v>
      </c>
      <c r="E458" s="19">
        <v>1.5</v>
      </c>
      <c r="F458" s="174">
        <f t="shared" si="6"/>
        <v>3.051078</v>
      </c>
      <c r="G458" s="119" t="s">
        <v>1647</v>
      </c>
      <c r="H458" s="120" t="s">
        <v>1648</v>
      </c>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row>
    <row r="459" spans="1:39" s="21" customFormat="1">
      <c r="A459" s="11" t="s">
        <v>937</v>
      </c>
      <c r="B459" s="12" t="s">
        <v>938</v>
      </c>
      <c r="C459" s="180">
        <v>2.9210215254</v>
      </c>
      <c r="D459" s="175">
        <v>0.52461000000000002</v>
      </c>
      <c r="E459" s="14">
        <v>1.5</v>
      </c>
      <c r="F459" s="174">
        <f t="shared" si="6"/>
        <v>0.78691500000000003</v>
      </c>
      <c r="G459" s="119" t="s">
        <v>1647</v>
      </c>
      <c r="H459" s="120" t="s">
        <v>1648</v>
      </c>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row>
    <row r="460" spans="1:39" s="21" customFormat="1">
      <c r="A460" s="11" t="s">
        <v>939</v>
      </c>
      <c r="B460" s="12" t="s">
        <v>938</v>
      </c>
      <c r="C460" s="180">
        <v>3.6057988021999998</v>
      </c>
      <c r="D460" s="175">
        <v>0.66238399999999997</v>
      </c>
      <c r="E460" s="14">
        <v>1.5</v>
      </c>
      <c r="F460" s="174">
        <f t="shared" si="6"/>
        <v>0.99357600000000001</v>
      </c>
      <c r="G460" s="119" t="s">
        <v>1647</v>
      </c>
      <c r="H460" s="120" t="s">
        <v>1648</v>
      </c>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row>
    <row r="461" spans="1:39" s="21" customFormat="1">
      <c r="A461" s="11" t="s">
        <v>940</v>
      </c>
      <c r="B461" s="12" t="s">
        <v>938</v>
      </c>
      <c r="C461" s="180">
        <v>5.4459278186000004</v>
      </c>
      <c r="D461" s="175">
        <v>1.005274</v>
      </c>
      <c r="E461" s="14">
        <v>1.5</v>
      </c>
      <c r="F461" s="174">
        <f t="shared" si="6"/>
        <v>1.507911</v>
      </c>
      <c r="G461" s="119" t="s">
        <v>1647</v>
      </c>
      <c r="H461" s="120" t="s">
        <v>1648</v>
      </c>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row>
    <row r="462" spans="1:39" s="21" customFormat="1">
      <c r="A462" s="16" t="s">
        <v>941</v>
      </c>
      <c r="B462" s="17" t="s">
        <v>938</v>
      </c>
      <c r="C462" s="181">
        <v>11.035180299</v>
      </c>
      <c r="D462" s="176">
        <v>2.1699839999999999</v>
      </c>
      <c r="E462" s="19">
        <v>1.5</v>
      </c>
      <c r="F462" s="174">
        <f t="shared" si="6"/>
        <v>3.2549760000000001</v>
      </c>
      <c r="G462" s="119" t="s">
        <v>1647</v>
      </c>
      <c r="H462" s="120" t="s">
        <v>1648</v>
      </c>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row>
    <row r="463" spans="1:39" s="21" customFormat="1">
      <c r="A463" s="11" t="s">
        <v>942</v>
      </c>
      <c r="B463" s="12" t="s">
        <v>943</v>
      </c>
      <c r="C463" s="180">
        <v>3.3856850275000001</v>
      </c>
      <c r="D463" s="175">
        <v>0.57535899999999995</v>
      </c>
      <c r="E463" s="14">
        <v>1.5</v>
      </c>
      <c r="F463" s="174">
        <f t="shared" si="6"/>
        <v>0.86303849999999993</v>
      </c>
      <c r="G463" s="119" t="s">
        <v>1647</v>
      </c>
      <c r="H463" s="120" t="s">
        <v>1648</v>
      </c>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row>
    <row r="464" spans="1:39" s="21" customFormat="1">
      <c r="A464" s="11" t="s">
        <v>944</v>
      </c>
      <c r="B464" s="12" t="s">
        <v>943</v>
      </c>
      <c r="C464" s="180">
        <v>4.1290526557999998</v>
      </c>
      <c r="D464" s="175">
        <v>0.70276000000000005</v>
      </c>
      <c r="E464" s="14">
        <v>1.5</v>
      </c>
      <c r="F464" s="174">
        <f t="shared" ref="F464:F527" si="7">D464*E464</f>
        <v>1.0541400000000001</v>
      </c>
      <c r="G464" s="119" t="s">
        <v>1647</v>
      </c>
      <c r="H464" s="120" t="s">
        <v>1648</v>
      </c>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row>
    <row r="465" spans="1:39" s="21" customFormat="1">
      <c r="A465" s="11" t="s">
        <v>945</v>
      </c>
      <c r="B465" s="12" t="s">
        <v>943</v>
      </c>
      <c r="C465" s="180">
        <v>6.2617607526999999</v>
      </c>
      <c r="D465" s="175">
        <v>1.022591</v>
      </c>
      <c r="E465" s="14">
        <v>1.5</v>
      </c>
      <c r="F465" s="174">
        <f t="shared" si="7"/>
        <v>1.5338864999999999</v>
      </c>
      <c r="G465" s="119" t="s">
        <v>1647</v>
      </c>
      <c r="H465" s="120" t="s">
        <v>1648</v>
      </c>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row>
    <row r="466" spans="1:39" s="21" customFormat="1">
      <c r="A466" s="16" t="s">
        <v>946</v>
      </c>
      <c r="B466" s="17" t="s">
        <v>943</v>
      </c>
      <c r="C466" s="181">
        <v>12.062337662299999</v>
      </c>
      <c r="D466" s="176">
        <v>1.9439070000000001</v>
      </c>
      <c r="E466" s="19">
        <v>1.5</v>
      </c>
      <c r="F466" s="174">
        <f t="shared" si="7"/>
        <v>2.9158605</v>
      </c>
      <c r="G466" s="119" t="s">
        <v>1647</v>
      </c>
      <c r="H466" s="120" t="s">
        <v>1648</v>
      </c>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row>
    <row r="467" spans="1:39" s="21" customFormat="1">
      <c r="A467" s="11" t="s">
        <v>947</v>
      </c>
      <c r="B467" s="12" t="s">
        <v>948</v>
      </c>
      <c r="C467" s="180">
        <v>3.1538634322000001</v>
      </c>
      <c r="D467" s="175">
        <v>0.64505500000000005</v>
      </c>
      <c r="E467" s="14">
        <v>1.5</v>
      </c>
      <c r="F467" s="174">
        <f t="shared" si="7"/>
        <v>0.96758250000000001</v>
      </c>
      <c r="G467" s="119" t="s">
        <v>1647</v>
      </c>
      <c r="H467" s="120" t="s">
        <v>1648</v>
      </c>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row>
    <row r="468" spans="1:39" s="21" customFormat="1">
      <c r="A468" s="11" t="s">
        <v>949</v>
      </c>
      <c r="B468" s="12" t="s">
        <v>948</v>
      </c>
      <c r="C468" s="180">
        <v>4.0428804236999998</v>
      </c>
      <c r="D468" s="175">
        <v>0.79424700000000004</v>
      </c>
      <c r="E468" s="14">
        <v>1.5</v>
      </c>
      <c r="F468" s="174">
        <f t="shared" si="7"/>
        <v>1.1913705000000001</v>
      </c>
      <c r="G468" s="119" t="s">
        <v>1647</v>
      </c>
      <c r="H468" s="120" t="s">
        <v>1648</v>
      </c>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row>
    <row r="469" spans="1:39" s="21" customFormat="1">
      <c r="A469" s="11" t="s">
        <v>950</v>
      </c>
      <c r="B469" s="12" t="s">
        <v>948</v>
      </c>
      <c r="C469" s="180">
        <v>6.0198113207999997</v>
      </c>
      <c r="D469" s="175">
        <v>1.131891</v>
      </c>
      <c r="E469" s="14">
        <v>1.5</v>
      </c>
      <c r="F469" s="174">
        <f t="shared" si="7"/>
        <v>1.6978365</v>
      </c>
      <c r="G469" s="119" t="s">
        <v>1647</v>
      </c>
      <c r="H469" s="120" t="s">
        <v>1648</v>
      </c>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row>
    <row r="470" spans="1:39" s="21" customFormat="1">
      <c r="A470" s="16" t="s">
        <v>951</v>
      </c>
      <c r="B470" s="17" t="s">
        <v>948</v>
      </c>
      <c r="C470" s="181">
        <v>9.8248259861000005</v>
      </c>
      <c r="D470" s="176">
        <v>1.9309069999999999</v>
      </c>
      <c r="E470" s="19">
        <v>1.5</v>
      </c>
      <c r="F470" s="174">
        <f t="shared" si="7"/>
        <v>2.8963605000000001</v>
      </c>
      <c r="G470" s="119" t="s">
        <v>1647</v>
      </c>
      <c r="H470" s="120" t="s">
        <v>1648</v>
      </c>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row>
    <row r="471" spans="1:39" s="21" customFormat="1">
      <c r="A471" s="11" t="s">
        <v>952</v>
      </c>
      <c r="B471" s="12" t="s">
        <v>953</v>
      </c>
      <c r="C471" s="180">
        <v>2.8807056926999999</v>
      </c>
      <c r="D471" s="175">
        <v>0.48735099999999998</v>
      </c>
      <c r="E471" s="14">
        <v>1.5</v>
      </c>
      <c r="F471" s="174">
        <f t="shared" si="7"/>
        <v>0.73102650000000002</v>
      </c>
      <c r="G471" s="119" t="s">
        <v>1647</v>
      </c>
      <c r="H471" s="120" t="s">
        <v>1648</v>
      </c>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row>
    <row r="472" spans="1:39" s="21" customFormat="1">
      <c r="A472" s="11" t="s">
        <v>954</v>
      </c>
      <c r="B472" s="12" t="s">
        <v>953</v>
      </c>
      <c r="C472" s="180">
        <v>3.7834691265</v>
      </c>
      <c r="D472" s="175">
        <v>0.62669799999999998</v>
      </c>
      <c r="E472" s="14">
        <v>1.5</v>
      </c>
      <c r="F472" s="174">
        <f t="shared" si="7"/>
        <v>0.94004699999999997</v>
      </c>
      <c r="G472" s="119" t="s">
        <v>1647</v>
      </c>
      <c r="H472" s="120" t="s">
        <v>1648</v>
      </c>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row>
    <row r="473" spans="1:39" s="21" customFormat="1">
      <c r="A473" s="11" t="s">
        <v>955</v>
      </c>
      <c r="B473" s="12" t="s">
        <v>953</v>
      </c>
      <c r="C473" s="180">
        <v>5.9573185206000003</v>
      </c>
      <c r="D473" s="175">
        <v>0.95253299999999996</v>
      </c>
      <c r="E473" s="14">
        <v>1.5</v>
      </c>
      <c r="F473" s="174">
        <f t="shared" si="7"/>
        <v>1.4287995</v>
      </c>
      <c r="G473" s="119" t="s">
        <v>1647</v>
      </c>
      <c r="H473" s="120" t="s">
        <v>1648</v>
      </c>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row>
    <row r="474" spans="1:39" s="21" customFormat="1">
      <c r="A474" s="16" t="s">
        <v>956</v>
      </c>
      <c r="B474" s="17" t="s">
        <v>953</v>
      </c>
      <c r="C474" s="181">
        <v>11.036179921800001</v>
      </c>
      <c r="D474" s="176">
        <v>1.93025</v>
      </c>
      <c r="E474" s="19">
        <v>1.5</v>
      </c>
      <c r="F474" s="174">
        <f t="shared" si="7"/>
        <v>2.895375</v>
      </c>
      <c r="G474" s="119" t="s">
        <v>1647</v>
      </c>
      <c r="H474" s="120" t="s">
        <v>1648</v>
      </c>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row>
    <row r="475" spans="1:39" s="21" customFormat="1">
      <c r="A475" s="11" t="s">
        <v>957</v>
      </c>
      <c r="B475" s="12" t="s">
        <v>958</v>
      </c>
      <c r="C475" s="180">
        <v>3.3371943372000001</v>
      </c>
      <c r="D475" s="175">
        <v>0.50844400000000001</v>
      </c>
      <c r="E475" s="14">
        <v>1.5</v>
      </c>
      <c r="F475" s="174">
        <f t="shared" si="7"/>
        <v>0.76266600000000007</v>
      </c>
      <c r="G475" s="119" t="s">
        <v>1647</v>
      </c>
      <c r="H475" s="120" t="s">
        <v>1648</v>
      </c>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row>
    <row r="476" spans="1:39" s="21" customFormat="1">
      <c r="A476" s="11" t="s">
        <v>959</v>
      </c>
      <c r="B476" s="12" t="s">
        <v>958</v>
      </c>
      <c r="C476" s="180">
        <v>4.7226501237000003</v>
      </c>
      <c r="D476" s="175">
        <v>0.72146600000000005</v>
      </c>
      <c r="E476" s="14">
        <v>1.5</v>
      </c>
      <c r="F476" s="174">
        <f t="shared" si="7"/>
        <v>1.0821990000000001</v>
      </c>
      <c r="G476" s="119" t="s">
        <v>1647</v>
      </c>
      <c r="H476" s="120" t="s">
        <v>1648</v>
      </c>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row>
    <row r="477" spans="1:39" s="21" customFormat="1">
      <c r="A477" s="11" t="s">
        <v>960</v>
      </c>
      <c r="B477" s="12" t="s">
        <v>958</v>
      </c>
      <c r="C477" s="180">
        <v>7.0974629085999998</v>
      </c>
      <c r="D477" s="175">
        <v>1.066657</v>
      </c>
      <c r="E477" s="14">
        <v>1.5</v>
      </c>
      <c r="F477" s="174">
        <f t="shared" si="7"/>
        <v>1.5999854999999998</v>
      </c>
      <c r="G477" s="119" t="s">
        <v>1647</v>
      </c>
      <c r="H477" s="120" t="s">
        <v>1648</v>
      </c>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row>
    <row r="478" spans="1:39" s="21" customFormat="1">
      <c r="A478" s="16" t="s">
        <v>961</v>
      </c>
      <c r="B478" s="17" t="s">
        <v>958</v>
      </c>
      <c r="C478" s="181">
        <v>12.3896496174</v>
      </c>
      <c r="D478" s="176">
        <v>2.0496099999999999</v>
      </c>
      <c r="E478" s="19">
        <v>1.5</v>
      </c>
      <c r="F478" s="174">
        <f t="shared" si="7"/>
        <v>3.0744150000000001</v>
      </c>
      <c r="G478" s="119" t="s">
        <v>1647</v>
      </c>
      <c r="H478" s="120" t="s">
        <v>1648</v>
      </c>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row>
    <row r="479" spans="1:39" s="21" customFormat="1">
      <c r="A479" s="11" t="s">
        <v>962</v>
      </c>
      <c r="B479" s="12" t="s">
        <v>963</v>
      </c>
      <c r="C479" s="180">
        <v>2.1860037213000001</v>
      </c>
      <c r="D479" s="175">
        <v>0.36476599999999998</v>
      </c>
      <c r="E479" s="14">
        <v>1.5</v>
      </c>
      <c r="F479" s="174">
        <f t="shared" si="7"/>
        <v>0.547149</v>
      </c>
      <c r="G479" s="119" t="s">
        <v>1647</v>
      </c>
      <c r="H479" s="120" t="s">
        <v>1648</v>
      </c>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row>
    <row r="480" spans="1:39" s="21" customFormat="1">
      <c r="A480" s="11" t="s">
        <v>964</v>
      </c>
      <c r="B480" s="12" t="s">
        <v>963</v>
      </c>
      <c r="C480" s="180">
        <v>2.8921638823000002</v>
      </c>
      <c r="D480" s="175">
        <v>0.505741</v>
      </c>
      <c r="E480" s="14">
        <v>1.5</v>
      </c>
      <c r="F480" s="174">
        <f t="shared" si="7"/>
        <v>0.75861149999999999</v>
      </c>
      <c r="G480" s="119" t="s">
        <v>1647</v>
      </c>
      <c r="H480" s="120" t="s">
        <v>1648</v>
      </c>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row>
    <row r="481" spans="1:39" s="21" customFormat="1">
      <c r="A481" s="11" t="s">
        <v>965</v>
      </c>
      <c r="B481" s="12" t="s">
        <v>963</v>
      </c>
      <c r="C481" s="180">
        <v>4.3111844674000004</v>
      </c>
      <c r="D481" s="175">
        <v>0.72006800000000004</v>
      </c>
      <c r="E481" s="14">
        <v>1.5</v>
      </c>
      <c r="F481" s="174">
        <f t="shared" si="7"/>
        <v>1.0801020000000001</v>
      </c>
      <c r="G481" s="119" t="s">
        <v>1647</v>
      </c>
      <c r="H481" s="120" t="s">
        <v>1648</v>
      </c>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row>
    <row r="482" spans="1:39" s="21" customFormat="1">
      <c r="A482" s="16" t="s">
        <v>966</v>
      </c>
      <c r="B482" s="17" t="s">
        <v>963</v>
      </c>
      <c r="C482" s="181">
        <v>9.3832185347999992</v>
      </c>
      <c r="D482" s="176">
        <v>1.5934470000000001</v>
      </c>
      <c r="E482" s="19">
        <v>1.5</v>
      </c>
      <c r="F482" s="174">
        <f t="shared" si="7"/>
        <v>2.3901705</v>
      </c>
      <c r="G482" s="119" t="s">
        <v>1647</v>
      </c>
      <c r="H482" s="120" t="s">
        <v>1648</v>
      </c>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row>
    <row r="483" spans="1:39" s="21" customFormat="1">
      <c r="A483" s="11" t="s">
        <v>967</v>
      </c>
      <c r="B483" s="12" t="s">
        <v>968</v>
      </c>
      <c r="C483" s="180">
        <v>2.1653690052000001</v>
      </c>
      <c r="D483" s="175">
        <v>0.44917200000000002</v>
      </c>
      <c r="E483" s="14">
        <v>1.5</v>
      </c>
      <c r="F483" s="174">
        <f t="shared" si="7"/>
        <v>0.67375800000000008</v>
      </c>
      <c r="G483" s="119" t="s">
        <v>1647</v>
      </c>
      <c r="H483" s="120" t="s">
        <v>1648</v>
      </c>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row>
    <row r="484" spans="1:39" s="21" customFormat="1">
      <c r="A484" s="11" t="s">
        <v>969</v>
      </c>
      <c r="B484" s="12" t="s">
        <v>968</v>
      </c>
      <c r="C484" s="180">
        <v>2.8764335473</v>
      </c>
      <c r="D484" s="175">
        <v>0.578538</v>
      </c>
      <c r="E484" s="14">
        <v>1.5</v>
      </c>
      <c r="F484" s="174">
        <f t="shared" si="7"/>
        <v>0.867807</v>
      </c>
      <c r="G484" s="119" t="s">
        <v>1647</v>
      </c>
      <c r="H484" s="120" t="s">
        <v>1648</v>
      </c>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row>
    <row r="485" spans="1:39" s="21" customFormat="1">
      <c r="A485" s="11" t="s">
        <v>970</v>
      </c>
      <c r="B485" s="12" t="s">
        <v>968</v>
      </c>
      <c r="C485" s="180">
        <v>4.1838972430999997</v>
      </c>
      <c r="D485" s="175">
        <v>0.78569999999999995</v>
      </c>
      <c r="E485" s="14">
        <v>1.5</v>
      </c>
      <c r="F485" s="174">
        <f t="shared" si="7"/>
        <v>1.17855</v>
      </c>
      <c r="G485" s="119" t="s">
        <v>1647</v>
      </c>
      <c r="H485" s="120" t="s">
        <v>1648</v>
      </c>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row>
    <row r="486" spans="1:39" s="21" customFormat="1">
      <c r="A486" s="16" t="s">
        <v>971</v>
      </c>
      <c r="B486" s="17" t="s">
        <v>968</v>
      </c>
      <c r="C486" s="181">
        <v>8.1343612335</v>
      </c>
      <c r="D486" s="176">
        <v>1.4148590000000001</v>
      </c>
      <c r="E486" s="19">
        <v>1.5</v>
      </c>
      <c r="F486" s="174">
        <f t="shared" si="7"/>
        <v>2.1222885000000002</v>
      </c>
      <c r="G486" s="119" t="s">
        <v>1647</v>
      </c>
      <c r="H486" s="120" t="s">
        <v>1648</v>
      </c>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row>
    <row r="487" spans="1:39" s="21" customFormat="1">
      <c r="A487" s="11" t="s">
        <v>972</v>
      </c>
      <c r="B487" s="12" t="s">
        <v>973</v>
      </c>
      <c r="C487" s="180">
        <v>3.3090421643000001</v>
      </c>
      <c r="D487" s="175">
        <v>0.49035299999999998</v>
      </c>
      <c r="E487" s="14">
        <v>1.5</v>
      </c>
      <c r="F487" s="174">
        <f t="shared" si="7"/>
        <v>0.73552949999999995</v>
      </c>
      <c r="G487" s="119" t="s">
        <v>1647</v>
      </c>
      <c r="H487" s="120" t="s">
        <v>1648</v>
      </c>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row>
    <row r="488" spans="1:39" s="21" customFormat="1">
      <c r="A488" s="11" t="s">
        <v>974</v>
      </c>
      <c r="B488" s="12" t="s">
        <v>973</v>
      </c>
      <c r="C488" s="180">
        <v>4.1196866143999999</v>
      </c>
      <c r="D488" s="175">
        <v>0.64898800000000001</v>
      </c>
      <c r="E488" s="14">
        <v>1.5</v>
      </c>
      <c r="F488" s="174">
        <f t="shared" si="7"/>
        <v>0.97348199999999996</v>
      </c>
      <c r="G488" s="119" t="s">
        <v>1647</v>
      </c>
      <c r="H488" s="120" t="s">
        <v>1648</v>
      </c>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row>
    <row r="489" spans="1:39" s="21" customFormat="1">
      <c r="A489" s="11" t="s">
        <v>975</v>
      </c>
      <c r="B489" s="12" t="s">
        <v>973</v>
      </c>
      <c r="C489" s="180">
        <v>6.3516338298999999</v>
      </c>
      <c r="D489" s="175">
        <v>0.98321199999999997</v>
      </c>
      <c r="E489" s="14">
        <v>1.5</v>
      </c>
      <c r="F489" s="174">
        <f t="shared" si="7"/>
        <v>1.474818</v>
      </c>
      <c r="G489" s="119" t="s">
        <v>1647</v>
      </c>
      <c r="H489" s="120" t="s">
        <v>1648</v>
      </c>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row>
    <row r="490" spans="1:39" s="21" customFormat="1">
      <c r="A490" s="16" t="s">
        <v>976</v>
      </c>
      <c r="B490" s="17" t="s">
        <v>973</v>
      </c>
      <c r="C490" s="181">
        <v>12.4789915966</v>
      </c>
      <c r="D490" s="176">
        <v>1.984049</v>
      </c>
      <c r="E490" s="19">
        <v>1.5</v>
      </c>
      <c r="F490" s="174">
        <f t="shared" si="7"/>
        <v>2.9760735</v>
      </c>
      <c r="G490" s="119" t="s">
        <v>1647</v>
      </c>
      <c r="H490" s="120" t="s">
        <v>1648</v>
      </c>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row>
    <row r="491" spans="1:39" s="21" customFormat="1">
      <c r="A491" s="11" t="s">
        <v>977</v>
      </c>
      <c r="B491" s="12" t="s">
        <v>978</v>
      </c>
      <c r="C491" s="180">
        <v>2.5127712978000001</v>
      </c>
      <c r="D491" s="175">
        <v>0.51075199999999998</v>
      </c>
      <c r="E491" s="14">
        <v>1.5</v>
      </c>
      <c r="F491" s="174">
        <f t="shared" si="7"/>
        <v>0.76612799999999992</v>
      </c>
      <c r="G491" s="119" t="s">
        <v>1647</v>
      </c>
      <c r="H491" s="120" t="s">
        <v>1648</v>
      </c>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row>
    <row r="492" spans="1:39" s="21" customFormat="1">
      <c r="A492" s="11" t="s">
        <v>979</v>
      </c>
      <c r="B492" s="12" t="s">
        <v>978</v>
      </c>
      <c r="C492" s="180">
        <v>3.3406710581999999</v>
      </c>
      <c r="D492" s="175">
        <v>0.67767299999999997</v>
      </c>
      <c r="E492" s="14">
        <v>1.5</v>
      </c>
      <c r="F492" s="174">
        <f t="shared" si="7"/>
        <v>1.0165095</v>
      </c>
      <c r="G492" s="119" t="s">
        <v>1647</v>
      </c>
      <c r="H492" s="120" t="s">
        <v>1648</v>
      </c>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row>
    <row r="493" spans="1:39" s="21" customFormat="1">
      <c r="A493" s="11" t="s">
        <v>980</v>
      </c>
      <c r="B493" s="12" t="s">
        <v>978</v>
      </c>
      <c r="C493" s="180">
        <v>5.0443538467</v>
      </c>
      <c r="D493" s="175">
        <v>1.001952</v>
      </c>
      <c r="E493" s="14">
        <v>1.5</v>
      </c>
      <c r="F493" s="174">
        <f t="shared" si="7"/>
        <v>1.5029279999999998</v>
      </c>
      <c r="G493" s="119" t="s">
        <v>1647</v>
      </c>
      <c r="H493" s="120" t="s">
        <v>1648</v>
      </c>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row>
    <row r="494" spans="1:39" s="21" customFormat="1">
      <c r="A494" s="16" t="s">
        <v>981</v>
      </c>
      <c r="B494" s="17" t="s">
        <v>978</v>
      </c>
      <c r="C494" s="181">
        <v>8.7771999168000008</v>
      </c>
      <c r="D494" s="176">
        <v>1.8600620000000001</v>
      </c>
      <c r="E494" s="19">
        <v>1.5</v>
      </c>
      <c r="F494" s="174">
        <f t="shared" si="7"/>
        <v>2.7900930000000002</v>
      </c>
      <c r="G494" s="119" t="s">
        <v>1647</v>
      </c>
      <c r="H494" s="120" t="s">
        <v>1648</v>
      </c>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row>
    <row r="495" spans="1:39" s="21" customFormat="1">
      <c r="A495" s="11" t="s">
        <v>982</v>
      </c>
      <c r="B495" s="12" t="s">
        <v>983</v>
      </c>
      <c r="C495" s="180">
        <v>2.5169557285000002</v>
      </c>
      <c r="D495" s="175">
        <v>0.45183899999999999</v>
      </c>
      <c r="E495" s="14">
        <v>1.5</v>
      </c>
      <c r="F495" s="174">
        <f t="shared" si="7"/>
        <v>0.67775849999999993</v>
      </c>
      <c r="G495" s="119" t="s">
        <v>1647</v>
      </c>
      <c r="H495" s="120" t="s">
        <v>1648</v>
      </c>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row>
    <row r="496" spans="1:39" s="21" customFormat="1">
      <c r="A496" s="11" t="s">
        <v>984</v>
      </c>
      <c r="B496" s="12" t="s">
        <v>983</v>
      </c>
      <c r="C496" s="180">
        <v>3.5327345832999999</v>
      </c>
      <c r="D496" s="175">
        <v>0.628135</v>
      </c>
      <c r="E496" s="14">
        <v>1.5</v>
      </c>
      <c r="F496" s="174">
        <f t="shared" si="7"/>
        <v>0.94220250000000005</v>
      </c>
      <c r="G496" s="119" t="s">
        <v>1647</v>
      </c>
      <c r="H496" s="120" t="s">
        <v>1648</v>
      </c>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row>
    <row r="497" spans="1:39" s="21" customFormat="1">
      <c r="A497" s="11" t="s">
        <v>985</v>
      </c>
      <c r="B497" s="12" t="s">
        <v>983</v>
      </c>
      <c r="C497" s="180">
        <v>5.2989808651999999</v>
      </c>
      <c r="D497" s="175">
        <v>0.91160300000000005</v>
      </c>
      <c r="E497" s="14">
        <v>1.5</v>
      </c>
      <c r="F497" s="174">
        <f t="shared" si="7"/>
        <v>1.3674045000000001</v>
      </c>
      <c r="G497" s="119" t="s">
        <v>1647</v>
      </c>
      <c r="H497" s="120" t="s">
        <v>1648</v>
      </c>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row>
    <row r="498" spans="1:39" s="21" customFormat="1">
      <c r="A498" s="16" t="s">
        <v>986</v>
      </c>
      <c r="B498" s="17" t="s">
        <v>983</v>
      </c>
      <c r="C498" s="181">
        <v>10.6561514196</v>
      </c>
      <c r="D498" s="176">
        <v>1.8052509999999999</v>
      </c>
      <c r="E498" s="19">
        <v>1.5</v>
      </c>
      <c r="F498" s="174">
        <f t="shared" si="7"/>
        <v>2.7078764999999998</v>
      </c>
      <c r="G498" s="119" t="s">
        <v>1647</v>
      </c>
      <c r="H498" s="120" t="s">
        <v>1648</v>
      </c>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row>
    <row r="499" spans="1:39" s="21" customFormat="1">
      <c r="A499" s="11" t="s">
        <v>987</v>
      </c>
      <c r="B499" s="12" t="s">
        <v>988</v>
      </c>
      <c r="C499" s="180">
        <v>4.6867469880000003</v>
      </c>
      <c r="D499" s="175">
        <v>1.5084610000000001</v>
      </c>
      <c r="E499" s="14">
        <v>1.5</v>
      </c>
      <c r="F499" s="174">
        <f t="shared" si="7"/>
        <v>2.2626914999999999</v>
      </c>
      <c r="G499" s="119" t="s">
        <v>1647</v>
      </c>
      <c r="H499" s="120" t="s">
        <v>1648</v>
      </c>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row>
    <row r="500" spans="1:39" s="21" customFormat="1">
      <c r="A500" s="11" t="s">
        <v>989</v>
      </c>
      <c r="B500" s="12" t="s">
        <v>988</v>
      </c>
      <c r="C500" s="180">
        <v>6.1111298766999997</v>
      </c>
      <c r="D500" s="175">
        <v>1.9595400000000001</v>
      </c>
      <c r="E500" s="14">
        <v>1.5</v>
      </c>
      <c r="F500" s="174">
        <f t="shared" si="7"/>
        <v>2.9393099999999999</v>
      </c>
      <c r="G500" s="119" t="s">
        <v>1647</v>
      </c>
      <c r="H500" s="120" t="s">
        <v>1648</v>
      </c>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row>
    <row r="501" spans="1:39" s="21" customFormat="1">
      <c r="A501" s="11" t="s">
        <v>990</v>
      </c>
      <c r="B501" s="12" t="s">
        <v>988</v>
      </c>
      <c r="C501" s="180">
        <v>10.812609736600001</v>
      </c>
      <c r="D501" s="175">
        <v>3.1028150000000001</v>
      </c>
      <c r="E501" s="14">
        <v>1.5</v>
      </c>
      <c r="F501" s="174">
        <f t="shared" si="7"/>
        <v>4.6542225000000004</v>
      </c>
      <c r="G501" s="119" t="s">
        <v>1647</v>
      </c>
      <c r="H501" s="120" t="s">
        <v>1648</v>
      </c>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row>
    <row r="502" spans="1:39" s="21" customFormat="1">
      <c r="A502" s="16" t="s">
        <v>991</v>
      </c>
      <c r="B502" s="17" t="s">
        <v>988</v>
      </c>
      <c r="C502" s="181">
        <v>21.8058330004</v>
      </c>
      <c r="D502" s="176">
        <v>6.3823080000000001</v>
      </c>
      <c r="E502" s="19">
        <v>1.5</v>
      </c>
      <c r="F502" s="174">
        <f t="shared" si="7"/>
        <v>9.5734619999999993</v>
      </c>
      <c r="G502" s="119" t="s">
        <v>1647</v>
      </c>
      <c r="H502" s="120" t="s">
        <v>1648</v>
      </c>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row>
    <row r="503" spans="1:39" s="21" customFormat="1">
      <c r="A503" s="11" t="s">
        <v>992</v>
      </c>
      <c r="B503" s="12" t="s">
        <v>993</v>
      </c>
      <c r="C503" s="180">
        <v>4.4973684211</v>
      </c>
      <c r="D503" s="175">
        <v>1.304891</v>
      </c>
      <c r="E503" s="14">
        <v>1.5</v>
      </c>
      <c r="F503" s="174">
        <f t="shared" si="7"/>
        <v>1.9573365</v>
      </c>
      <c r="G503" s="119" t="s">
        <v>1647</v>
      </c>
      <c r="H503" s="120" t="s">
        <v>1648</v>
      </c>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row>
    <row r="504" spans="1:39" s="21" customFormat="1">
      <c r="A504" s="11" t="s">
        <v>994</v>
      </c>
      <c r="B504" s="12" t="s">
        <v>993</v>
      </c>
      <c r="C504" s="180">
        <v>7.0643240024000002</v>
      </c>
      <c r="D504" s="175">
        <v>1.824945</v>
      </c>
      <c r="E504" s="14">
        <v>1.5</v>
      </c>
      <c r="F504" s="174">
        <f t="shared" si="7"/>
        <v>2.7374175000000003</v>
      </c>
      <c r="G504" s="119" t="s">
        <v>1647</v>
      </c>
      <c r="H504" s="120" t="s">
        <v>1648</v>
      </c>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row>
    <row r="505" spans="1:39" s="21" customFormat="1">
      <c r="A505" s="11" t="s">
        <v>995</v>
      </c>
      <c r="B505" s="12" t="s">
        <v>993</v>
      </c>
      <c r="C505" s="180">
        <v>11.1645796064</v>
      </c>
      <c r="D505" s="175">
        <v>2.5710890000000002</v>
      </c>
      <c r="E505" s="14">
        <v>1.5</v>
      </c>
      <c r="F505" s="174">
        <f t="shared" si="7"/>
        <v>3.8566335</v>
      </c>
      <c r="G505" s="119" t="s">
        <v>1647</v>
      </c>
      <c r="H505" s="120" t="s">
        <v>1648</v>
      </c>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row>
    <row r="506" spans="1:39" s="21" customFormat="1">
      <c r="A506" s="16" t="s">
        <v>996</v>
      </c>
      <c r="B506" s="17" t="s">
        <v>993</v>
      </c>
      <c r="C506" s="181">
        <v>19.930803571399998</v>
      </c>
      <c r="D506" s="176">
        <v>5.0240669999999996</v>
      </c>
      <c r="E506" s="19">
        <v>1.5</v>
      </c>
      <c r="F506" s="174">
        <f t="shared" si="7"/>
        <v>7.5361004999999999</v>
      </c>
      <c r="G506" s="119" t="s">
        <v>1647</v>
      </c>
      <c r="H506" s="120" t="s">
        <v>1648</v>
      </c>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row>
    <row r="507" spans="1:39" s="21" customFormat="1">
      <c r="A507" s="11" t="s">
        <v>997</v>
      </c>
      <c r="B507" s="12" t="s">
        <v>998</v>
      </c>
      <c r="C507" s="180">
        <v>4.0544232436999996</v>
      </c>
      <c r="D507" s="175">
        <v>1.1850670000000001</v>
      </c>
      <c r="E507" s="14">
        <v>1.5</v>
      </c>
      <c r="F507" s="174">
        <f t="shared" si="7"/>
        <v>1.7776005000000001</v>
      </c>
      <c r="G507" s="119" t="s">
        <v>1647</v>
      </c>
      <c r="H507" s="120" t="s">
        <v>1648</v>
      </c>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row>
    <row r="508" spans="1:39" s="21" customFormat="1">
      <c r="A508" s="11" t="s">
        <v>999</v>
      </c>
      <c r="B508" s="12" t="s">
        <v>998</v>
      </c>
      <c r="C508" s="180">
        <v>5.6707003479000004</v>
      </c>
      <c r="D508" s="175">
        <v>1.563645</v>
      </c>
      <c r="E508" s="14">
        <v>1.5</v>
      </c>
      <c r="F508" s="174">
        <f t="shared" si="7"/>
        <v>2.3454674999999998</v>
      </c>
      <c r="G508" s="119" t="s">
        <v>1647</v>
      </c>
      <c r="H508" s="120" t="s">
        <v>1648</v>
      </c>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row>
    <row r="509" spans="1:39" s="21" customFormat="1">
      <c r="A509" s="11" t="s">
        <v>1000</v>
      </c>
      <c r="B509" s="12" t="s">
        <v>998</v>
      </c>
      <c r="C509" s="180">
        <v>8.9831863286000004</v>
      </c>
      <c r="D509" s="175">
        <v>2.3606560000000001</v>
      </c>
      <c r="E509" s="14">
        <v>1.5</v>
      </c>
      <c r="F509" s="174">
        <f t="shared" si="7"/>
        <v>3.5409839999999999</v>
      </c>
      <c r="G509" s="119" t="s">
        <v>1647</v>
      </c>
      <c r="H509" s="120" t="s">
        <v>1648</v>
      </c>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row>
    <row r="510" spans="1:39" s="21" customFormat="1">
      <c r="A510" s="16" t="s">
        <v>1001</v>
      </c>
      <c r="B510" s="17" t="s">
        <v>998</v>
      </c>
      <c r="C510" s="181">
        <v>17.5098222638</v>
      </c>
      <c r="D510" s="176">
        <v>4.6362220000000001</v>
      </c>
      <c r="E510" s="19">
        <v>1.5</v>
      </c>
      <c r="F510" s="174">
        <f t="shared" si="7"/>
        <v>6.9543330000000001</v>
      </c>
      <c r="G510" s="119" t="s">
        <v>1647</v>
      </c>
      <c r="H510" s="120" t="s">
        <v>1648</v>
      </c>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row>
    <row r="511" spans="1:39" s="21" customFormat="1">
      <c r="A511" s="11" t="s">
        <v>1002</v>
      </c>
      <c r="B511" s="12" t="s">
        <v>1003</v>
      </c>
      <c r="C511" s="180">
        <v>2.3645509662999999</v>
      </c>
      <c r="D511" s="175">
        <v>0.93444700000000003</v>
      </c>
      <c r="E511" s="14">
        <v>1.5</v>
      </c>
      <c r="F511" s="174">
        <f t="shared" si="7"/>
        <v>1.4016705</v>
      </c>
      <c r="G511" s="119" t="s">
        <v>1647</v>
      </c>
      <c r="H511" s="120" t="s">
        <v>1648</v>
      </c>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row>
    <row r="512" spans="1:39" s="21" customFormat="1">
      <c r="A512" s="11" t="s">
        <v>1004</v>
      </c>
      <c r="B512" s="12" t="s">
        <v>1003</v>
      </c>
      <c r="C512" s="180">
        <v>3.6420491605</v>
      </c>
      <c r="D512" s="175">
        <v>1.2309300000000001</v>
      </c>
      <c r="E512" s="14">
        <v>1.5</v>
      </c>
      <c r="F512" s="174">
        <f t="shared" si="7"/>
        <v>1.8463950000000002</v>
      </c>
      <c r="G512" s="119" t="s">
        <v>1647</v>
      </c>
      <c r="H512" s="120" t="s">
        <v>1648</v>
      </c>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row>
    <row r="513" spans="1:39" s="21" customFormat="1">
      <c r="A513" s="11" t="s">
        <v>1005</v>
      </c>
      <c r="B513" s="12" t="s">
        <v>1003</v>
      </c>
      <c r="C513" s="180">
        <v>6.3513890178999999</v>
      </c>
      <c r="D513" s="175">
        <v>1.767577</v>
      </c>
      <c r="E513" s="14">
        <v>1.5</v>
      </c>
      <c r="F513" s="174">
        <f t="shared" si="7"/>
        <v>2.6513654999999998</v>
      </c>
      <c r="G513" s="119" t="s">
        <v>1647</v>
      </c>
      <c r="H513" s="120" t="s">
        <v>1648</v>
      </c>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row>
    <row r="514" spans="1:39" s="21" customFormat="1">
      <c r="A514" s="16" t="s">
        <v>1006</v>
      </c>
      <c r="B514" s="17" t="s">
        <v>1003</v>
      </c>
      <c r="C514" s="181">
        <v>13.836753306</v>
      </c>
      <c r="D514" s="176">
        <v>3.6725989999999999</v>
      </c>
      <c r="E514" s="19">
        <v>1.5</v>
      </c>
      <c r="F514" s="174">
        <f t="shared" si="7"/>
        <v>5.5088984999999999</v>
      </c>
      <c r="G514" s="119" t="s">
        <v>1647</v>
      </c>
      <c r="H514" s="120" t="s">
        <v>1648</v>
      </c>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row>
    <row r="515" spans="1:39" s="21" customFormat="1">
      <c r="A515" s="11" t="s">
        <v>1007</v>
      </c>
      <c r="B515" s="12" t="s">
        <v>1008</v>
      </c>
      <c r="C515" s="180">
        <v>4.5329842932000002</v>
      </c>
      <c r="D515" s="175">
        <v>1.252548</v>
      </c>
      <c r="E515" s="14">
        <v>1.5</v>
      </c>
      <c r="F515" s="174">
        <f t="shared" si="7"/>
        <v>1.878822</v>
      </c>
      <c r="G515" s="119" t="s">
        <v>1647</v>
      </c>
      <c r="H515" s="120" t="s">
        <v>1648</v>
      </c>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row>
    <row r="516" spans="1:39" s="21" customFormat="1">
      <c r="A516" s="11" t="s">
        <v>1009</v>
      </c>
      <c r="B516" s="12" t="s">
        <v>1008</v>
      </c>
      <c r="C516" s="180">
        <v>5.4349881797000004</v>
      </c>
      <c r="D516" s="175">
        <v>1.3731120000000001</v>
      </c>
      <c r="E516" s="14">
        <v>1.5</v>
      </c>
      <c r="F516" s="174">
        <f t="shared" si="7"/>
        <v>2.0596680000000003</v>
      </c>
      <c r="G516" s="119" t="s">
        <v>1647</v>
      </c>
      <c r="H516" s="120" t="s">
        <v>1648</v>
      </c>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row>
    <row r="517" spans="1:39" s="21" customFormat="1">
      <c r="A517" s="11" t="s">
        <v>1010</v>
      </c>
      <c r="B517" s="12" t="s">
        <v>1008</v>
      </c>
      <c r="C517" s="180">
        <v>10.671336836</v>
      </c>
      <c r="D517" s="175">
        <v>2.3158340000000002</v>
      </c>
      <c r="E517" s="14">
        <v>1.5</v>
      </c>
      <c r="F517" s="174">
        <f t="shared" si="7"/>
        <v>3.473751</v>
      </c>
      <c r="G517" s="119" t="s">
        <v>1647</v>
      </c>
      <c r="H517" s="120" t="s">
        <v>1648</v>
      </c>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row>
    <row r="518" spans="1:39" s="21" customFormat="1">
      <c r="A518" s="16" t="s">
        <v>1011</v>
      </c>
      <c r="B518" s="17" t="s">
        <v>1008</v>
      </c>
      <c r="C518" s="181">
        <v>21.4783653846</v>
      </c>
      <c r="D518" s="176">
        <v>5.1900310000000003</v>
      </c>
      <c r="E518" s="19">
        <v>1.5</v>
      </c>
      <c r="F518" s="174">
        <f t="shared" si="7"/>
        <v>7.7850465</v>
      </c>
      <c r="G518" s="119" t="s">
        <v>1647</v>
      </c>
      <c r="H518" s="120" t="s">
        <v>1648</v>
      </c>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row>
    <row r="519" spans="1:39" s="21" customFormat="1">
      <c r="A519" s="11" t="s">
        <v>1012</v>
      </c>
      <c r="B519" s="12" t="s">
        <v>1013</v>
      </c>
      <c r="C519" s="180">
        <v>2.7979351031999999</v>
      </c>
      <c r="D519" s="175">
        <v>0.47112100000000001</v>
      </c>
      <c r="E519" s="14">
        <v>1.5</v>
      </c>
      <c r="F519" s="174">
        <f t="shared" si="7"/>
        <v>0.70668149999999996</v>
      </c>
      <c r="G519" s="119" t="s">
        <v>1647</v>
      </c>
      <c r="H519" s="120" t="s">
        <v>1648</v>
      </c>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row>
    <row r="520" spans="1:39" s="21" customFormat="1">
      <c r="A520" s="11" t="s">
        <v>1014</v>
      </c>
      <c r="B520" s="12" t="s">
        <v>1013</v>
      </c>
      <c r="C520" s="180">
        <v>3.6065466447999999</v>
      </c>
      <c r="D520" s="175">
        <v>0.59446100000000002</v>
      </c>
      <c r="E520" s="14">
        <v>1.5</v>
      </c>
      <c r="F520" s="174">
        <f t="shared" si="7"/>
        <v>0.89169150000000008</v>
      </c>
      <c r="G520" s="119" t="s">
        <v>1647</v>
      </c>
      <c r="H520" s="120" t="s">
        <v>1648</v>
      </c>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row>
    <row r="521" spans="1:39" s="21" customFormat="1">
      <c r="A521" s="11" t="s">
        <v>1015</v>
      </c>
      <c r="B521" s="12" t="s">
        <v>1013</v>
      </c>
      <c r="C521" s="180">
        <v>5.8038041957999997</v>
      </c>
      <c r="D521" s="175">
        <v>0.95931100000000002</v>
      </c>
      <c r="E521" s="14">
        <v>1.5</v>
      </c>
      <c r="F521" s="174">
        <f t="shared" si="7"/>
        <v>1.4389665</v>
      </c>
      <c r="G521" s="119" t="s">
        <v>1647</v>
      </c>
      <c r="H521" s="120" t="s">
        <v>1648</v>
      </c>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row>
    <row r="522" spans="1:39" s="21" customFormat="1">
      <c r="A522" s="16" t="s">
        <v>1016</v>
      </c>
      <c r="B522" s="17" t="s">
        <v>1013</v>
      </c>
      <c r="C522" s="181">
        <v>11.570182241199999</v>
      </c>
      <c r="D522" s="176">
        <v>2.326883</v>
      </c>
      <c r="E522" s="19">
        <v>1.5</v>
      </c>
      <c r="F522" s="174">
        <f t="shared" si="7"/>
        <v>3.4903244999999998</v>
      </c>
      <c r="G522" s="119" t="s">
        <v>1647</v>
      </c>
      <c r="H522" s="120" t="s">
        <v>1648</v>
      </c>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row>
    <row r="523" spans="1:39" s="21" customFormat="1">
      <c r="A523" s="11" t="s">
        <v>1017</v>
      </c>
      <c r="B523" s="12" t="s">
        <v>1018</v>
      </c>
      <c r="C523" s="180">
        <v>2.9834024896</v>
      </c>
      <c r="D523" s="175">
        <v>0.47333599999999998</v>
      </c>
      <c r="E523" s="14">
        <v>1.5</v>
      </c>
      <c r="F523" s="174">
        <f t="shared" si="7"/>
        <v>0.71000399999999997</v>
      </c>
      <c r="G523" s="119" t="s">
        <v>1647</v>
      </c>
      <c r="H523" s="120" t="s">
        <v>1648</v>
      </c>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row>
    <row r="524" spans="1:39" s="21" customFormat="1">
      <c r="A524" s="11" t="s">
        <v>1019</v>
      </c>
      <c r="B524" s="12" t="s">
        <v>1018</v>
      </c>
      <c r="C524" s="180">
        <v>3.4362722703999999</v>
      </c>
      <c r="D524" s="175">
        <v>0.61409800000000003</v>
      </c>
      <c r="E524" s="14">
        <v>1.5</v>
      </c>
      <c r="F524" s="174">
        <f t="shared" si="7"/>
        <v>0.92114700000000005</v>
      </c>
      <c r="G524" s="119" t="s">
        <v>1647</v>
      </c>
      <c r="H524" s="120" t="s">
        <v>1648</v>
      </c>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row>
    <row r="525" spans="1:39" s="21" customFormat="1">
      <c r="A525" s="11" t="s">
        <v>1020</v>
      </c>
      <c r="B525" s="12" t="s">
        <v>1018</v>
      </c>
      <c r="C525" s="180">
        <v>5.3219182709000004</v>
      </c>
      <c r="D525" s="175">
        <v>0.97174700000000003</v>
      </c>
      <c r="E525" s="14">
        <v>1.5</v>
      </c>
      <c r="F525" s="174">
        <f t="shared" si="7"/>
        <v>1.4576205</v>
      </c>
      <c r="G525" s="119" t="s">
        <v>1647</v>
      </c>
      <c r="H525" s="120" t="s">
        <v>1648</v>
      </c>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row>
    <row r="526" spans="1:39" s="21" customFormat="1">
      <c r="A526" s="16" t="s">
        <v>1021</v>
      </c>
      <c r="B526" s="17" t="s">
        <v>1018</v>
      </c>
      <c r="C526" s="181">
        <v>10.4656153051</v>
      </c>
      <c r="D526" s="176">
        <v>2.142128</v>
      </c>
      <c r="E526" s="19">
        <v>1.5</v>
      </c>
      <c r="F526" s="174">
        <f t="shared" si="7"/>
        <v>3.2131920000000003</v>
      </c>
      <c r="G526" s="119" t="s">
        <v>1647</v>
      </c>
      <c r="H526" s="120" t="s">
        <v>1648</v>
      </c>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row>
    <row r="527" spans="1:39" s="21" customFormat="1">
      <c r="A527" s="11" t="s">
        <v>1022</v>
      </c>
      <c r="B527" s="12" t="s">
        <v>1023</v>
      </c>
      <c r="C527" s="180">
        <v>3.5684678016000002</v>
      </c>
      <c r="D527" s="175">
        <v>0.50789499999999999</v>
      </c>
      <c r="E527" s="14">
        <v>1.5</v>
      </c>
      <c r="F527" s="174">
        <f t="shared" si="7"/>
        <v>0.76184249999999998</v>
      </c>
      <c r="G527" s="119" t="s">
        <v>1647</v>
      </c>
      <c r="H527" s="120" t="s">
        <v>1648</v>
      </c>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row>
    <row r="528" spans="1:39" s="21" customFormat="1">
      <c r="A528" s="11" t="s">
        <v>1024</v>
      </c>
      <c r="B528" s="12" t="s">
        <v>1023</v>
      </c>
      <c r="C528" s="180">
        <v>4.2136674259999998</v>
      </c>
      <c r="D528" s="175">
        <v>0.75529999999999997</v>
      </c>
      <c r="E528" s="14">
        <v>1.5</v>
      </c>
      <c r="F528" s="174">
        <f t="shared" ref="F528:F591" si="8">D528*E528</f>
        <v>1.1329499999999999</v>
      </c>
      <c r="G528" s="119" t="s">
        <v>1647</v>
      </c>
      <c r="H528" s="120" t="s">
        <v>1648</v>
      </c>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row>
    <row r="529" spans="1:39" s="21" customFormat="1">
      <c r="A529" s="11" t="s">
        <v>1025</v>
      </c>
      <c r="B529" s="12" t="s">
        <v>1023</v>
      </c>
      <c r="C529" s="180">
        <v>6.0957051776000002</v>
      </c>
      <c r="D529" s="175">
        <v>1.072926</v>
      </c>
      <c r="E529" s="14">
        <v>1.5</v>
      </c>
      <c r="F529" s="174">
        <f t="shared" si="8"/>
        <v>1.6093890000000002</v>
      </c>
      <c r="G529" s="119" t="s">
        <v>1647</v>
      </c>
      <c r="H529" s="120" t="s">
        <v>1648</v>
      </c>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row>
    <row r="530" spans="1:39" s="21" customFormat="1">
      <c r="A530" s="16" t="s">
        <v>1026</v>
      </c>
      <c r="B530" s="17" t="s">
        <v>1023</v>
      </c>
      <c r="C530" s="181">
        <v>9.7378701952999993</v>
      </c>
      <c r="D530" s="176">
        <v>1.7518279999999999</v>
      </c>
      <c r="E530" s="19">
        <v>1.5</v>
      </c>
      <c r="F530" s="174">
        <f t="shared" si="8"/>
        <v>2.627742</v>
      </c>
      <c r="G530" s="119" t="s">
        <v>1647</v>
      </c>
      <c r="H530" s="120" t="s">
        <v>1648</v>
      </c>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row>
    <row r="531" spans="1:39" s="21" customFormat="1">
      <c r="A531" s="11" t="s">
        <v>1027</v>
      </c>
      <c r="B531" s="12" t="s">
        <v>1028</v>
      </c>
      <c r="C531" s="180">
        <v>3.1778556250999999</v>
      </c>
      <c r="D531" s="175">
        <v>0.55068099999999998</v>
      </c>
      <c r="E531" s="14">
        <v>1.5</v>
      </c>
      <c r="F531" s="174">
        <f t="shared" si="8"/>
        <v>0.82602149999999996</v>
      </c>
      <c r="G531" s="119" t="s">
        <v>1647</v>
      </c>
      <c r="H531" s="120" t="s">
        <v>1648</v>
      </c>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row>
    <row r="532" spans="1:39" s="21" customFormat="1">
      <c r="A532" s="11" t="s">
        <v>1029</v>
      </c>
      <c r="B532" s="12" t="s">
        <v>1028</v>
      </c>
      <c r="C532" s="180">
        <v>4.0274905373000003</v>
      </c>
      <c r="D532" s="175">
        <v>0.70664300000000002</v>
      </c>
      <c r="E532" s="14">
        <v>1.5</v>
      </c>
      <c r="F532" s="174">
        <f t="shared" si="8"/>
        <v>1.0599645</v>
      </c>
      <c r="G532" s="119" t="s">
        <v>1647</v>
      </c>
      <c r="H532" s="120" t="s">
        <v>1648</v>
      </c>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row>
    <row r="533" spans="1:39" s="21" customFormat="1">
      <c r="A533" s="11" t="s">
        <v>1030</v>
      </c>
      <c r="B533" s="12" t="s">
        <v>1028</v>
      </c>
      <c r="C533" s="180">
        <v>6.4887618099999997</v>
      </c>
      <c r="D533" s="175">
        <v>1.121267</v>
      </c>
      <c r="E533" s="14">
        <v>1.5</v>
      </c>
      <c r="F533" s="174">
        <f t="shared" si="8"/>
        <v>1.6819005</v>
      </c>
      <c r="G533" s="119" t="s">
        <v>1647</v>
      </c>
      <c r="H533" s="120" t="s">
        <v>1648</v>
      </c>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row>
    <row r="534" spans="1:39" s="21" customFormat="1">
      <c r="A534" s="16" t="s">
        <v>1031</v>
      </c>
      <c r="B534" s="17" t="s">
        <v>1028</v>
      </c>
      <c r="C534" s="181">
        <v>13.809387966799999</v>
      </c>
      <c r="D534" s="176">
        <v>2.786203</v>
      </c>
      <c r="E534" s="19">
        <v>1.5</v>
      </c>
      <c r="F534" s="174">
        <f t="shared" si="8"/>
        <v>4.1793044999999998</v>
      </c>
      <c r="G534" s="119" t="s">
        <v>1647</v>
      </c>
      <c r="H534" s="120" t="s">
        <v>1648</v>
      </c>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row>
    <row r="535" spans="1:39" s="21" customFormat="1">
      <c r="A535" s="11" t="s">
        <v>1032</v>
      </c>
      <c r="B535" s="12" t="s">
        <v>1033</v>
      </c>
      <c r="C535" s="180">
        <v>2.8586717029000002</v>
      </c>
      <c r="D535" s="175">
        <v>0.491207</v>
      </c>
      <c r="E535" s="14">
        <v>1.5</v>
      </c>
      <c r="F535" s="174">
        <f t="shared" si="8"/>
        <v>0.73681050000000003</v>
      </c>
      <c r="G535" s="119" t="s">
        <v>1647</v>
      </c>
      <c r="H535" s="120" t="s">
        <v>1648</v>
      </c>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row>
    <row r="536" spans="1:39" s="21" customFormat="1">
      <c r="A536" s="11" t="s">
        <v>1034</v>
      </c>
      <c r="B536" s="12" t="s">
        <v>1033</v>
      </c>
      <c r="C536" s="180">
        <v>3.3822465448000001</v>
      </c>
      <c r="D536" s="175">
        <v>0.62999099999999997</v>
      </c>
      <c r="E536" s="14">
        <v>1.5</v>
      </c>
      <c r="F536" s="174">
        <f t="shared" si="8"/>
        <v>0.94498649999999995</v>
      </c>
      <c r="G536" s="119" t="s">
        <v>1647</v>
      </c>
      <c r="H536" s="120" t="s">
        <v>1648</v>
      </c>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row>
    <row r="537" spans="1:39" s="21" customFormat="1">
      <c r="A537" s="11" t="s">
        <v>1035</v>
      </c>
      <c r="B537" s="12" t="s">
        <v>1033</v>
      </c>
      <c r="C537" s="180">
        <v>5.0458791623000003</v>
      </c>
      <c r="D537" s="175">
        <v>0.92450200000000005</v>
      </c>
      <c r="E537" s="14">
        <v>1.5</v>
      </c>
      <c r="F537" s="174">
        <f t="shared" si="8"/>
        <v>1.3867530000000001</v>
      </c>
      <c r="G537" s="119" t="s">
        <v>1647</v>
      </c>
      <c r="H537" s="120" t="s">
        <v>1648</v>
      </c>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row>
    <row r="538" spans="1:39" s="21" customFormat="1">
      <c r="A538" s="16" t="s">
        <v>1036</v>
      </c>
      <c r="B538" s="17" t="s">
        <v>1033</v>
      </c>
      <c r="C538" s="181">
        <v>9.4742306266000007</v>
      </c>
      <c r="D538" s="176">
        <v>1.849675</v>
      </c>
      <c r="E538" s="19">
        <v>1.5</v>
      </c>
      <c r="F538" s="174">
        <f t="shared" si="8"/>
        <v>2.7745125000000002</v>
      </c>
      <c r="G538" s="119" t="s">
        <v>1647</v>
      </c>
      <c r="H538" s="120" t="s">
        <v>1648</v>
      </c>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row>
    <row r="539" spans="1:39" s="21" customFormat="1">
      <c r="A539" s="11" t="s">
        <v>1037</v>
      </c>
      <c r="B539" s="12" t="s">
        <v>1038</v>
      </c>
      <c r="C539" s="180">
        <v>2.4479264110000001</v>
      </c>
      <c r="D539" s="175">
        <v>0.54022499999999996</v>
      </c>
      <c r="E539" s="14">
        <v>1.5</v>
      </c>
      <c r="F539" s="174">
        <f t="shared" si="8"/>
        <v>0.81033749999999993</v>
      </c>
      <c r="G539" s="119" t="s">
        <v>1647</v>
      </c>
      <c r="H539" s="120" t="s">
        <v>1648</v>
      </c>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row>
    <row r="540" spans="1:39" s="21" customFormat="1">
      <c r="A540" s="11" t="s">
        <v>1039</v>
      </c>
      <c r="B540" s="12" t="s">
        <v>1038</v>
      </c>
      <c r="C540" s="180">
        <v>3.4433983016999998</v>
      </c>
      <c r="D540" s="175">
        <v>0.74462099999999998</v>
      </c>
      <c r="E540" s="14">
        <v>1.5</v>
      </c>
      <c r="F540" s="174">
        <f t="shared" si="8"/>
        <v>1.1169315</v>
      </c>
      <c r="G540" s="119" t="s">
        <v>1647</v>
      </c>
      <c r="H540" s="120" t="s">
        <v>1648</v>
      </c>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row>
    <row r="541" spans="1:39" s="21" customFormat="1">
      <c r="A541" s="11" t="s">
        <v>1040</v>
      </c>
      <c r="B541" s="12" t="s">
        <v>1038</v>
      </c>
      <c r="C541" s="180">
        <v>5.3580991736000003</v>
      </c>
      <c r="D541" s="175">
        <v>1.0803229999999999</v>
      </c>
      <c r="E541" s="14">
        <v>1.5</v>
      </c>
      <c r="F541" s="174">
        <f t="shared" si="8"/>
        <v>1.6204844999999999</v>
      </c>
      <c r="G541" s="119" t="s">
        <v>1647</v>
      </c>
      <c r="H541" s="120" t="s">
        <v>1648</v>
      </c>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row>
    <row r="542" spans="1:39" s="21" customFormat="1">
      <c r="A542" s="16" t="s">
        <v>1041</v>
      </c>
      <c r="B542" s="17" t="s">
        <v>1038</v>
      </c>
      <c r="C542" s="181">
        <v>10.5937680323</v>
      </c>
      <c r="D542" s="176">
        <v>2.125591</v>
      </c>
      <c r="E542" s="19">
        <v>1.5</v>
      </c>
      <c r="F542" s="174">
        <f t="shared" si="8"/>
        <v>3.1883865</v>
      </c>
      <c r="G542" s="119" t="s">
        <v>1647</v>
      </c>
      <c r="H542" s="120" t="s">
        <v>1648</v>
      </c>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row>
    <row r="543" spans="1:39" s="21" customFormat="1">
      <c r="A543" s="11" t="s">
        <v>1042</v>
      </c>
      <c r="B543" s="12" t="s">
        <v>1043</v>
      </c>
      <c r="C543" s="180">
        <v>3.652933016</v>
      </c>
      <c r="D543" s="175">
        <v>1.8139190000000001</v>
      </c>
      <c r="E543" s="14">
        <v>1.5</v>
      </c>
      <c r="F543" s="174">
        <f t="shared" si="8"/>
        <v>2.7208785</v>
      </c>
      <c r="G543" s="119" t="s">
        <v>1647</v>
      </c>
      <c r="H543" s="120" t="s">
        <v>1649</v>
      </c>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row>
    <row r="544" spans="1:39" s="21" customFormat="1">
      <c r="A544" s="11" t="s">
        <v>1044</v>
      </c>
      <c r="B544" s="12" t="s">
        <v>1043</v>
      </c>
      <c r="C544" s="180">
        <v>3.9636986490999999</v>
      </c>
      <c r="D544" s="175">
        <v>1.968909</v>
      </c>
      <c r="E544" s="14">
        <v>1.5</v>
      </c>
      <c r="F544" s="174">
        <f t="shared" si="8"/>
        <v>2.9533635</v>
      </c>
      <c r="G544" s="119" t="s">
        <v>1647</v>
      </c>
      <c r="H544" s="120" t="s">
        <v>1649</v>
      </c>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row>
    <row r="545" spans="1:39" s="21" customFormat="1">
      <c r="A545" s="11" t="s">
        <v>1045</v>
      </c>
      <c r="B545" s="12" t="s">
        <v>1043</v>
      </c>
      <c r="C545" s="180">
        <v>5.3532894338999997</v>
      </c>
      <c r="D545" s="175">
        <v>2.5025740000000001</v>
      </c>
      <c r="E545" s="14">
        <v>1.5</v>
      </c>
      <c r="F545" s="174">
        <f t="shared" si="8"/>
        <v>3.7538610000000001</v>
      </c>
      <c r="G545" s="119" t="s">
        <v>1647</v>
      </c>
      <c r="H545" s="120" t="s">
        <v>1649</v>
      </c>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row>
    <row r="546" spans="1:39" s="21" customFormat="1">
      <c r="A546" s="16" t="s">
        <v>1046</v>
      </c>
      <c r="B546" s="17" t="s">
        <v>1043</v>
      </c>
      <c r="C546" s="181">
        <v>12.801574286699999</v>
      </c>
      <c r="D546" s="176">
        <v>3.9990220000000001</v>
      </c>
      <c r="E546" s="19">
        <v>1.5</v>
      </c>
      <c r="F546" s="174">
        <f t="shared" si="8"/>
        <v>5.9985330000000001</v>
      </c>
      <c r="G546" s="119" t="s">
        <v>1647</v>
      </c>
      <c r="H546" s="120" t="s">
        <v>1649</v>
      </c>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row>
    <row r="547" spans="1:39" s="21" customFormat="1">
      <c r="A547" s="11" t="s">
        <v>1047</v>
      </c>
      <c r="B547" s="12" t="s">
        <v>1048</v>
      </c>
      <c r="C547" s="180">
        <v>2.9581741282</v>
      </c>
      <c r="D547" s="175">
        <v>1.742794</v>
      </c>
      <c r="E547" s="14">
        <v>1.5</v>
      </c>
      <c r="F547" s="174">
        <f t="shared" si="8"/>
        <v>2.6141909999999999</v>
      </c>
      <c r="G547" s="119" t="s">
        <v>1647</v>
      </c>
      <c r="H547" s="120" t="s">
        <v>1649</v>
      </c>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row>
    <row r="548" spans="1:39" s="21" customFormat="1">
      <c r="A548" s="11" t="s">
        <v>1049</v>
      </c>
      <c r="B548" s="12" t="s">
        <v>1048</v>
      </c>
      <c r="C548" s="180">
        <v>3.3809726230999999</v>
      </c>
      <c r="D548" s="175">
        <v>1.9131279999999999</v>
      </c>
      <c r="E548" s="14">
        <v>1.5</v>
      </c>
      <c r="F548" s="174">
        <f t="shared" si="8"/>
        <v>2.8696919999999997</v>
      </c>
      <c r="G548" s="119" t="s">
        <v>1647</v>
      </c>
      <c r="H548" s="120" t="s">
        <v>1649</v>
      </c>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row>
    <row r="549" spans="1:39" s="21" customFormat="1">
      <c r="A549" s="11" t="s">
        <v>1050</v>
      </c>
      <c r="B549" s="12" t="s">
        <v>1048</v>
      </c>
      <c r="C549" s="180">
        <v>5.1935372743999997</v>
      </c>
      <c r="D549" s="175">
        <v>2.3797839999999999</v>
      </c>
      <c r="E549" s="14">
        <v>1.5</v>
      </c>
      <c r="F549" s="174">
        <f t="shared" si="8"/>
        <v>3.5696759999999998</v>
      </c>
      <c r="G549" s="119" t="s">
        <v>1647</v>
      </c>
      <c r="H549" s="120" t="s">
        <v>1649</v>
      </c>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row>
    <row r="550" spans="1:39" s="21" customFormat="1">
      <c r="A550" s="16" t="s">
        <v>1051</v>
      </c>
      <c r="B550" s="17" t="s">
        <v>1048</v>
      </c>
      <c r="C550" s="181">
        <v>12.480401093899999</v>
      </c>
      <c r="D550" s="176">
        <v>4.3467989999999999</v>
      </c>
      <c r="E550" s="19">
        <v>1.5</v>
      </c>
      <c r="F550" s="174">
        <f t="shared" si="8"/>
        <v>6.5201984999999993</v>
      </c>
      <c r="G550" s="119" t="s">
        <v>1647</v>
      </c>
      <c r="H550" s="120" t="s">
        <v>1649</v>
      </c>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row>
    <row r="551" spans="1:39" s="21" customFormat="1">
      <c r="A551" s="11" t="s">
        <v>1052</v>
      </c>
      <c r="B551" s="12" t="s">
        <v>1053</v>
      </c>
      <c r="C551" s="180">
        <v>4.5003136763000002</v>
      </c>
      <c r="D551" s="175">
        <v>4.7038890000000002</v>
      </c>
      <c r="E551" s="14">
        <v>1.5</v>
      </c>
      <c r="F551" s="174">
        <f t="shared" si="8"/>
        <v>7.0558335000000003</v>
      </c>
      <c r="G551" s="119" t="s">
        <v>1647</v>
      </c>
      <c r="H551" s="120" t="s">
        <v>1649</v>
      </c>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row>
    <row r="552" spans="1:39" s="21" customFormat="1">
      <c r="A552" s="11" t="s">
        <v>1054</v>
      </c>
      <c r="B552" s="12" t="s">
        <v>1053</v>
      </c>
      <c r="C552" s="180">
        <v>5.7012127894000004</v>
      </c>
      <c r="D552" s="175">
        <v>5.5421899999999997</v>
      </c>
      <c r="E552" s="14">
        <v>1.5</v>
      </c>
      <c r="F552" s="174">
        <f t="shared" si="8"/>
        <v>8.3132850000000005</v>
      </c>
      <c r="G552" s="119" t="s">
        <v>1647</v>
      </c>
      <c r="H552" s="120" t="s">
        <v>1649</v>
      </c>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row>
    <row r="553" spans="1:39" s="21" customFormat="1">
      <c r="A553" s="11" t="s">
        <v>1055</v>
      </c>
      <c r="B553" s="12" t="s">
        <v>1053</v>
      </c>
      <c r="C553" s="180">
        <v>8.5659140568000005</v>
      </c>
      <c r="D553" s="175">
        <v>7.7548599999999999</v>
      </c>
      <c r="E553" s="14">
        <v>1.5</v>
      </c>
      <c r="F553" s="174">
        <f t="shared" si="8"/>
        <v>11.632289999999999</v>
      </c>
      <c r="G553" s="119" t="s">
        <v>1647</v>
      </c>
      <c r="H553" s="120" t="s">
        <v>1649</v>
      </c>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row>
    <row r="554" spans="1:39" s="21" customFormat="1">
      <c r="A554" s="16" t="s">
        <v>1056</v>
      </c>
      <c r="B554" s="17" t="s">
        <v>1053</v>
      </c>
      <c r="C554" s="181">
        <v>16.067961165</v>
      </c>
      <c r="D554" s="176">
        <v>10.574334</v>
      </c>
      <c r="E554" s="19">
        <v>1.5</v>
      </c>
      <c r="F554" s="174">
        <f t="shared" si="8"/>
        <v>15.861501000000001</v>
      </c>
      <c r="G554" s="119" t="s">
        <v>1647</v>
      </c>
      <c r="H554" s="120" t="s">
        <v>1649</v>
      </c>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row>
    <row r="555" spans="1:39" s="21" customFormat="1">
      <c r="A555" s="11" t="s">
        <v>1057</v>
      </c>
      <c r="B555" s="12" t="s">
        <v>1058</v>
      </c>
      <c r="C555" s="180">
        <v>2.9972018900999999</v>
      </c>
      <c r="D555" s="175">
        <v>2.971924</v>
      </c>
      <c r="E555" s="14">
        <v>1.5</v>
      </c>
      <c r="F555" s="174">
        <f t="shared" si="8"/>
        <v>4.4578860000000002</v>
      </c>
      <c r="G555" s="119" t="s">
        <v>1647</v>
      </c>
      <c r="H555" s="120" t="s">
        <v>1649</v>
      </c>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row>
    <row r="556" spans="1:39" s="21" customFormat="1">
      <c r="A556" s="11" t="s">
        <v>1059</v>
      </c>
      <c r="B556" s="12" t="s">
        <v>1058</v>
      </c>
      <c r="C556" s="180">
        <v>4.0469976552000002</v>
      </c>
      <c r="D556" s="175">
        <v>3.5297589999999999</v>
      </c>
      <c r="E556" s="14">
        <v>1.5</v>
      </c>
      <c r="F556" s="174">
        <f t="shared" si="8"/>
        <v>5.2946384999999996</v>
      </c>
      <c r="G556" s="119" t="s">
        <v>1647</v>
      </c>
      <c r="H556" s="120" t="s">
        <v>1649</v>
      </c>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row>
    <row r="557" spans="1:39" s="21" customFormat="1">
      <c r="A557" s="11" t="s">
        <v>1060</v>
      </c>
      <c r="B557" s="12" t="s">
        <v>1058</v>
      </c>
      <c r="C557" s="180">
        <v>7.3536543716000002</v>
      </c>
      <c r="D557" s="175">
        <v>4.9643860000000002</v>
      </c>
      <c r="E557" s="14">
        <v>1.5</v>
      </c>
      <c r="F557" s="174">
        <f t="shared" si="8"/>
        <v>7.4465789999999998</v>
      </c>
      <c r="G557" s="119" t="s">
        <v>1647</v>
      </c>
      <c r="H557" s="120" t="s">
        <v>1649</v>
      </c>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row>
    <row r="558" spans="1:39" s="21" customFormat="1">
      <c r="A558" s="16" t="s">
        <v>1061</v>
      </c>
      <c r="B558" s="17" t="s">
        <v>1058</v>
      </c>
      <c r="C558" s="181">
        <v>17.755615453699999</v>
      </c>
      <c r="D558" s="176">
        <v>8.1662490000000005</v>
      </c>
      <c r="E558" s="19">
        <v>1.5</v>
      </c>
      <c r="F558" s="174">
        <f t="shared" si="8"/>
        <v>12.249373500000001</v>
      </c>
      <c r="G558" s="119" t="s">
        <v>1647</v>
      </c>
      <c r="H558" s="120" t="s">
        <v>1649</v>
      </c>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row>
    <row r="559" spans="1:39" s="21" customFormat="1">
      <c r="A559" s="11" t="s">
        <v>1062</v>
      </c>
      <c r="B559" s="12" t="s">
        <v>1063</v>
      </c>
      <c r="C559" s="180">
        <v>5.4039382649999999</v>
      </c>
      <c r="D559" s="175">
        <v>1.0653140000000001</v>
      </c>
      <c r="E559" s="14">
        <v>1.5</v>
      </c>
      <c r="F559" s="174">
        <f t="shared" si="8"/>
        <v>1.5979710000000003</v>
      </c>
      <c r="G559" s="119" t="s">
        <v>1647</v>
      </c>
      <c r="H559" s="120" t="s">
        <v>1649</v>
      </c>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row>
    <row r="560" spans="1:39" s="21" customFormat="1">
      <c r="A560" s="11" t="s">
        <v>1064</v>
      </c>
      <c r="B560" s="12" t="s">
        <v>1063</v>
      </c>
      <c r="C560" s="180">
        <v>7.3740376958000002</v>
      </c>
      <c r="D560" s="175">
        <v>1.4042030000000001</v>
      </c>
      <c r="E560" s="14">
        <v>1.5</v>
      </c>
      <c r="F560" s="174">
        <f t="shared" si="8"/>
        <v>2.1063045000000002</v>
      </c>
      <c r="G560" s="119" t="s">
        <v>1647</v>
      </c>
      <c r="H560" s="120" t="s">
        <v>1649</v>
      </c>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row>
    <row r="561" spans="1:39" s="21" customFormat="1">
      <c r="A561" s="11" t="s">
        <v>1065</v>
      </c>
      <c r="B561" s="12" t="s">
        <v>1063</v>
      </c>
      <c r="C561" s="180">
        <v>11.3724979273</v>
      </c>
      <c r="D561" s="175">
        <v>2.1842440000000001</v>
      </c>
      <c r="E561" s="14">
        <v>1.5</v>
      </c>
      <c r="F561" s="174">
        <f t="shared" si="8"/>
        <v>3.2763660000000003</v>
      </c>
      <c r="G561" s="119" t="s">
        <v>1647</v>
      </c>
      <c r="H561" s="120" t="s">
        <v>1649</v>
      </c>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row>
    <row r="562" spans="1:39" s="21" customFormat="1">
      <c r="A562" s="16" t="s">
        <v>1066</v>
      </c>
      <c r="B562" s="17" t="s">
        <v>1063</v>
      </c>
      <c r="C562" s="181">
        <v>19.874131589699999</v>
      </c>
      <c r="D562" s="176">
        <v>4.2155060000000004</v>
      </c>
      <c r="E562" s="19">
        <v>1.5</v>
      </c>
      <c r="F562" s="174">
        <f t="shared" si="8"/>
        <v>6.3232590000000002</v>
      </c>
      <c r="G562" s="119" t="s">
        <v>1647</v>
      </c>
      <c r="H562" s="120" t="s">
        <v>1649</v>
      </c>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row>
    <row r="563" spans="1:39" s="21" customFormat="1">
      <c r="A563" s="11" t="s">
        <v>1067</v>
      </c>
      <c r="B563" s="12" t="s">
        <v>1068</v>
      </c>
      <c r="C563" s="180">
        <v>4.1851114221000003</v>
      </c>
      <c r="D563" s="175">
        <v>1.3100430000000001</v>
      </c>
      <c r="E563" s="14">
        <v>1.5</v>
      </c>
      <c r="F563" s="174">
        <f t="shared" si="8"/>
        <v>1.9650645</v>
      </c>
      <c r="G563" s="119" t="s">
        <v>1647</v>
      </c>
      <c r="H563" s="120" t="s">
        <v>1649</v>
      </c>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row>
    <row r="564" spans="1:39" s="21" customFormat="1">
      <c r="A564" s="11" t="s">
        <v>1069</v>
      </c>
      <c r="B564" s="12" t="s">
        <v>1068</v>
      </c>
      <c r="C564" s="180">
        <v>4.9561697123000004</v>
      </c>
      <c r="D564" s="175">
        <v>1.5853729999999999</v>
      </c>
      <c r="E564" s="14">
        <v>1.5</v>
      </c>
      <c r="F564" s="174">
        <f t="shared" si="8"/>
        <v>2.3780595</v>
      </c>
      <c r="G564" s="119" t="s">
        <v>1647</v>
      </c>
      <c r="H564" s="120" t="s">
        <v>1649</v>
      </c>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row>
    <row r="565" spans="1:39" s="21" customFormat="1">
      <c r="A565" s="11" t="s">
        <v>1070</v>
      </c>
      <c r="B565" s="12" t="s">
        <v>1068</v>
      </c>
      <c r="C565" s="180">
        <v>6.9718967530000002</v>
      </c>
      <c r="D565" s="175">
        <v>2.1517460000000002</v>
      </c>
      <c r="E565" s="14">
        <v>1.5</v>
      </c>
      <c r="F565" s="174">
        <f t="shared" si="8"/>
        <v>3.2276190000000002</v>
      </c>
      <c r="G565" s="119" t="s">
        <v>1647</v>
      </c>
      <c r="H565" s="120" t="s">
        <v>1649</v>
      </c>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row>
    <row r="566" spans="1:39" s="21" customFormat="1">
      <c r="A566" s="16" t="s">
        <v>1071</v>
      </c>
      <c r="B566" s="17" t="s">
        <v>1068</v>
      </c>
      <c r="C566" s="181">
        <v>12.644699812400001</v>
      </c>
      <c r="D566" s="176">
        <v>3.6505570000000001</v>
      </c>
      <c r="E566" s="19">
        <v>1.5</v>
      </c>
      <c r="F566" s="174">
        <f t="shared" si="8"/>
        <v>5.4758355000000005</v>
      </c>
      <c r="G566" s="119" t="s">
        <v>1647</v>
      </c>
      <c r="H566" s="120" t="s">
        <v>1649</v>
      </c>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row>
    <row r="567" spans="1:39" s="21" customFormat="1">
      <c r="A567" s="11" t="s">
        <v>1072</v>
      </c>
      <c r="B567" s="12" t="s">
        <v>1073</v>
      </c>
      <c r="C567" s="180">
        <v>2.7765448631999998</v>
      </c>
      <c r="D567" s="175">
        <v>1.148102</v>
      </c>
      <c r="E567" s="14">
        <v>1.5</v>
      </c>
      <c r="F567" s="174">
        <f t="shared" si="8"/>
        <v>1.722153</v>
      </c>
      <c r="G567" s="119" t="s">
        <v>1647</v>
      </c>
      <c r="H567" s="120" t="s">
        <v>1649</v>
      </c>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row>
    <row r="568" spans="1:39" s="21" customFormat="1">
      <c r="A568" s="11" t="s">
        <v>1074</v>
      </c>
      <c r="B568" s="12" t="s">
        <v>1073</v>
      </c>
      <c r="C568" s="180">
        <v>4.9044420071000001</v>
      </c>
      <c r="D568" s="175">
        <v>1.62307</v>
      </c>
      <c r="E568" s="14">
        <v>1.5</v>
      </c>
      <c r="F568" s="174">
        <f t="shared" si="8"/>
        <v>2.4346049999999999</v>
      </c>
      <c r="G568" s="119" t="s">
        <v>1647</v>
      </c>
      <c r="H568" s="120" t="s">
        <v>1649</v>
      </c>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row>
    <row r="569" spans="1:39" s="21" customFormat="1">
      <c r="A569" s="11" t="s">
        <v>1075</v>
      </c>
      <c r="B569" s="12" t="s">
        <v>1073</v>
      </c>
      <c r="C569" s="180">
        <v>8.6548168249999993</v>
      </c>
      <c r="D569" s="175">
        <v>2.328722</v>
      </c>
      <c r="E569" s="14">
        <v>1.5</v>
      </c>
      <c r="F569" s="174">
        <f t="shared" si="8"/>
        <v>3.4930829999999999</v>
      </c>
      <c r="G569" s="119" t="s">
        <v>1647</v>
      </c>
      <c r="H569" s="120" t="s">
        <v>1649</v>
      </c>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row>
    <row r="570" spans="1:39" s="21" customFormat="1">
      <c r="A570" s="16" t="s">
        <v>1076</v>
      </c>
      <c r="B570" s="17" t="s">
        <v>1073</v>
      </c>
      <c r="C570" s="181">
        <v>18.868571428599999</v>
      </c>
      <c r="D570" s="176">
        <v>4.2407909999999998</v>
      </c>
      <c r="E570" s="19">
        <v>1.5</v>
      </c>
      <c r="F570" s="174">
        <f t="shared" si="8"/>
        <v>6.3611864999999996</v>
      </c>
      <c r="G570" s="119" t="s">
        <v>1647</v>
      </c>
      <c r="H570" s="120" t="s">
        <v>1649</v>
      </c>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row>
    <row r="571" spans="1:39" s="21" customFormat="1">
      <c r="A571" s="11" t="s">
        <v>1077</v>
      </c>
      <c r="B571" s="12" t="s">
        <v>1078</v>
      </c>
      <c r="C571" s="180">
        <v>1.8079069669000001</v>
      </c>
      <c r="D571" s="175">
        <v>0.89250799999999997</v>
      </c>
      <c r="E571" s="14">
        <v>1.5</v>
      </c>
      <c r="F571" s="174">
        <f t="shared" si="8"/>
        <v>1.338762</v>
      </c>
      <c r="G571" s="119" t="s">
        <v>1647</v>
      </c>
      <c r="H571" s="120" t="s">
        <v>1649</v>
      </c>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row>
    <row r="572" spans="1:39" s="21" customFormat="1">
      <c r="A572" s="11" t="s">
        <v>1079</v>
      </c>
      <c r="B572" s="12" t="s">
        <v>1078</v>
      </c>
      <c r="C572" s="180">
        <v>3.0226800765999999</v>
      </c>
      <c r="D572" s="175">
        <v>1.188723</v>
      </c>
      <c r="E572" s="14">
        <v>1.5</v>
      </c>
      <c r="F572" s="174">
        <f t="shared" si="8"/>
        <v>1.7830845</v>
      </c>
      <c r="G572" s="119" t="s">
        <v>1647</v>
      </c>
      <c r="H572" s="120" t="s">
        <v>1649</v>
      </c>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row>
    <row r="573" spans="1:39" s="21" customFormat="1">
      <c r="A573" s="11" t="s">
        <v>1080</v>
      </c>
      <c r="B573" s="12" t="s">
        <v>1078</v>
      </c>
      <c r="C573" s="180">
        <v>6.2416233649999997</v>
      </c>
      <c r="D573" s="175">
        <v>1.7910459999999999</v>
      </c>
      <c r="E573" s="14">
        <v>1.5</v>
      </c>
      <c r="F573" s="174">
        <f t="shared" si="8"/>
        <v>2.686569</v>
      </c>
      <c r="G573" s="119" t="s">
        <v>1647</v>
      </c>
      <c r="H573" s="120" t="s">
        <v>1649</v>
      </c>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row>
    <row r="574" spans="1:39" s="21" customFormat="1">
      <c r="A574" s="16" t="s">
        <v>1081</v>
      </c>
      <c r="B574" s="17" t="s">
        <v>1078</v>
      </c>
      <c r="C574" s="181">
        <v>16.220216606499999</v>
      </c>
      <c r="D574" s="176">
        <v>4.1660560000000002</v>
      </c>
      <c r="E574" s="19">
        <v>1.5</v>
      </c>
      <c r="F574" s="174">
        <f t="shared" si="8"/>
        <v>6.2490839999999999</v>
      </c>
      <c r="G574" s="119" t="s">
        <v>1647</v>
      </c>
      <c r="H574" s="120" t="s">
        <v>1649</v>
      </c>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row>
    <row r="575" spans="1:39" s="21" customFormat="1">
      <c r="A575" s="11" t="s">
        <v>1082</v>
      </c>
      <c r="B575" s="12" t="s">
        <v>1083</v>
      </c>
      <c r="C575" s="180">
        <v>5.3837563452000001</v>
      </c>
      <c r="D575" s="175">
        <v>1.2554190000000001</v>
      </c>
      <c r="E575" s="14">
        <v>1.5</v>
      </c>
      <c r="F575" s="174">
        <f t="shared" si="8"/>
        <v>1.8831285000000002</v>
      </c>
      <c r="G575" s="119" t="s">
        <v>1647</v>
      </c>
      <c r="H575" s="120" t="s">
        <v>1649</v>
      </c>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row>
    <row r="576" spans="1:39" s="21" customFormat="1">
      <c r="A576" s="11" t="s">
        <v>1084</v>
      </c>
      <c r="B576" s="12" t="s">
        <v>1083</v>
      </c>
      <c r="C576" s="180">
        <v>9.3994953743000007</v>
      </c>
      <c r="D576" s="175">
        <v>1.8446130000000001</v>
      </c>
      <c r="E576" s="14">
        <v>1.5</v>
      </c>
      <c r="F576" s="174">
        <f t="shared" si="8"/>
        <v>2.7669195000000002</v>
      </c>
      <c r="G576" s="119" t="s">
        <v>1647</v>
      </c>
      <c r="H576" s="120" t="s">
        <v>1649</v>
      </c>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row>
    <row r="577" spans="1:39" s="21" customFormat="1">
      <c r="A577" s="11" t="s">
        <v>1085</v>
      </c>
      <c r="B577" s="12" t="s">
        <v>1083</v>
      </c>
      <c r="C577" s="180">
        <v>18.463325183399999</v>
      </c>
      <c r="D577" s="175">
        <v>3.1355029999999999</v>
      </c>
      <c r="E577" s="14">
        <v>1.5</v>
      </c>
      <c r="F577" s="174">
        <f t="shared" si="8"/>
        <v>4.7032544999999999</v>
      </c>
      <c r="G577" s="119" t="s">
        <v>1647</v>
      </c>
      <c r="H577" s="120" t="s">
        <v>1649</v>
      </c>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row>
    <row r="578" spans="1:39" s="21" customFormat="1">
      <c r="A578" s="16" t="s">
        <v>1086</v>
      </c>
      <c r="B578" s="17" t="s">
        <v>1083</v>
      </c>
      <c r="C578" s="181">
        <v>32.843317972400001</v>
      </c>
      <c r="D578" s="176">
        <v>7.1147470000000004</v>
      </c>
      <c r="E578" s="19">
        <v>1.5</v>
      </c>
      <c r="F578" s="174">
        <f t="shared" si="8"/>
        <v>10.6721205</v>
      </c>
      <c r="G578" s="119" t="s">
        <v>1647</v>
      </c>
      <c r="H578" s="120" t="s">
        <v>1649</v>
      </c>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row>
    <row r="579" spans="1:39" s="21" customFormat="1">
      <c r="A579" s="11" t="s">
        <v>1087</v>
      </c>
      <c r="B579" s="12" t="s">
        <v>1088</v>
      </c>
      <c r="C579" s="180">
        <v>2.6951216493999999</v>
      </c>
      <c r="D579" s="175">
        <v>1.0851949999999999</v>
      </c>
      <c r="E579" s="14">
        <v>1.5</v>
      </c>
      <c r="F579" s="174">
        <f t="shared" si="8"/>
        <v>1.6277925</v>
      </c>
      <c r="G579" s="119" t="s">
        <v>1647</v>
      </c>
      <c r="H579" s="120" t="s">
        <v>1649</v>
      </c>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row>
    <row r="580" spans="1:39" s="21" customFormat="1">
      <c r="A580" s="11" t="s">
        <v>1089</v>
      </c>
      <c r="B580" s="12" t="s">
        <v>1088</v>
      </c>
      <c r="C580" s="180">
        <v>4.4392711386999997</v>
      </c>
      <c r="D580" s="175">
        <v>1.521155</v>
      </c>
      <c r="E580" s="14">
        <v>1.5</v>
      </c>
      <c r="F580" s="174">
        <f t="shared" si="8"/>
        <v>2.2817324999999999</v>
      </c>
      <c r="G580" s="119" t="s">
        <v>1647</v>
      </c>
      <c r="H580" s="120" t="s">
        <v>1649</v>
      </c>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row>
    <row r="581" spans="1:39" s="21" customFormat="1">
      <c r="A581" s="11" t="s">
        <v>1090</v>
      </c>
      <c r="B581" s="12" t="s">
        <v>1088</v>
      </c>
      <c r="C581" s="180">
        <v>7.8531704032</v>
      </c>
      <c r="D581" s="175">
        <v>2.2742260000000001</v>
      </c>
      <c r="E581" s="14">
        <v>1.5</v>
      </c>
      <c r="F581" s="174">
        <f t="shared" si="8"/>
        <v>3.4113389999999999</v>
      </c>
      <c r="G581" s="119" t="s">
        <v>1647</v>
      </c>
      <c r="H581" s="120" t="s">
        <v>1649</v>
      </c>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row>
    <row r="582" spans="1:39" s="21" customFormat="1">
      <c r="A582" s="16" t="s">
        <v>1091</v>
      </c>
      <c r="B582" s="17" t="s">
        <v>1088</v>
      </c>
      <c r="C582" s="181">
        <v>16.591928251100001</v>
      </c>
      <c r="D582" s="176">
        <v>4.3348620000000002</v>
      </c>
      <c r="E582" s="19">
        <v>1.5</v>
      </c>
      <c r="F582" s="174">
        <f t="shared" si="8"/>
        <v>6.5022929999999999</v>
      </c>
      <c r="G582" s="119" t="s">
        <v>1647</v>
      </c>
      <c r="H582" s="120" t="s">
        <v>1649</v>
      </c>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row>
    <row r="583" spans="1:39" s="21" customFormat="1">
      <c r="A583" s="11" t="s">
        <v>1092</v>
      </c>
      <c r="B583" s="12" t="s">
        <v>1093</v>
      </c>
      <c r="C583" s="180">
        <v>2.5734138973</v>
      </c>
      <c r="D583" s="175">
        <v>0.92908000000000002</v>
      </c>
      <c r="E583" s="14">
        <v>1.5</v>
      </c>
      <c r="F583" s="174">
        <f t="shared" si="8"/>
        <v>1.3936200000000001</v>
      </c>
      <c r="G583" s="119" t="s">
        <v>1647</v>
      </c>
      <c r="H583" s="120" t="s">
        <v>1649</v>
      </c>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row>
    <row r="584" spans="1:39" s="21" customFormat="1">
      <c r="A584" s="11" t="s">
        <v>1094</v>
      </c>
      <c r="B584" s="12" t="s">
        <v>1093</v>
      </c>
      <c r="C584" s="180">
        <v>5.0741414140999996</v>
      </c>
      <c r="D584" s="175">
        <v>1.131948</v>
      </c>
      <c r="E584" s="14">
        <v>1.5</v>
      </c>
      <c r="F584" s="174">
        <f t="shared" si="8"/>
        <v>1.6979219999999999</v>
      </c>
      <c r="G584" s="119" t="s">
        <v>1647</v>
      </c>
      <c r="H584" s="120" t="s">
        <v>1649</v>
      </c>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row>
    <row r="585" spans="1:39" s="21" customFormat="1">
      <c r="A585" s="11" t="s">
        <v>1095</v>
      </c>
      <c r="B585" s="12" t="s">
        <v>1093</v>
      </c>
      <c r="C585" s="180">
        <v>8.0966767371999993</v>
      </c>
      <c r="D585" s="175">
        <v>1.6005860000000001</v>
      </c>
      <c r="E585" s="14">
        <v>1.5</v>
      </c>
      <c r="F585" s="174">
        <f t="shared" si="8"/>
        <v>2.4008790000000002</v>
      </c>
      <c r="G585" s="119" t="s">
        <v>1647</v>
      </c>
      <c r="H585" s="120" t="s">
        <v>1649</v>
      </c>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row>
    <row r="586" spans="1:39" s="21" customFormat="1">
      <c r="A586" s="16" t="s">
        <v>1096</v>
      </c>
      <c r="B586" s="17" t="s">
        <v>1093</v>
      </c>
      <c r="C586" s="181">
        <v>15.786545925</v>
      </c>
      <c r="D586" s="176">
        <v>3.288494</v>
      </c>
      <c r="E586" s="19">
        <v>1.5</v>
      </c>
      <c r="F586" s="174">
        <f t="shared" si="8"/>
        <v>4.932741</v>
      </c>
      <c r="G586" s="119" t="s">
        <v>1647</v>
      </c>
      <c r="H586" s="120" t="s">
        <v>1649</v>
      </c>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row>
    <row r="587" spans="1:39" s="21" customFormat="1">
      <c r="A587" s="11" t="s">
        <v>1097</v>
      </c>
      <c r="B587" s="12" t="s">
        <v>1098</v>
      </c>
      <c r="C587" s="180">
        <v>1.8497289887999999</v>
      </c>
      <c r="D587" s="175">
        <v>0.83869300000000002</v>
      </c>
      <c r="E587" s="14">
        <v>1.5</v>
      </c>
      <c r="F587" s="174">
        <f t="shared" si="8"/>
        <v>1.2580395</v>
      </c>
      <c r="G587" s="119" t="s">
        <v>1647</v>
      </c>
      <c r="H587" s="120" t="s">
        <v>1649</v>
      </c>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row>
    <row r="588" spans="1:39" s="21" customFormat="1">
      <c r="A588" s="11" t="s">
        <v>1099</v>
      </c>
      <c r="B588" s="12" t="s">
        <v>1098</v>
      </c>
      <c r="C588" s="180">
        <v>2.6734867859999998</v>
      </c>
      <c r="D588" s="175">
        <v>1.5911219999999999</v>
      </c>
      <c r="E588" s="14">
        <v>1.5</v>
      </c>
      <c r="F588" s="174">
        <f t="shared" si="8"/>
        <v>2.3866829999999997</v>
      </c>
      <c r="G588" s="119" t="s">
        <v>1647</v>
      </c>
      <c r="H588" s="120" t="s">
        <v>1649</v>
      </c>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row>
    <row r="589" spans="1:39" s="21" customFormat="1">
      <c r="A589" s="11" t="s">
        <v>1100</v>
      </c>
      <c r="B589" s="12" t="s">
        <v>1098</v>
      </c>
      <c r="C589" s="180">
        <v>6.4925975773999998</v>
      </c>
      <c r="D589" s="175">
        <v>2.254165</v>
      </c>
      <c r="E589" s="14">
        <v>1.5</v>
      </c>
      <c r="F589" s="174">
        <f t="shared" si="8"/>
        <v>3.3812474999999997</v>
      </c>
      <c r="G589" s="119" t="s">
        <v>1647</v>
      </c>
      <c r="H589" s="120" t="s">
        <v>1649</v>
      </c>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row>
    <row r="590" spans="1:39" s="21" customFormat="1">
      <c r="A590" s="16" t="s">
        <v>1101</v>
      </c>
      <c r="B590" s="17" t="s">
        <v>1098</v>
      </c>
      <c r="C590" s="181">
        <v>14.727393617000001</v>
      </c>
      <c r="D590" s="176">
        <v>4.4541649999999997</v>
      </c>
      <c r="E590" s="19">
        <v>1.5</v>
      </c>
      <c r="F590" s="174">
        <f t="shared" si="8"/>
        <v>6.6812474999999996</v>
      </c>
      <c r="G590" s="119" t="s">
        <v>1647</v>
      </c>
      <c r="H590" s="120" t="s">
        <v>1649</v>
      </c>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row>
    <row r="591" spans="1:39" s="21" customFormat="1">
      <c r="A591" s="11" t="s">
        <v>1102</v>
      </c>
      <c r="B591" s="12" t="s">
        <v>1103</v>
      </c>
      <c r="C591" s="180">
        <v>2.2860385925000002</v>
      </c>
      <c r="D591" s="175">
        <v>0.71948500000000004</v>
      </c>
      <c r="E591" s="14">
        <v>1.5</v>
      </c>
      <c r="F591" s="174">
        <f t="shared" si="8"/>
        <v>1.0792275</v>
      </c>
      <c r="G591" s="119" t="s">
        <v>1647</v>
      </c>
      <c r="H591" s="120" t="s">
        <v>1649</v>
      </c>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row>
    <row r="592" spans="1:39" s="21" customFormat="1">
      <c r="A592" s="11" t="s">
        <v>1104</v>
      </c>
      <c r="B592" s="12" t="s">
        <v>1103</v>
      </c>
      <c r="C592" s="180">
        <v>3.9550561798000001</v>
      </c>
      <c r="D592" s="175">
        <v>1.0563180000000001</v>
      </c>
      <c r="E592" s="14">
        <v>1.5</v>
      </c>
      <c r="F592" s="174">
        <f t="shared" ref="F592:F655" si="9">D592*E592</f>
        <v>1.5844770000000001</v>
      </c>
      <c r="G592" s="119" t="s">
        <v>1647</v>
      </c>
      <c r="H592" s="120" t="s">
        <v>1649</v>
      </c>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row>
    <row r="593" spans="1:39" s="21" customFormat="1">
      <c r="A593" s="11" t="s">
        <v>1105</v>
      </c>
      <c r="B593" s="12" t="s">
        <v>1103</v>
      </c>
      <c r="C593" s="180">
        <v>7.2727272727000001</v>
      </c>
      <c r="D593" s="175">
        <v>1.7142569999999999</v>
      </c>
      <c r="E593" s="14">
        <v>1.5</v>
      </c>
      <c r="F593" s="174">
        <f t="shared" si="9"/>
        <v>2.5713854999999999</v>
      </c>
      <c r="G593" s="119" t="s">
        <v>1647</v>
      </c>
      <c r="H593" s="120" t="s">
        <v>1649</v>
      </c>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row>
    <row r="594" spans="1:39" s="21" customFormat="1">
      <c r="A594" s="16" t="s">
        <v>1106</v>
      </c>
      <c r="B594" s="17" t="s">
        <v>1103</v>
      </c>
      <c r="C594" s="181">
        <v>14.296703296700001</v>
      </c>
      <c r="D594" s="176">
        <v>3.456718</v>
      </c>
      <c r="E594" s="19">
        <v>1.5</v>
      </c>
      <c r="F594" s="174">
        <f t="shared" si="9"/>
        <v>5.1850769999999997</v>
      </c>
      <c r="G594" s="119" t="s">
        <v>1647</v>
      </c>
      <c r="H594" s="120" t="s">
        <v>1649</v>
      </c>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row>
    <row r="595" spans="1:39" s="21" customFormat="1">
      <c r="A595" s="11" t="s">
        <v>1107</v>
      </c>
      <c r="B595" s="12" t="s">
        <v>1108</v>
      </c>
      <c r="C595" s="180">
        <v>2.9966275022</v>
      </c>
      <c r="D595" s="175">
        <v>0.82036100000000001</v>
      </c>
      <c r="E595" s="14">
        <v>1.5</v>
      </c>
      <c r="F595" s="174">
        <f t="shared" si="9"/>
        <v>1.2305415</v>
      </c>
      <c r="G595" s="119" t="s">
        <v>1647</v>
      </c>
      <c r="H595" s="120" t="s">
        <v>1649</v>
      </c>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row>
    <row r="596" spans="1:39" s="21" customFormat="1">
      <c r="A596" s="11" t="s">
        <v>1109</v>
      </c>
      <c r="B596" s="12" t="s">
        <v>1108</v>
      </c>
      <c r="C596" s="180">
        <v>5.4409974765999998</v>
      </c>
      <c r="D596" s="175">
        <v>1.176307</v>
      </c>
      <c r="E596" s="14">
        <v>1.5</v>
      </c>
      <c r="F596" s="174">
        <f t="shared" si="9"/>
        <v>1.7644605</v>
      </c>
      <c r="G596" s="119" t="s">
        <v>1647</v>
      </c>
      <c r="H596" s="120" t="s">
        <v>1649</v>
      </c>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row>
    <row r="597" spans="1:39" s="21" customFormat="1">
      <c r="A597" s="11" t="s">
        <v>1110</v>
      </c>
      <c r="B597" s="12" t="s">
        <v>1108</v>
      </c>
      <c r="C597" s="180">
        <v>10.3006244425</v>
      </c>
      <c r="D597" s="175">
        <v>1.973759</v>
      </c>
      <c r="E597" s="14">
        <v>1.5</v>
      </c>
      <c r="F597" s="174">
        <f t="shared" si="9"/>
        <v>2.9606385</v>
      </c>
      <c r="G597" s="119" t="s">
        <v>1647</v>
      </c>
      <c r="H597" s="120" t="s">
        <v>1649</v>
      </c>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row>
    <row r="598" spans="1:39" s="21" customFormat="1">
      <c r="A598" s="16" t="s">
        <v>1111</v>
      </c>
      <c r="B598" s="17" t="s">
        <v>1108</v>
      </c>
      <c r="C598" s="181">
        <v>20.3760107817</v>
      </c>
      <c r="D598" s="176">
        <v>4.3377239999999997</v>
      </c>
      <c r="E598" s="19">
        <v>1.5</v>
      </c>
      <c r="F598" s="174">
        <f t="shared" si="9"/>
        <v>6.5065859999999995</v>
      </c>
      <c r="G598" s="119" t="s">
        <v>1647</v>
      </c>
      <c r="H598" s="120" t="s">
        <v>1649</v>
      </c>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row>
    <row r="599" spans="1:39" s="21" customFormat="1">
      <c r="A599" s="11" t="s">
        <v>1112</v>
      </c>
      <c r="B599" s="12" t="s">
        <v>1113</v>
      </c>
      <c r="C599" s="180">
        <v>2.2864143291999999</v>
      </c>
      <c r="D599" s="175">
        <v>0.93134099999999997</v>
      </c>
      <c r="E599" s="14">
        <v>1.5</v>
      </c>
      <c r="F599" s="174">
        <f t="shared" si="9"/>
        <v>1.3970115000000001</v>
      </c>
      <c r="G599" s="119" t="s">
        <v>1647</v>
      </c>
      <c r="H599" s="120" t="s">
        <v>1649</v>
      </c>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row>
    <row r="600" spans="1:39" s="21" customFormat="1">
      <c r="A600" s="11" t="s">
        <v>1114</v>
      </c>
      <c r="B600" s="12" t="s">
        <v>1113</v>
      </c>
      <c r="C600" s="180">
        <v>4.7370536769999996</v>
      </c>
      <c r="D600" s="175">
        <v>1.4084920000000001</v>
      </c>
      <c r="E600" s="14">
        <v>1.5</v>
      </c>
      <c r="F600" s="174">
        <f t="shared" si="9"/>
        <v>2.1127380000000002</v>
      </c>
      <c r="G600" s="119" t="s">
        <v>1647</v>
      </c>
      <c r="H600" s="120" t="s">
        <v>1649</v>
      </c>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row>
    <row r="601" spans="1:39" s="21" customFormat="1">
      <c r="A601" s="11" t="s">
        <v>1115</v>
      </c>
      <c r="B601" s="12" t="s">
        <v>1113</v>
      </c>
      <c r="C601" s="180">
        <v>8.9960317459999999</v>
      </c>
      <c r="D601" s="175">
        <v>2.1497030000000001</v>
      </c>
      <c r="E601" s="14">
        <v>1.5</v>
      </c>
      <c r="F601" s="174">
        <f t="shared" si="9"/>
        <v>3.2245545</v>
      </c>
      <c r="G601" s="119" t="s">
        <v>1647</v>
      </c>
      <c r="H601" s="120" t="s">
        <v>1649</v>
      </c>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row>
    <row r="602" spans="1:39" s="21" customFormat="1">
      <c r="A602" s="16" t="s">
        <v>1116</v>
      </c>
      <c r="B602" s="17" t="s">
        <v>1113</v>
      </c>
      <c r="C602" s="181">
        <v>18.438311688300001</v>
      </c>
      <c r="D602" s="176">
        <v>4.0941520000000002</v>
      </c>
      <c r="E602" s="19">
        <v>1.5</v>
      </c>
      <c r="F602" s="174">
        <f t="shared" si="9"/>
        <v>6.1412279999999999</v>
      </c>
      <c r="G602" s="119" t="s">
        <v>1647</v>
      </c>
      <c r="H602" s="120" t="s">
        <v>1649</v>
      </c>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row>
    <row r="603" spans="1:39" s="21" customFormat="1">
      <c r="A603" s="11" t="s">
        <v>1117</v>
      </c>
      <c r="B603" s="12" t="s">
        <v>1118</v>
      </c>
      <c r="C603" s="180">
        <v>1.7398309756000001</v>
      </c>
      <c r="D603" s="175">
        <v>1.679926</v>
      </c>
      <c r="E603" s="14">
        <v>1.5</v>
      </c>
      <c r="F603" s="174">
        <f t="shared" si="9"/>
        <v>2.519889</v>
      </c>
      <c r="G603" s="119" t="s">
        <v>1647</v>
      </c>
      <c r="H603" s="120" t="s">
        <v>1649</v>
      </c>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row>
    <row r="604" spans="1:39" s="21" customFormat="1">
      <c r="A604" s="11" t="s">
        <v>1119</v>
      </c>
      <c r="B604" s="12" t="s">
        <v>1118</v>
      </c>
      <c r="C604" s="180">
        <v>3.2212718661999999</v>
      </c>
      <c r="D604" s="175">
        <v>2.1291220000000002</v>
      </c>
      <c r="E604" s="14">
        <v>1.5</v>
      </c>
      <c r="F604" s="174">
        <f t="shared" si="9"/>
        <v>3.193683</v>
      </c>
      <c r="G604" s="119" t="s">
        <v>1647</v>
      </c>
      <c r="H604" s="120" t="s">
        <v>1649</v>
      </c>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row>
    <row r="605" spans="1:39" s="21" customFormat="1">
      <c r="A605" s="11" t="s">
        <v>1120</v>
      </c>
      <c r="B605" s="12" t="s">
        <v>1118</v>
      </c>
      <c r="C605" s="180">
        <v>8.6917908268000001</v>
      </c>
      <c r="D605" s="175">
        <v>3.5736219999999999</v>
      </c>
      <c r="E605" s="14">
        <v>1.5</v>
      </c>
      <c r="F605" s="174">
        <f t="shared" si="9"/>
        <v>5.3604329999999996</v>
      </c>
      <c r="G605" s="119" t="s">
        <v>1647</v>
      </c>
      <c r="H605" s="120" t="s">
        <v>1649</v>
      </c>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row>
    <row r="606" spans="1:39" s="21" customFormat="1">
      <c r="A606" s="16" t="s">
        <v>1121</v>
      </c>
      <c r="B606" s="17" t="s">
        <v>1118</v>
      </c>
      <c r="C606" s="181">
        <v>17.397452229300001</v>
      </c>
      <c r="D606" s="176">
        <v>6.5430910000000004</v>
      </c>
      <c r="E606" s="19">
        <v>1.5</v>
      </c>
      <c r="F606" s="174">
        <f t="shared" si="9"/>
        <v>9.8146365000000007</v>
      </c>
      <c r="G606" s="119" t="s">
        <v>1647</v>
      </c>
      <c r="H606" s="120" t="s">
        <v>1649</v>
      </c>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row>
    <row r="607" spans="1:39" s="21" customFormat="1">
      <c r="A607" s="11" t="s">
        <v>1122</v>
      </c>
      <c r="B607" s="12" t="s">
        <v>1123</v>
      </c>
      <c r="C607" s="180">
        <v>3.0683353198000001</v>
      </c>
      <c r="D607" s="175">
        <v>0.40518100000000001</v>
      </c>
      <c r="E607" s="14">
        <v>1.5</v>
      </c>
      <c r="F607" s="174">
        <f t="shared" si="9"/>
        <v>0.60777150000000002</v>
      </c>
      <c r="G607" s="119" t="s">
        <v>1647</v>
      </c>
      <c r="H607" s="120" t="s">
        <v>1649</v>
      </c>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row>
    <row r="608" spans="1:39" s="21" customFormat="1">
      <c r="A608" s="11" t="s">
        <v>1124</v>
      </c>
      <c r="B608" s="12" t="s">
        <v>1123</v>
      </c>
      <c r="C608" s="180">
        <v>3.5013964426999999</v>
      </c>
      <c r="D608" s="175">
        <v>0.52121600000000001</v>
      </c>
      <c r="E608" s="14">
        <v>1.5</v>
      </c>
      <c r="F608" s="174">
        <f t="shared" si="9"/>
        <v>0.78182400000000007</v>
      </c>
      <c r="G608" s="119" t="s">
        <v>1647</v>
      </c>
      <c r="H608" s="120" t="s">
        <v>1649</v>
      </c>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row>
    <row r="609" spans="1:39" s="21" customFormat="1">
      <c r="A609" s="11" t="s">
        <v>1125</v>
      </c>
      <c r="B609" s="12" t="s">
        <v>1123</v>
      </c>
      <c r="C609" s="180">
        <v>5.0743967828000001</v>
      </c>
      <c r="D609" s="175">
        <v>0.77407999999999999</v>
      </c>
      <c r="E609" s="14">
        <v>1.5</v>
      </c>
      <c r="F609" s="174">
        <f t="shared" si="9"/>
        <v>1.1611199999999999</v>
      </c>
      <c r="G609" s="119" t="s">
        <v>1647</v>
      </c>
      <c r="H609" s="120" t="s">
        <v>1649</v>
      </c>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row>
    <row r="610" spans="1:39" s="21" customFormat="1">
      <c r="A610" s="16" t="s">
        <v>1126</v>
      </c>
      <c r="B610" s="17" t="s">
        <v>1123</v>
      </c>
      <c r="C610" s="181">
        <v>7.1703821656000004</v>
      </c>
      <c r="D610" s="176">
        <v>1.3544419999999999</v>
      </c>
      <c r="E610" s="19">
        <v>1.5</v>
      </c>
      <c r="F610" s="174">
        <f t="shared" si="9"/>
        <v>2.031663</v>
      </c>
      <c r="G610" s="119" t="s">
        <v>1647</v>
      </c>
      <c r="H610" s="120" t="s">
        <v>1649</v>
      </c>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row>
    <row r="611" spans="1:39" s="21" customFormat="1">
      <c r="A611" s="11" t="s">
        <v>1127</v>
      </c>
      <c r="B611" s="12" t="s">
        <v>1128</v>
      </c>
      <c r="C611" s="180">
        <v>3.0183150183</v>
      </c>
      <c r="D611" s="175">
        <v>0.46845300000000001</v>
      </c>
      <c r="E611" s="14">
        <v>1.5</v>
      </c>
      <c r="F611" s="174">
        <f t="shared" si="9"/>
        <v>0.70267950000000001</v>
      </c>
      <c r="G611" s="119" t="s">
        <v>1647</v>
      </c>
      <c r="H611" s="120" t="s">
        <v>1649</v>
      </c>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row>
    <row r="612" spans="1:39" s="21" customFormat="1">
      <c r="A612" s="11" t="s">
        <v>1129</v>
      </c>
      <c r="B612" s="12" t="s">
        <v>1128</v>
      </c>
      <c r="C612" s="180">
        <v>3.6494678155</v>
      </c>
      <c r="D612" s="175">
        <v>0.57320000000000004</v>
      </c>
      <c r="E612" s="14">
        <v>1.5</v>
      </c>
      <c r="F612" s="174">
        <f t="shared" si="9"/>
        <v>0.85980000000000012</v>
      </c>
      <c r="G612" s="119" t="s">
        <v>1647</v>
      </c>
      <c r="H612" s="120" t="s">
        <v>1649</v>
      </c>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row>
    <row r="613" spans="1:39" s="21" customFormat="1">
      <c r="A613" s="11" t="s">
        <v>1130</v>
      </c>
      <c r="B613" s="12" t="s">
        <v>1128</v>
      </c>
      <c r="C613" s="180">
        <v>4.7963480529</v>
      </c>
      <c r="D613" s="175">
        <v>0.78340100000000001</v>
      </c>
      <c r="E613" s="14">
        <v>1.5</v>
      </c>
      <c r="F613" s="174">
        <f t="shared" si="9"/>
        <v>1.1751015</v>
      </c>
      <c r="G613" s="119" t="s">
        <v>1647</v>
      </c>
      <c r="H613" s="120" t="s">
        <v>1649</v>
      </c>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row>
    <row r="614" spans="1:39" s="21" customFormat="1">
      <c r="A614" s="16" t="s">
        <v>1131</v>
      </c>
      <c r="B614" s="17" t="s">
        <v>1128</v>
      </c>
      <c r="C614" s="181">
        <v>9.8123076922999992</v>
      </c>
      <c r="D614" s="176">
        <v>1.9345600000000001</v>
      </c>
      <c r="E614" s="19">
        <v>1.5</v>
      </c>
      <c r="F614" s="174">
        <f t="shared" si="9"/>
        <v>2.90184</v>
      </c>
      <c r="G614" s="119" t="s">
        <v>1647</v>
      </c>
      <c r="H614" s="120" t="s">
        <v>1649</v>
      </c>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row>
    <row r="615" spans="1:39" s="21" customFormat="1">
      <c r="A615" s="11" t="s">
        <v>1132</v>
      </c>
      <c r="B615" s="12" t="s">
        <v>1133</v>
      </c>
      <c r="C615" s="180">
        <v>2.2307068742</v>
      </c>
      <c r="D615" s="175">
        <v>0.41984900000000003</v>
      </c>
      <c r="E615" s="14">
        <v>1.5</v>
      </c>
      <c r="F615" s="174">
        <f t="shared" si="9"/>
        <v>0.62977349999999999</v>
      </c>
      <c r="G615" s="119" t="s">
        <v>1647</v>
      </c>
      <c r="H615" s="120" t="s">
        <v>1649</v>
      </c>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row>
    <row r="616" spans="1:39" s="21" customFormat="1">
      <c r="A616" s="11" t="s">
        <v>1134</v>
      </c>
      <c r="B616" s="12" t="s">
        <v>1133</v>
      </c>
      <c r="C616" s="180">
        <v>3.3596272156999998</v>
      </c>
      <c r="D616" s="175">
        <v>0.60147499999999998</v>
      </c>
      <c r="E616" s="14">
        <v>1.5</v>
      </c>
      <c r="F616" s="174">
        <f t="shared" si="9"/>
        <v>0.90221249999999997</v>
      </c>
      <c r="G616" s="119" t="s">
        <v>1647</v>
      </c>
      <c r="H616" s="120" t="s">
        <v>1649</v>
      </c>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row>
    <row r="617" spans="1:39" s="21" customFormat="1">
      <c r="A617" s="11" t="s">
        <v>1135</v>
      </c>
      <c r="B617" s="12" t="s">
        <v>1133</v>
      </c>
      <c r="C617" s="180">
        <v>5.2289759972000001</v>
      </c>
      <c r="D617" s="175">
        <v>0.90296600000000005</v>
      </c>
      <c r="E617" s="14">
        <v>1.5</v>
      </c>
      <c r="F617" s="174">
        <f t="shared" si="9"/>
        <v>1.354449</v>
      </c>
      <c r="G617" s="119" t="s">
        <v>1647</v>
      </c>
      <c r="H617" s="120" t="s">
        <v>1649</v>
      </c>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row>
    <row r="618" spans="1:39" s="21" customFormat="1">
      <c r="A618" s="16" t="s">
        <v>1136</v>
      </c>
      <c r="B618" s="17" t="s">
        <v>1133</v>
      </c>
      <c r="C618" s="181">
        <v>10.729927007300001</v>
      </c>
      <c r="D618" s="176">
        <v>1.9467080000000001</v>
      </c>
      <c r="E618" s="19">
        <v>1.5</v>
      </c>
      <c r="F618" s="174">
        <f t="shared" si="9"/>
        <v>2.9200620000000002</v>
      </c>
      <c r="G618" s="119" t="s">
        <v>1647</v>
      </c>
      <c r="H618" s="120" t="s">
        <v>1649</v>
      </c>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row>
    <row r="619" spans="1:39" s="21" customFormat="1">
      <c r="A619" s="11" t="s">
        <v>1137</v>
      </c>
      <c r="B619" s="12" t="s">
        <v>1138</v>
      </c>
      <c r="C619" s="180">
        <v>3.8115746972000002</v>
      </c>
      <c r="D619" s="175">
        <v>0.63121400000000005</v>
      </c>
      <c r="E619" s="14">
        <v>1.5</v>
      </c>
      <c r="F619" s="174">
        <f t="shared" si="9"/>
        <v>0.94682100000000013</v>
      </c>
      <c r="G619" s="119" t="s">
        <v>1647</v>
      </c>
      <c r="H619" s="120" t="s">
        <v>1649</v>
      </c>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row>
    <row r="620" spans="1:39" s="21" customFormat="1">
      <c r="A620" s="11" t="s">
        <v>1139</v>
      </c>
      <c r="B620" s="12" t="s">
        <v>1138</v>
      </c>
      <c r="C620" s="180">
        <v>4.6213017751000001</v>
      </c>
      <c r="D620" s="175">
        <v>0.79182900000000001</v>
      </c>
      <c r="E620" s="14">
        <v>1.5</v>
      </c>
      <c r="F620" s="174">
        <f t="shared" si="9"/>
        <v>1.1877435000000001</v>
      </c>
      <c r="G620" s="119" t="s">
        <v>1647</v>
      </c>
      <c r="H620" s="120" t="s">
        <v>1649</v>
      </c>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row>
    <row r="621" spans="1:39" s="21" customFormat="1">
      <c r="A621" s="11" t="s">
        <v>1140</v>
      </c>
      <c r="B621" s="12" t="s">
        <v>1138</v>
      </c>
      <c r="C621" s="180">
        <v>7.6790645252000003</v>
      </c>
      <c r="D621" s="175">
        <v>1.2981229999999999</v>
      </c>
      <c r="E621" s="14">
        <v>1.5</v>
      </c>
      <c r="F621" s="174">
        <f t="shared" si="9"/>
        <v>1.9471844999999999</v>
      </c>
      <c r="G621" s="119" t="s">
        <v>1647</v>
      </c>
      <c r="H621" s="120" t="s">
        <v>1649</v>
      </c>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row>
    <row r="622" spans="1:39" s="21" customFormat="1">
      <c r="A622" s="16" t="s">
        <v>1141</v>
      </c>
      <c r="B622" s="17" t="s">
        <v>1138</v>
      </c>
      <c r="C622" s="181">
        <v>12.776008492600001</v>
      </c>
      <c r="D622" s="176">
        <v>2.2511239999999999</v>
      </c>
      <c r="E622" s="19">
        <v>1.5</v>
      </c>
      <c r="F622" s="174">
        <f t="shared" si="9"/>
        <v>3.3766859999999999</v>
      </c>
      <c r="G622" s="119" t="s">
        <v>1647</v>
      </c>
      <c r="H622" s="120" t="s">
        <v>1649</v>
      </c>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row>
    <row r="623" spans="1:39" s="21" customFormat="1">
      <c r="A623" s="11" t="s">
        <v>1142</v>
      </c>
      <c r="B623" s="12" t="s">
        <v>1143</v>
      </c>
      <c r="C623" s="180">
        <v>5.0989898990000002</v>
      </c>
      <c r="D623" s="175">
        <v>0.61879600000000001</v>
      </c>
      <c r="E623" s="14">
        <v>1.5</v>
      </c>
      <c r="F623" s="174">
        <f t="shared" si="9"/>
        <v>0.92819399999999996</v>
      </c>
      <c r="G623" s="119" t="s">
        <v>1647</v>
      </c>
      <c r="H623" s="120" t="s">
        <v>1649</v>
      </c>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row>
    <row r="624" spans="1:39" s="21" customFormat="1">
      <c r="A624" s="11" t="s">
        <v>1144</v>
      </c>
      <c r="B624" s="12" t="s">
        <v>1143</v>
      </c>
      <c r="C624" s="180">
        <v>6.2385024507000004</v>
      </c>
      <c r="D624" s="175">
        <v>0.82686800000000005</v>
      </c>
      <c r="E624" s="14">
        <v>1.5</v>
      </c>
      <c r="F624" s="174">
        <f t="shared" si="9"/>
        <v>1.240302</v>
      </c>
      <c r="G624" s="119" t="s">
        <v>1647</v>
      </c>
      <c r="H624" s="120" t="s">
        <v>1649</v>
      </c>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row>
    <row r="625" spans="1:39" s="21" customFormat="1">
      <c r="A625" s="11" t="s">
        <v>1145</v>
      </c>
      <c r="B625" s="12" t="s">
        <v>1143</v>
      </c>
      <c r="C625" s="180">
        <v>9.9624134519999998</v>
      </c>
      <c r="D625" s="175">
        <v>1.236828</v>
      </c>
      <c r="E625" s="14">
        <v>1.5</v>
      </c>
      <c r="F625" s="174">
        <f t="shared" si="9"/>
        <v>1.8552420000000001</v>
      </c>
      <c r="G625" s="119" t="s">
        <v>1647</v>
      </c>
      <c r="H625" s="120" t="s">
        <v>1649</v>
      </c>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row>
    <row r="626" spans="1:39" s="21" customFormat="1">
      <c r="A626" s="16" t="s">
        <v>1146</v>
      </c>
      <c r="B626" s="17" t="s">
        <v>1143</v>
      </c>
      <c r="C626" s="181">
        <v>17.2685069009</v>
      </c>
      <c r="D626" s="176">
        <v>2.062522</v>
      </c>
      <c r="E626" s="19">
        <v>1.5</v>
      </c>
      <c r="F626" s="174">
        <f t="shared" si="9"/>
        <v>3.0937830000000002</v>
      </c>
      <c r="G626" s="119" t="s">
        <v>1647</v>
      </c>
      <c r="H626" s="120" t="s">
        <v>1649</v>
      </c>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row>
    <row r="627" spans="1:39" s="21" customFormat="1">
      <c r="A627" s="11" t="s">
        <v>1147</v>
      </c>
      <c r="B627" s="12" t="s">
        <v>1148</v>
      </c>
      <c r="C627" s="180">
        <v>3.1241666666999999</v>
      </c>
      <c r="D627" s="175">
        <v>0.52451000000000003</v>
      </c>
      <c r="E627" s="14">
        <v>1.5</v>
      </c>
      <c r="F627" s="174">
        <f t="shared" si="9"/>
        <v>0.78676500000000005</v>
      </c>
      <c r="G627" s="119" t="s">
        <v>1647</v>
      </c>
      <c r="H627" s="120" t="s">
        <v>1649</v>
      </c>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row>
    <row r="628" spans="1:39" s="21" customFormat="1">
      <c r="A628" s="11" t="s">
        <v>1149</v>
      </c>
      <c r="B628" s="12" t="s">
        <v>1148</v>
      </c>
      <c r="C628" s="180">
        <v>4.1777216535999999</v>
      </c>
      <c r="D628" s="175">
        <v>0.71797500000000003</v>
      </c>
      <c r="E628" s="14">
        <v>1.5</v>
      </c>
      <c r="F628" s="174">
        <f t="shared" si="9"/>
        <v>1.0769625</v>
      </c>
      <c r="G628" s="119" t="s">
        <v>1647</v>
      </c>
      <c r="H628" s="120" t="s">
        <v>1649</v>
      </c>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row>
    <row r="629" spans="1:39" s="21" customFormat="1">
      <c r="A629" s="11" t="s">
        <v>1150</v>
      </c>
      <c r="B629" s="12" t="s">
        <v>1148</v>
      </c>
      <c r="C629" s="180">
        <v>7.4244677255999996</v>
      </c>
      <c r="D629" s="175">
        <v>1.222955</v>
      </c>
      <c r="E629" s="14">
        <v>1.5</v>
      </c>
      <c r="F629" s="174">
        <f t="shared" si="9"/>
        <v>1.8344325000000001</v>
      </c>
      <c r="G629" s="119" t="s">
        <v>1647</v>
      </c>
      <c r="H629" s="120" t="s">
        <v>1649</v>
      </c>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row>
    <row r="630" spans="1:39" s="21" customFormat="1">
      <c r="A630" s="16" t="s">
        <v>1151</v>
      </c>
      <c r="B630" s="17" t="s">
        <v>1148</v>
      </c>
      <c r="C630" s="181">
        <v>15.0688888889</v>
      </c>
      <c r="D630" s="176">
        <v>2.985328</v>
      </c>
      <c r="E630" s="19">
        <v>1.5</v>
      </c>
      <c r="F630" s="174">
        <f t="shared" si="9"/>
        <v>4.4779920000000004</v>
      </c>
      <c r="G630" s="119" t="s">
        <v>1647</v>
      </c>
      <c r="H630" s="120" t="s">
        <v>1649</v>
      </c>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row>
    <row r="631" spans="1:39" s="21" customFormat="1">
      <c r="A631" s="11" t="s">
        <v>1152</v>
      </c>
      <c r="B631" s="12" t="s">
        <v>1153</v>
      </c>
      <c r="C631" s="180">
        <v>2.8833849900000001</v>
      </c>
      <c r="D631" s="175">
        <v>0.52010199999999995</v>
      </c>
      <c r="E631" s="14">
        <v>1.5</v>
      </c>
      <c r="F631" s="174">
        <f t="shared" si="9"/>
        <v>0.78015299999999987</v>
      </c>
      <c r="G631" s="119" t="s">
        <v>1647</v>
      </c>
      <c r="H631" s="120" t="s">
        <v>1649</v>
      </c>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row>
    <row r="632" spans="1:39" s="21" customFormat="1">
      <c r="A632" s="11" t="s">
        <v>1154</v>
      </c>
      <c r="B632" s="12" t="s">
        <v>1153</v>
      </c>
      <c r="C632" s="180">
        <v>3.8770812928999998</v>
      </c>
      <c r="D632" s="175">
        <v>0.70371600000000001</v>
      </c>
      <c r="E632" s="14">
        <v>1.5</v>
      </c>
      <c r="F632" s="174">
        <f t="shared" si="9"/>
        <v>1.055574</v>
      </c>
      <c r="G632" s="119" t="s">
        <v>1647</v>
      </c>
      <c r="H632" s="120" t="s">
        <v>1649</v>
      </c>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row>
    <row r="633" spans="1:39" s="21" customFormat="1">
      <c r="A633" s="11" t="s">
        <v>1155</v>
      </c>
      <c r="B633" s="12" t="s">
        <v>1153</v>
      </c>
      <c r="C633" s="180">
        <v>5.3358856559000003</v>
      </c>
      <c r="D633" s="175">
        <v>0.98942600000000003</v>
      </c>
      <c r="E633" s="14">
        <v>1.5</v>
      </c>
      <c r="F633" s="174">
        <f t="shared" si="9"/>
        <v>1.4841390000000001</v>
      </c>
      <c r="G633" s="119" t="s">
        <v>1647</v>
      </c>
      <c r="H633" s="120" t="s">
        <v>1649</v>
      </c>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row>
    <row r="634" spans="1:39" s="21" customFormat="1">
      <c r="A634" s="16" t="s">
        <v>1156</v>
      </c>
      <c r="B634" s="17" t="s">
        <v>1153</v>
      </c>
      <c r="C634" s="181">
        <v>11.8369188064</v>
      </c>
      <c r="D634" s="176">
        <v>2.3176410000000001</v>
      </c>
      <c r="E634" s="19">
        <v>1.5</v>
      </c>
      <c r="F634" s="174">
        <f t="shared" si="9"/>
        <v>3.4764615000000001</v>
      </c>
      <c r="G634" s="119" t="s">
        <v>1647</v>
      </c>
      <c r="H634" s="120" t="s">
        <v>1649</v>
      </c>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row>
    <row r="635" spans="1:39" s="21" customFormat="1">
      <c r="A635" s="11" t="s">
        <v>1157</v>
      </c>
      <c r="B635" s="12" t="s">
        <v>1158</v>
      </c>
      <c r="C635" s="180">
        <v>2.2614840989</v>
      </c>
      <c r="D635" s="175">
        <v>0.43800299999999998</v>
      </c>
      <c r="E635" s="14">
        <v>1.5</v>
      </c>
      <c r="F635" s="174">
        <f t="shared" si="9"/>
        <v>0.65700449999999999</v>
      </c>
      <c r="G635" s="119" t="s">
        <v>1647</v>
      </c>
      <c r="H635" s="120" t="s">
        <v>1649</v>
      </c>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row>
    <row r="636" spans="1:39" s="21" customFormat="1">
      <c r="A636" s="11" t="s">
        <v>1159</v>
      </c>
      <c r="B636" s="12" t="s">
        <v>1158</v>
      </c>
      <c r="C636" s="180">
        <v>4.8024130589</v>
      </c>
      <c r="D636" s="175">
        <v>0.64584900000000001</v>
      </c>
      <c r="E636" s="14">
        <v>1.5</v>
      </c>
      <c r="F636" s="174">
        <f t="shared" si="9"/>
        <v>0.96877349999999995</v>
      </c>
      <c r="G636" s="119" t="s">
        <v>1647</v>
      </c>
      <c r="H636" s="120" t="s">
        <v>1649</v>
      </c>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row>
    <row r="637" spans="1:39" s="21" customFormat="1">
      <c r="A637" s="11" t="s">
        <v>1160</v>
      </c>
      <c r="B637" s="12" t="s">
        <v>1158</v>
      </c>
      <c r="C637" s="180">
        <v>8.0640182909</v>
      </c>
      <c r="D637" s="175">
        <v>1.0301659999999999</v>
      </c>
      <c r="E637" s="14">
        <v>1.5</v>
      </c>
      <c r="F637" s="174">
        <f t="shared" si="9"/>
        <v>1.5452489999999999</v>
      </c>
      <c r="G637" s="119" t="s">
        <v>1647</v>
      </c>
      <c r="H637" s="120" t="s">
        <v>1649</v>
      </c>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row>
    <row r="638" spans="1:39" s="21" customFormat="1">
      <c r="A638" s="16" t="s">
        <v>1161</v>
      </c>
      <c r="B638" s="17" t="s">
        <v>1158</v>
      </c>
      <c r="C638" s="181">
        <v>13.867948717899999</v>
      </c>
      <c r="D638" s="176">
        <v>1.9260280000000001</v>
      </c>
      <c r="E638" s="19">
        <v>1.5</v>
      </c>
      <c r="F638" s="174">
        <f t="shared" si="9"/>
        <v>2.8890419999999999</v>
      </c>
      <c r="G638" s="119" t="s">
        <v>1647</v>
      </c>
      <c r="H638" s="120" t="s">
        <v>1649</v>
      </c>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row>
    <row r="639" spans="1:39" s="21" customFormat="1">
      <c r="A639" s="11" t="s">
        <v>1162</v>
      </c>
      <c r="B639" s="12" t="s">
        <v>1163</v>
      </c>
      <c r="C639" s="180">
        <v>2.5210421976999999</v>
      </c>
      <c r="D639" s="175">
        <v>0.407335</v>
      </c>
      <c r="E639" s="14">
        <v>1.5</v>
      </c>
      <c r="F639" s="174">
        <f t="shared" si="9"/>
        <v>0.6110025</v>
      </c>
      <c r="G639" s="119" t="s">
        <v>1647</v>
      </c>
      <c r="H639" s="120" t="s">
        <v>1649</v>
      </c>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row>
    <row r="640" spans="1:39" s="21" customFormat="1">
      <c r="A640" s="11" t="s">
        <v>1164</v>
      </c>
      <c r="B640" s="12" t="s">
        <v>1163</v>
      </c>
      <c r="C640" s="180">
        <v>3.5197440538000002</v>
      </c>
      <c r="D640" s="175">
        <v>0.56679299999999999</v>
      </c>
      <c r="E640" s="14">
        <v>1.5</v>
      </c>
      <c r="F640" s="174">
        <f t="shared" si="9"/>
        <v>0.85018949999999993</v>
      </c>
      <c r="G640" s="119" t="s">
        <v>1647</v>
      </c>
      <c r="H640" s="120" t="s">
        <v>1649</v>
      </c>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row>
    <row r="641" spans="1:39" s="21" customFormat="1">
      <c r="A641" s="11" t="s">
        <v>1165</v>
      </c>
      <c r="B641" s="12" t="s">
        <v>1163</v>
      </c>
      <c r="C641" s="180">
        <v>5.4378401004999999</v>
      </c>
      <c r="D641" s="175">
        <v>0.89298999999999995</v>
      </c>
      <c r="E641" s="14">
        <v>1.5</v>
      </c>
      <c r="F641" s="174">
        <f t="shared" si="9"/>
        <v>1.3394849999999998</v>
      </c>
      <c r="G641" s="119" t="s">
        <v>1647</v>
      </c>
      <c r="H641" s="120" t="s">
        <v>1649</v>
      </c>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row>
    <row r="642" spans="1:39" s="21" customFormat="1">
      <c r="A642" s="16" t="s">
        <v>1166</v>
      </c>
      <c r="B642" s="17" t="s">
        <v>1163</v>
      </c>
      <c r="C642" s="181">
        <v>11.1113122172</v>
      </c>
      <c r="D642" s="176">
        <v>1.9108339999999999</v>
      </c>
      <c r="E642" s="19">
        <v>1.5</v>
      </c>
      <c r="F642" s="174">
        <f t="shared" si="9"/>
        <v>2.8662510000000001</v>
      </c>
      <c r="G642" s="119" t="s">
        <v>1647</v>
      </c>
      <c r="H642" s="120" t="s">
        <v>1649</v>
      </c>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row>
    <row r="643" spans="1:39" s="21" customFormat="1">
      <c r="A643" s="11" t="s">
        <v>1167</v>
      </c>
      <c r="B643" s="12" t="s">
        <v>1168</v>
      </c>
      <c r="C643" s="180">
        <v>4.0675675676000003</v>
      </c>
      <c r="D643" s="175">
        <v>1.1096330000000001</v>
      </c>
      <c r="E643" s="14">
        <v>1.5</v>
      </c>
      <c r="F643" s="174">
        <f t="shared" si="9"/>
        <v>1.6644495000000001</v>
      </c>
      <c r="G643" s="119" t="s">
        <v>1647</v>
      </c>
      <c r="H643" s="120" t="s">
        <v>1649</v>
      </c>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row>
    <row r="644" spans="1:39" s="21" customFormat="1">
      <c r="A644" s="11" t="s">
        <v>1169</v>
      </c>
      <c r="B644" s="12" t="s">
        <v>1168</v>
      </c>
      <c r="C644" s="180">
        <v>7.5817077070999996</v>
      </c>
      <c r="D644" s="175">
        <v>1.4458679999999999</v>
      </c>
      <c r="E644" s="14">
        <v>1.5</v>
      </c>
      <c r="F644" s="174">
        <f t="shared" si="9"/>
        <v>2.1688019999999999</v>
      </c>
      <c r="G644" s="119" t="s">
        <v>1647</v>
      </c>
      <c r="H644" s="120" t="s">
        <v>1649</v>
      </c>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row>
    <row r="645" spans="1:39" s="21" customFormat="1">
      <c r="A645" s="11" t="s">
        <v>1170</v>
      </c>
      <c r="B645" s="12" t="s">
        <v>1168</v>
      </c>
      <c r="C645" s="180">
        <v>13.927568042100001</v>
      </c>
      <c r="D645" s="175">
        <v>2.141464</v>
      </c>
      <c r="E645" s="14">
        <v>1.5</v>
      </c>
      <c r="F645" s="174">
        <f t="shared" si="9"/>
        <v>3.2121960000000001</v>
      </c>
      <c r="G645" s="119" t="s">
        <v>1647</v>
      </c>
      <c r="H645" s="120" t="s">
        <v>1649</v>
      </c>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row>
    <row r="646" spans="1:39" s="21" customFormat="1">
      <c r="A646" s="16" t="s">
        <v>1171</v>
      </c>
      <c r="B646" s="17" t="s">
        <v>1168</v>
      </c>
      <c r="C646" s="181">
        <v>28.569565217400001</v>
      </c>
      <c r="D646" s="176">
        <v>4.5411469999999996</v>
      </c>
      <c r="E646" s="19">
        <v>1.5</v>
      </c>
      <c r="F646" s="174">
        <f t="shared" si="9"/>
        <v>6.8117204999999998</v>
      </c>
      <c r="G646" s="119" t="s">
        <v>1647</v>
      </c>
      <c r="H646" s="120" t="s">
        <v>1649</v>
      </c>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row>
    <row r="647" spans="1:39" s="21" customFormat="1">
      <c r="A647" s="11" t="s">
        <v>1172</v>
      </c>
      <c r="B647" s="12" t="s">
        <v>1173</v>
      </c>
      <c r="C647" s="180">
        <v>1.7935654062999999</v>
      </c>
      <c r="D647" s="175">
        <v>1.00901</v>
      </c>
      <c r="E647" s="14">
        <v>1.5</v>
      </c>
      <c r="F647" s="174">
        <f t="shared" si="9"/>
        <v>1.5135149999999999</v>
      </c>
      <c r="G647" s="119" t="s">
        <v>1647</v>
      </c>
      <c r="H647" s="120" t="s">
        <v>1649</v>
      </c>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row>
    <row r="648" spans="1:39" s="21" customFormat="1">
      <c r="A648" s="11" t="s">
        <v>1174</v>
      </c>
      <c r="B648" s="12" t="s">
        <v>1173</v>
      </c>
      <c r="C648" s="180">
        <v>2.3261357263</v>
      </c>
      <c r="D648" s="175">
        <v>1.3553360000000001</v>
      </c>
      <c r="E648" s="14">
        <v>1.5</v>
      </c>
      <c r="F648" s="174">
        <f t="shared" si="9"/>
        <v>2.033004</v>
      </c>
      <c r="G648" s="119" t="s">
        <v>1647</v>
      </c>
      <c r="H648" s="120" t="s">
        <v>1649</v>
      </c>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row>
    <row r="649" spans="1:39" s="21" customFormat="1">
      <c r="A649" s="11" t="s">
        <v>1175</v>
      </c>
      <c r="B649" s="12" t="s">
        <v>1173</v>
      </c>
      <c r="C649" s="180">
        <v>5.9729729730000001</v>
      </c>
      <c r="D649" s="175">
        <v>1.7861629999999999</v>
      </c>
      <c r="E649" s="14">
        <v>1.5</v>
      </c>
      <c r="F649" s="174">
        <f t="shared" si="9"/>
        <v>2.6792444999999998</v>
      </c>
      <c r="G649" s="119" t="s">
        <v>1647</v>
      </c>
      <c r="H649" s="120" t="s">
        <v>1649</v>
      </c>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row>
    <row r="650" spans="1:39" s="21" customFormat="1">
      <c r="A650" s="16" t="s">
        <v>1176</v>
      </c>
      <c r="B650" s="17" t="s">
        <v>1173</v>
      </c>
      <c r="C650" s="181">
        <v>13.8035714286</v>
      </c>
      <c r="D650" s="176">
        <v>3.8256549999999998</v>
      </c>
      <c r="E650" s="19">
        <v>1.5</v>
      </c>
      <c r="F650" s="174">
        <f t="shared" si="9"/>
        <v>5.7384824999999999</v>
      </c>
      <c r="G650" s="119" t="s">
        <v>1647</v>
      </c>
      <c r="H650" s="120" t="s">
        <v>1649</v>
      </c>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row>
    <row r="651" spans="1:39" s="21" customFormat="1">
      <c r="A651" s="11" t="s">
        <v>1177</v>
      </c>
      <c r="B651" s="12" t="s">
        <v>1178</v>
      </c>
      <c r="C651" s="180">
        <v>2.0904218130999999</v>
      </c>
      <c r="D651" s="175">
        <v>0.87966800000000001</v>
      </c>
      <c r="E651" s="14">
        <v>1.5</v>
      </c>
      <c r="F651" s="174">
        <f t="shared" si="9"/>
        <v>1.319502</v>
      </c>
      <c r="G651" s="119" t="s">
        <v>1647</v>
      </c>
      <c r="H651" s="120" t="s">
        <v>1649</v>
      </c>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row>
    <row r="652" spans="1:39" s="21" customFormat="1">
      <c r="A652" s="11" t="s">
        <v>1179</v>
      </c>
      <c r="B652" s="12" t="s">
        <v>1178</v>
      </c>
      <c r="C652" s="180">
        <v>3.1360655737999998</v>
      </c>
      <c r="D652" s="175">
        <v>1.489976</v>
      </c>
      <c r="E652" s="14">
        <v>1.5</v>
      </c>
      <c r="F652" s="174">
        <f t="shared" si="9"/>
        <v>2.2349639999999997</v>
      </c>
      <c r="G652" s="119" t="s">
        <v>1647</v>
      </c>
      <c r="H652" s="120" t="s">
        <v>1649</v>
      </c>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row>
    <row r="653" spans="1:39" s="21" customFormat="1">
      <c r="A653" s="11" t="s">
        <v>1180</v>
      </c>
      <c r="B653" s="12" t="s">
        <v>1178</v>
      </c>
      <c r="C653" s="180">
        <v>5.3166441136999998</v>
      </c>
      <c r="D653" s="175">
        <v>1.903872</v>
      </c>
      <c r="E653" s="14">
        <v>1.5</v>
      </c>
      <c r="F653" s="174">
        <f t="shared" si="9"/>
        <v>2.8558080000000001</v>
      </c>
      <c r="G653" s="119" t="s">
        <v>1647</v>
      </c>
      <c r="H653" s="120" t="s">
        <v>1649</v>
      </c>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row>
    <row r="654" spans="1:39" s="21" customFormat="1">
      <c r="A654" s="16" t="s">
        <v>1181</v>
      </c>
      <c r="B654" s="17" t="s">
        <v>1178</v>
      </c>
      <c r="C654" s="181">
        <v>17.057142857100001</v>
      </c>
      <c r="D654" s="176">
        <v>3.5419939999999999</v>
      </c>
      <c r="E654" s="19">
        <v>1.5</v>
      </c>
      <c r="F654" s="174">
        <f t="shared" si="9"/>
        <v>5.3129910000000002</v>
      </c>
      <c r="G654" s="119" t="s">
        <v>1647</v>
      </c>
      <c r="H654" s="120" t="s">
        <v>1649</v>
      </c>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row>
    <row r="655" spans="1:39" s="21" customFormat="1">
      <c r="A655" s="11" t="s">
        <v>1182</v>
      </c>
      <c r="B655" s="12" t="s">
        <v>1183</v>
      </c>
      <c r="C655" s="180">
        <v>2.8875088089999998</v>
      </c>
      <c r="D655" s="175">
        <v>0.76441800000000004</v>
      </c>
      <c r="E655" s="14">
        <v>1.5</v>
      </c>
      <c r="F655" s="174">
        <f t="shared" si="9"/>
        <v>1.1466270000000001</v>
      </c>
      <c r="G655" s="119" t="s">
        <v>1647</v>
      </c>
      <c r="H655" s="120" t="s">
        <v>1649</v>
      </c>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row>
    <row r="656" spans="1:39" s="21" customFormat="1">
      <c r="A656" s="11" t="s">
        <v>1184</v>
      </c>
      <c r="B656" s="12" t="s">
        <v>1183</v>
      </c>
      <c r="C656" s="180">
        <v>5.0804060914000004</v>
      </c>
      <c r="D656" s="175">
        <v>1.087683</v>
      </c>
      <c r="E656" s="14">
        <v>1.5</v>
      </c>
      <c r="F656" s="174">
        <f t="shared" ref="F656:F719" si="10">D656*E656</f>
        <v>1.6315244999999998</v>
      </c>
      <c r="G656" s="119" t="s">
        <v>1647</v>
      </c>
      <c r="H656" s="120" t="s">
        <v>1649</v>
      </c>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row>
    <row r="657" spans="1:39" s="21" customFormat="1">
      <c r="A657" s="11" t="s">
        <v>1185</v>
      </c>
      <c r="B657" s="12" t="s">
        <v>1183</v>
      </c>
      <c r="C657" s="180">
        <v>9.4300328827000008</v>
      </c>
      <c r="D657" s="175">
        <v>1.6985920000000001</v>
      </c>
      <c r="E657" s="14">
        <v>1.5</v>
      </c>
      <c r="F657" s="174">
        <f t="shared" si="10"/>
        <v>2.5478880000000004</v>
      </c>
      <c r="G657" s="119" t="s">
        <v>1647</v>
      </c>
      <c r="H657" s="120" t="s">
        <v>1649</v>
      </c>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row>
    <row r="658" spans="1:39" s="21" customFormat="1">
      <c r="A658" s="16" t="s">
        <v>1186</v>
      </c>
      <c r="B658" s="17" t="s">
        <v>1183</v>
      </c>
      <c r="C658" s="181">
        <v>19.191283293000001</v>
      </c>
      <c r="D658" s="176">
        <v>3.0642100000000001</v>
      </c>
      <c r="E658" s="19">
        <v>1.5</v>
      </c>
      <c r="F658" s="174">
        <f t="shared" si="10"/>
        <v>4.5963150000000006</v>
      </c>
      <c r="G658" s="119" t="s">
        <v>1647</v>
      </c>
      <c r="H658" s="120" t="s">
        <v>1649</v>
      </c>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row>
    <row r="659" spans="1:39" s="21" customFormat="1">
      <c r="A659" s="11" t="s">
        <v>1187</v>
      </c>
      <c r="B659" s="12" t="s">
        <v>1188</v>
      </c>
      <c r="C659" s="180">
        <v>4.1630252100999998</v>
      </c>
      <c r="D659" s="175">
        <v>0.52886100000000003</v>
      </c>
      <c r="E659" s="14">
        <v>1.5</v>
      </c>
      <c r="F659" s="174">
        <f t="shared" si="10"/>
        <v>0.79329150000000004</v>
      </c>
      <c r="G659" s="119" t="s">
        <v>1647</v>
      </c>
      <c r="H659" s="120" t="s">
        <v>1649</v>
      </c>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row>
    <row r="660" spans="1:39" s="21" customFormat="1">
      <c r="A660" s="11" t="s">
        <v>1189</v>
      </c>
      <c r="B660" s="12" t="s">
        <v>1188</v>
      </c>
      <c r="C660" s="180">
        <v>4.9768620944000004</v>
      </c>
      <c r="D660" s="175">
        <v>0.65448300000000004</v>
      </c>
      <c r="E660" s="14">
        <v>1.5</v>
      </c>
      <c r="F660" s="174">
        <f t="shared" si="10"/>
        <v>0.98172450000000011</v>
      </c>
      <c r="G660" s="119" t="s">
        <v>1647</v>
      </c>
      <c r="H660" s="120" t="s">
        <v>1649</v>
      </c>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row>
    <row r="661" spans="1:39" s="21" customFormat="1">
      <c r="A661" s="11" t="s">
        <v>1190</v>
      </c>
      <c r="B661" s="12" t="s">
        <v>1188</v>
      </c>
      <c r="C661" s="180">
        <v>7.8384798099999999</v>
      </c>
      <c r="D661" s="175">
        <v>0.94239499999999998</v>
      </c>
      <c r="E661" s="14">
        <v>1.5</v>
      </c>
      <c r="F661" s="174">
        <f t="shared" si="10"/>
        <v>1.4135925</v>
      </c>
      <c r="G661" s="119" t="s">
        <v>1647</v>
      </c>
      <c r="H661" s="120" t="s">
        <v>1649</v>
      </c>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row>
    <row r="662" spans="1:39" s="21" customFormat="1">
      <c r="A662" s="16" t="s">
        <v>1191</v>
      </c>
      <c r="B662" s="17" t="s">
        <v>1188</v>
      </c>
      <c r="C662" s="181">
        <v>16.615783410100001</v>
      </c>
      <c r="D662" s="176">
        <v>1.7198549999999999</v>
      </c>
      <c r="E662" s="19">
        <v>1.5</v>
      </c>
      <c r="F662" s="174">
        <f t="shared" si="10"/>
        <v>2.5797824999999999</v>
      </c>
      <c r="G662" s="119" t="s">
        <v>1647</v>
      </c>
      <c r="H662" s="120" t="s">
        <v>1649</v>
      </c>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row>
    <row r="663" spans="1:39" s="21" customFormat="1">
      <c r="A663" s="11" t="s">
        <v>1192</v>
      </c>
      <c r="B663" s="12" t="s">
        <v>1193</v>
      </c>
      <c r="C663" s="180">
        <v>2.9959723820000002</v>
      </c>
      <c r="D663" s="175">
        <v>0.38828299999999999</v>
      </c>
      <c r="E663" s="14">
        <v>1.5</v>
      </c>
      <c r="F663" s="174">
        <f t="shared" si="10"/>
        <v>0.58242450000000001</v>
      </c>
      <c r="G663" s="119" t="s">
        <v>1647</v>
      </c>
      <c r="H663" s="120" t="s">
        <v>1649</v>
      </c>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row>
    <row r="664" spans="1:39" s="21" customFormat="1">
      <c r="A664" s="11" t="s">
        <v>1194</v>
      </c>
      <c r="B664" s="12" t="s">
        <v>1193</v>
      </c>
      <c r="C664" s="180">
        <v>4.2846176557</v>
      </c>
      <c r="D664" s="175">
        <v>0.57473300000000005</v>
      </c>
      <c r="E664" s="14">
        <v>1.5</v>
      </c>
      <c r="F664" s="174">
        <f t="shared" si="10"/>
        <v>0.86209950000000002</v>
      </c>
      <c r="G664" s="119" t="s">
        <v>1647</v>
      </c>
      <c r="H664" s="120" t="s">
        <v>1649</v>
      </c>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row>
    <row r="665" spans="1:39" s="21" customFormat="1">
      <c r="A665" s="11" t="s">
        <v>1195</v>
      </c>
      <c r="B665" s="12" t="s">
        <v>1193</v>
      </c>
      <c r="C665" s="180">
        <v>6.7057761733000003</v>
      </c>
      <c r="D665" s="175">
        <v>0.97335099999999997</v>
      </c>
      <c r="E665" s="14">
        <v>1.5</v>
      </c>
      <c r="F665" s="174">
        <f t="shared" si="10"/>
        <v>1.4600264999999999</v>
      </c>
      <c r="G665" s="119" t="s">
        <v>1647</v>
      </c>
      <c r="H665" s="120" t="s">
        <v>1649</v>
      </c>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row>
    <row r="666" spans="1:39" s="21" customFormat="1">
      <c r="A666" s="16" t="s">
        <v>1196</v>
      </c>
      <c r="B666" s="17" t="s">
        <v>1193</v>
      </c>
      <c r="C666" s="181">
        <v>14.0555555556</v>
      </c>
      <c r="D666" s="176">
        <v>2.7511519999999998</v>
      </c>
      <c r="E666" s="19">
        <v>1.5</v>
      </c>
      <c r="F666" s="174">
        <f t="shared" si="10"/>
        <v>4.126728</v>
      </c>
      <c r="G666" s="119" t="s">
        <v>1647</v>
      </c>
      <c r="H666" s="120" t="s">
        <v>1649</v>
      </c>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row>
    <row r="667" spans="1:39" s="21" customFormat="1">
      <c r="A667" s="11" t="s">
        <v>1197</v>
      </c>
      <c r="B667" s="12" t="s">
        <v>1198</v>
      </c>
      <c r="C667" s="180">
        <v>3.8085106383</v>
      </c>
      <c r="D667" s="175">
        <v>0.35206100000000001</v>
      </c>
      <c r="E667" s="14">
        <v>1.5</v>
      </c>
      <c r="F667" s="174">
        <f t="shared" si="10"/>
        <v>0.52809150000000005</v>
      </c>
      <c r="G667" s="119" t="s">
        <v>1647</v>
      </c>
      <c r="H667" s="120" t="s">
        <v>1649</v>
      </c>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row>
    <row r="668" spans="1:39" s="21" customFormat="1">
      <c r="A668" s="11" t="s">
        <v>1199</v>
      </c>
      <c r="B668" s="12" t="s">
        <v>1198</v>
      </c>
      <c r="C668" s="180">
        <v>4.3189734188999997</v>
      </c>
      <c r="D668" s="175">
        <v>0.56115899999999996</v>
      </c>
      <c r="E668" s="14">
        <v>1.5</v>
      </c>
      <c r="F668" s="174">
        <f t="shared" si="10"/>
        <v>0.84173849999999995</v>
      </c>
      <c r="G668" s="119" t="s">
        <v>1647</v>
      </c>
      <c r="H668" s="120" t="s">
        <v>1649</v>
      </c>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row>
    <row r="669" spans="1:39" s="21" customFormat="1">
      <c r="A669" s="11" t="s">
        <v>1200</v>
      </c>
      <c r="B669" s="12" t="s">
        <v>1198</v>
      </c>
      <c r="C669" s="180">
        <v>6.4459134615</v>
      </c>
      <c r="D669" s="175">
        <v>0.96338699999999999</v>
      </c>
      <c r="E669" s="14">
        <v>1.5</v>
      </c>
      <c r="F669" s="174">
        <f t="shared" si="10"/>
        <v>1.4450805</v>
      </c>
      <c r="G669" s="119" t="s">
        <v>1647</v>
      </c>
      <c r="H669" s="120" t="s">
        <v>1649</v>
      </c>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row>
    <row r="670" spans="1:39" s="21" customFormat="1">
      <c r="A670" s="16" t="s">
        <v>1201</v>
      </c>
      <c r="B670" s="17" t="s">
        <v>1198</v>
      </c>
      <c r="C670" s="181">
        <v>10.0340136054</v>
      </c>
      <c r="D670" s="176">
        <v>1.572851</v>
      </c>
      <c r="E670" s="19">
        <v>1.5</v>
      </c>
      <c r="F670" s="174">
        <f t="shared" si="10"/>
        <v>2.3592765</v>
      </c>
      <c r="G670" s="119" t="s">
        <v>1647</v>
      </c>
      <c r="H670" s="120" t="s">
        <v>1649</v>
      </c>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row>
    <row r="671" spans="1:39" s="21" customFormat="1">
      <c r="A671" s="11" t="s">
        <v>1202</v>
      </c>
      <c r="B671" s="12" t="s">
        <v>1203</v>
      </c>
      <c r="C671" s="180">
        <v>2.9401885616999999</v>
      </c>
      <c r="D671" s="175">
        <v>0.41476200000000002</v>
      </c>
      <c r="E671" s="14">
        <v>1.5</v>
      </c>
      <c r="F671" s="174">
        <f t="shared" si="10"/>
        <v>0.622143</v>
      </c>
      <c r="G671" s="119" t="s">
        <v>1647</v>
      </c>
      <c r="H671" s="120" t="s">
        <v>1649</v>
      </c>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row>
    <row r="672" spans="1:39" s="21" customFormat="1">
      <c r="A672" s="11" t="s">
        <v>1204</v>
      </c>
      <c r="B672" s="12" t="s">
        <v>1203</v>
      </c>
      <c r="C672" s="180">
        <v>4.1211054016000004</v>
      </c>
      <c r="D672" s="175">
        <v>0.59048</v>
      </c>
      <c r="E672" s="14">
        <v>1.5</v>
      </c>
      <c r="F672" s="174">
        <f t="shared" si="10"/>
        <v>0.88572000000000006</v>
      </c>
      <c r="G672" s="119" t="s">
        <v>1647</v>
      </c>
      <c r="H672" s="120" t="s">
        <v>1649</v>
      </c>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row>
    <row r="673" spans="1:39" s="21" customFormat="1">
      <c r="A673" s="11" t="s">
        <v>1205</v>
      </c>
      <c r="B673" s="12" t="s">
        <v>1203</v>
      </c>
      <c r="C673" s="180">
        <v>6.1663000439999998</v>
      </c>
      <c r="D673" s="175">
        <v>0.91468099999999997</v>
      </c>
      <c r="E673" s="14">
        <v>1.5</v>
      </c>
      <c r="F673" s="174">
        <f t="shared" si="10"/>
        <v>1.3720215</v>
      </c>
      <c r="G673" s="119" t="s">
        <v>1647</v>
      </c>
      <c r="H673" s="120" t="s">
        <v>1649</v>
      </c>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row>
    <row r="674" spans="1:39" s="21" customFormat="1">
      <c r="A674" s="16" t="s">
        <v>1206</v>
      </c>
      <c r="B674" s="17" t="s">
        <v>1203</v>
      </c>
      <c r="C674" s="181">
        <v>11.9830752611</v>
      </c>
      <c r="D674" s="176">
        <v>1.9559960000000001</v>
      </c>
      <c r="E674" s="19">
        <v>1.5</v>
      </c>
      <c r="F674" s="174">
        <f t="shared" si="10"/>
        <v>2.9339940000000002</v>
      </c>
      <c r="G674" s="119" t="s">
        <v>1647</v>
      </c>
      <c r="H674" s="120" t="s">
        <v>1649</v>
      </c>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row>
    <row r="675" spans="1:39" s="21" customFormat="1">
      <c r="A675" s="11" t="s">
        <v>1207</v>
      </c>
      <c r="B675" s="12" t="s">
        <v>1208</v>
      </c>
      <c r="C675" s="180">
        <v>1.9283544304</v>
      </c>
      <c r="D675" s="175">
        <v>0.47514299999999998</v>
      </c>
      <c r="E675" s="14">
        <v>1.5</v>
      </c>
      <c r="F675" s="174">
        <f t="shared" si="10"/>
        <v>0.71271449999999992</v>
      </c>
      <c r="G675" s="119" t="s">
        <v>1647</v>
      </c>
      <c r="H675" s="120" t="s">
        <v>1649</v>
      </c>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row>
    <row r="676" spans="1:39" s="21" customFormat="1">
      <c r="A676" s="11" t="s">
        <v>1209</v>
      </c>
      <c r="B676" s="12" t="s">
        <v>1208</v>
      </c>
      <c r="C676" s="180">
        <v>3.0063699041</v>
      </c>
      <c r="D676" s="175">
        <v>0.62197199999999997</v>
      </c>
      <c r="E676" s="14">
        <v>1.5</v>
      </c>
      <c r="F676" s="174">
        <f t="shared" si="10"/>
        <v>0.93295799999999995</v>
      </c>
      <c r="G676" s="119" t="s">
        <v>1647</v>
      </c>
      <c r="H676" s="120" t="s">
        <v>1649</v>
      </c>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row>
    <row r="677" spans="1:39" s="21" customFormat="1">
      <c r="A677" s="11" t="s">
        <v>1210</v>
      </c>
      <c r="B677" s="12" t="s">
        <v>1208</v>
      </c>
      <c r="C677" s="180">
        <v>4.9260154738999997</v>
      </c>
      <c r="D677" s="175">
        <v>0.893177</v>
      </c>
      <c r="E677" s="14">
        <v>1.5</v>
      </c>
      <c r="F677" s="174">
        <f t="shared" si="10"/>
        <v>1.3397654999999999</v>
      </c>
      <c r="G677" s="119" t="s">
        <v>1647</v>
      </c>
      <c r="H677" s="120" t="s">
        <v>1649</v>
      </c>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row>
    <row r="678" spans="1:39" s="21" customFormat="1">
      <c r="A678" s="16" t="s">
        <v>1211</v>
      </c>
      <c r="B678" s="17" t="s">
        <v>1208</v>
      </c>
      <c r="C678" s="181">
        <v>11.3443708609</v>
      </c>
      <c r="D678" s="176">
        <v>2.016775</v>
      </c>
      <c r="E678" s="19">
        <v>1.5</v>
      </c>
      <c r="F678" s="174">
        <f t="shared" si="10"/>
        <v>3.0251625</v>
      </c>
      <c r="G678" s="119" t="s">
        <v>1647</v>
      </c>
      <c r="H678" s="120" t="s">
        <v>1649</v>
      </c>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row>
    <row r="679" spans="1:39" s="21" customFormat="1">
      <c r="A679" s="11" t="s">
        <v>1212</v>
      </c>
      <c r="B679" s="12" t="s">
        <v>1213</v>
      </c>
      <c r="C679" s="180">
        <v>2.4839557551000002</v>
      </c>
      <c r="D679" s="175">
        <v>0.349549</v>
      </c>
      <c r="E679" s="14">
        <v>1.5</v>
      </c>
      <c r="F679" s="174">
        <f t="shared" si="10"/>
        <v>0.52432349999999994</v>
      </c>
      <c r="G679" s="119" t="s">
        <v>1647</v>
      </c>
      <c r="H679" s="120" t="s">
        <v>1649</v>
      </c>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row>
    <row r="680" spans="1:39" s="21" customFormat="1">
      <c r="A680" s="11" t="s">
        <v>1214</v>
      </c>
      <c r="B680" s="12" t="s">
        <v>1213</v>
      </c>
      <c r="C680" s="180">
        <v>3.5311449986999999</v>
      </c>
      <c r="D680" s="175">
        <v>0.51027299999999998</v>
      </c>
      <c r="E680" s="14">
        <v>1.5</v>
      </c>
      <c r="F680" s="174">
        <f t="shared" si="10"/>
        <v>0.76540949999999996</v>
      </c>
      <c r="G680" s="119" t="s">
        <v>1647</v>
      </c>
      <c r="H680" s="120" t="s">
        <v>1649</v>
      </c>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row>
    <row r="681" spans="1:39" s="21" customFormat="1">
      <c r="A681" s="11" t="s">
        <v>1215</v>
      </c>
      <c r="B681" s="12" t="s">
        <v>1213</v>
      </c>
      <c r="C681" s="180">
        <v>5.6486666666999996</v>
      </c>
      <c r="D681" s="175">
        <v>0.797319</v>
      </c>
      <c r="E681" s="14">
        <v>1.5</v>
      </c>
      <c r="F681" s="174">
        <f t="shared" si="10"/>
        <v>1.1959785000000001</v>
      </c>
      <c r="G681" s="119" t="s">
        <v>1647</v>
      </c>
      <c r="H681" s="120" t="s">
        <v>1649</v>
      </c>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row>
    <row r="682" spans="1:39" s="21" customFormat="1">
      <c r="A682" s="16" t="s">
        <v>1216</v>
      </c>
      <c r="B682" s="17" t="s">
        <v>1213</v>
      </c>
      <c r="C682" s="181">
        <v>12.9461538462</v>
      </c>
      <c r="D682" s="176">
        <v>1.9127069999999999</v>
      </c>
      <c r="E682" s="19">
        <v>1.5</v>
      </c>
      <c r="F682" s="174">
        <f t="shared" si="10"/>
        <v>2.8690604999999998</v>
      </c>
      <c r="G682" s="119" t="s">
        <v>1647</v>
      </c>
      <c r="H682" s="120" t="s">
        <v>1649</v>
      </c>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row>
    <row r="683" spans="1:39" s="21" customFormat="1">
      <c r="A683" s="11" t="s">
        <v>1217</v>
      </c>
      <c r="B683" s="12" t="s">
        <v>1218</v>
      </c>
      <c r="C683" s="180">
        <v>3.0340026774000002</v>
      </c>
      <c r="D683" s="175">
        <v>1.3696699999999999</v>
      </c>
      <c r="E683" s="14">
        <v>1.5</v>
      </c>
      <c r="F683" s="174">
        <f t="shared" si="10"/>
        <v>2.0545049999999998</v>
      </c>
      <c r="G683" s="119" t="s">
        <v>1647</v>
      </c>
      <c r="H683" s="120" t="s">
        <v>1649</v>
      </c>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row>
    <row r="684" spans="1:39" s="21" customFormat="1">
      <c r="A684" s="11" t="s">
        <v>1219</v>
      </c>
      <c r="B684" s="12" t="s">
        <v>1218</v>
      </c>
      <c r="C684" s="180">
        <v>4.2669767441999999</v>
      </c>
      <c r="D684" s="175">
        <v>1.834643</v>
      </c>
      <c r="E684" s="14">
        <v>1.5</v>
      </c>
      <c r="F684" s="174">
        <f t="shared" si="10"/>
        <v>2.7519645000000001</v>
      </c>
      <c r="G684" s="119" t="s">
        <v>1647</v>
      </c>
      <c r="H684" s="120" t="s">
        <v>1649</v>
      </c>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row>
    <row r="685" spans="1:39" s="21" customFormat="1">
      <c r="A685" s="11" t="s">
        <v>1220</v>
      </c>
      <c r="B685" s="12" t="s">
        <v>1218</v>
      </c>
      <c r="C685" s="180">
        <v>8.4426048564999991</v>
      </c>
      <c r="D685" s="175">
        <v>2.9057740000000001</v>
      </c>
      <c r="E685" s="14">
        <v>1.5</v>
      </c>
      <c r="F685" s="174">
        <f t="shared" si="10"/>
        <v>4.3586609999999997</v>
      </c>
      <c r="G685" s="119" t="s">
        <v>1647</v>
      </c>
      <c r="H685" s="120" t="s">
        <v>1649</v>
      </c>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row>
    <row r="686" spans="1:39" s="21" customFormat="1">
      <c r="A686" s="16" t="s">
        <v>1221</v>
      </c>
      <c r="B686" s="17" t="s">
        <v>1218</v>
      </c>
      <c r="C686" s="181">
        <v>24.5174418605</v>
      </c>
      <c r="D686" s="176">
        <v>7.1912839999999996</v>
      </c>
      <c r="E686" s="19">
        <v>1.5</v>
      </c>
      <c r="F686" s="174">
        <f t="shared" si="10"/>
        <v>10.786925999999999</v>
      </c>
      <c r="G686" s="119" t="s">
        <v>1647</v>
      </c>
      <c r="H686" s="120" t="s">
        <v>1649</v>
      </c>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row>
    <row r="687" spans="1:39" s="21" customFormat="1">
      <c r="A687" s="11" t="s">
        <v>1222</v>
      </c>
      <c r="B687" s="12" t="s">
        <v>1223</v>
      </c>
      <c r="C687" s="180">
        <v>1.8305815287</v>
      </c>
      <c r="D687" s="175">
        <v>1.281242</v>
      </c>
      <c r="E687" s="14">
        <v>1.5</v>
      </c>
      <c r="F687" s="174">
        <f t="shared" si="10"/>
        <v>1.9218630000000001</v>
      </c>
      <c r="G687" s="119" t="s">
        <v>1647</v>
      </c>
      <c r="H687" s="120" t="s">
        <v>1649</v>
      </c>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row>
    <row r="688" spans="1:39" s="21" customFormat="1">
      <c r="A688" s="11" t="s">
        <v>1224</v>
      </c>
      <c r="B688" s="12" t="s">
        <v>1223</v>
      </c>
      <c r="C688" s="180">
        <v>2.2231245166</v>
      </c>
      <c r="D688" s="175">
        <v>1.4410609999999999</v>
      </c>
      <c r="E688" s="14">
        <v>1.5</v>
      </c>
      <c r="F688" s="174">
        <f t="shared" si="10"/>
        <v>2.1615915000000001</v>
      </c>
      <c r="G688" s="119" t="s">
        <v>1647</v>
      </c>
      <c r="H688" s="120" t="s">
        <v>1649</v>
      </c>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row>
    <row r="689" spans="1:39" s="21" customFormat="1">
      <c r="A689" s="11" t="s">
        <v>1225</v>
      </c>
      <c r="B689" s="12" t="s">
        <v>1223</v>
      </c>
      <c r="C689" s="180">
        <v>4.9665809769000004</v>
      </c>
      <c r="D689" s="175">
        <v>2.153038</v>
      </c>
      <c r="E689" s="14">
        <v>1.5</v>
      </c>
      <c r="F689" s="174">
        <f t="shared" si="10"/>
        <v>3.2295569999999998</v>
      </c>
      <c r="G689" s="119" t="s">
        <v>1647</v>
      </c>
      <c r="H689" s="120" t="s">
        <v>1649</v>
      </c>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row>
    <row r="690" spans="1:39" s="21" customFormat="1">
      <c r="A690" s="16" t="s">
        <v>1226</v>
      </c>
      <c r="B690" s="17" t="s">
        <v>1223</v>
      </c>
      <c r="C690" s="181">
        <v>18.666666666699999</v>
      </c>
      <c r="D690" s="176">
        <v>6.1150909999999996</v>
      </c>
      <c r="E690" s="19">
        <v>1.5</v>
      </c>
      <c r="F690" s="174">
        <f t="shared" si="10"/>
        <v>9.1726364999999994</v>
      </c>
      <c r="G690" s="119" t="s">
        <v>1647</v>
      </c>
      <c r="H690" s="120" t="s">
        <v>1649</v>
      </c>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row>
    <row r="691" spans="1:39" s="21" customFormat="1">
      <c r="A691" s="11" t="s">
        <v>1227</v>
      </c>
      <c r="B691" s="12" t="s">
        <v>1228</v>
      </c>
      <c r="C691" s="180">
        <v>1.3011780865</v>
      </c>
      <c r="D691" s="175">
        <v>0.73637200000000003</v>
      </c>
      <c r="E691" s="14">
        <v>1.5</v>
      </c>
      <c r="F691" s="174">
        <f t="shared" si="10"/>
        <v>1.1045579999999999</v>
      </c>
      <c r="G691" s="119" t="s">
        <v>1647</v>
      </c>
      <c r="H691" s="120" t="s">
        <v>1649</v>
      </c>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row>
    <row r="692" spans="1:39" s="21" customFormat="1">
      <c r="A692" s="11" t="s">
        <v>1229</v>
      </c>
      <c r="B692" s="12" t="s">
        <v>1228</v>
      </c>
      <c r="C692" s="180">
        <v>2.1637390213000001</v>
      </c>
      <c r="D692" s="175">
        <v>0.94788700000000004</v>
      </c>
      <c r="E692" s="14">
        <v>1.5</v>
      </c>
      <c r="F692" s="174">
        <f t="shared" si="10"/>
        <v>1.4218305</v>
      </c>
      <c r="G692" s="119" t="s">
        <v>1647</v>
      </c>
      <c r="H692" s="120" t="s">
        <v>1649</v>
      </c>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row>
    <row r="693" spans="1:39" s="21" customFormat="1">
      <c r="A693" s="11" t="s">
        <v>1230</v>
      </c>
      <c r="B693" s="12" t="s">
        <v>1228</v>
      </c>
      <c r="C693" s="180">
        <v>6.5876180483000004</v>
      </c>
      <c r="D693" s="175">
        <v>1.8989659999999999</v>
      </c>
      <c r="E693" s="14">
        <v>1.5</v>
      </c>
      <c r="F693" s="174">
        <f t="shared" si="10"/>
        <v>2.848449</v>
      </c>
      <c r="G693" s="119" t="s">
        <v>1647</v>
      </c>
      <c r="H693" s="120" t="s">
        <v>1649</v>
      </c>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row>
    <row r="694" spans="1:39" s="21" customFormat="1">
      <c r="A694" s="16" t="s">
        <v>1231</v>
      </c>
      <c r="B694" s="17" t="s">
        <v>1228</v>
      </c>
      <c r="C694" s="181">
        <v>16.3758389262</v>
      </c>
      <c r="D694" s="176">
        <v>4.2518739999999999</v>
      </c>
      <c r="E694" s="19">
        <v>1.5</v>
      </c>
      <c r="F694" s="174">
        <f t="shared" si="10"/>
        <v>6.3778109999999995</v>
      </c>
      <c r="G694" s="119" t="s">
        <v>1647</v>
      </c>
      <c r="H694" s="120" t="s">
        <v>1649</v>
      </c>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row>
    <row r="695" spans="1:39" s="21" customFormat="1">
      <c r="A695" s="11" t="s">
        <v>1232</v>
      </c>
      <c r="B695" s="12" t="s">
        <v>1233</v>
      </c>
      <c r="C695" s="180">
        <v>4.1897654584000001</v>
      </c>
      <c r="D695" s="175">
        <v>1.112255</v>
      </c>
      <c r="E695" s="14">
        <v>1.5</v>
      </c>
      <c r="F695" s="174">
        <f t="shared" si="10"/>
        <v>1.6683824999999999</v>
      </c>
      <c r="G695" s="119" t="s">
        <v>1647</v>
      </c>
      <c r="H695" s="120" t="s">
        <v>1649</v>
      </c>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row>
    <row r="696" spans="1:39" s="21" customFormat="1">
      <c r="A696" s="11" t="s">
        <v>1234</v>
      </c>
      <c r="B696" s="12" t="s">
        <v>1233</v>
      </c>
      <c r="C696" s="180">
        <v>5.7072072071999997</v>
      </c>
      <c r="D696" s="175">
        <v>1.4209700000000001</v>
      </c>
      <c r="E696" s="14">
        <v>1.5</v>
      </c>
      <c r="F696" s="174">
        <f t="shared" si="10"/>
        <v>2.1314549999999999</v>
      </c>
      <c r="G696" s="119" t="s">
        <v>1647</v>
      </c>
      <c r="H696" s="120" t="s">
        <v>1649</v>
      </c>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row>
    <row r="697" spans="1:39" s="21" customFormat="1">
      <c r="A697" s="11" t="s">
        <v>1235</v>
      </c>
      <c r="B697" s="12" t="s">
        <v>1233</v>
      </c>
      <c r="C697" s="180">
        <v>9.6568686262999996</v>
      </c>
      <c r="D697" s="175">
        <v>2.142064</v>
      </c>
      <c r="E697" s="14">
        <v>1.5</v>
      </c>
      <c r="F697" s="174">
        <f t="shared" si="10"/>
        <v>3.2130960000000002</v>
      </c>
      <c r="G697" s="119" t="s">
        <v>1647</v>
      </c>
      <c r="H697" s="120" t="s">
        <v>1649</v>
      </c>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row>
    <row r="698" spans="1:39" s="21" customFormat="1">
      <c r="A698" s="16" t="s">
        <v>1236</v>
      </c>
      <c r="B698" s="17" t="s">
        <v>1233</v>
      </c>
      <c r="C698" s="181">
        <v>21.307339449499999</v>
      </c>
      <c r="D698" s="176">
        <v>4.8795830000000002</v>
      </c>
      <c r="E698" s="19">
        <v>1.5</v>
      </c>
      <c r="F698" s="174">
        <f t="shared" si="10"/>
        <v>7.3193745000000003</v>
      </c>
      <c r="G698" s="119" t="s">
        <v>1647</v>
      </c>
      <c r="H698" s="120" t="s">
        <v>1649</v>
      </c>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row>
    <row r="699" spans="1:39" s="21" customFormat="1">
      <c r="A699" s="11" t="s">
        <v>1237</v>
      </c>
      <c r="B699" s="12" t="s">
        <v>1238</v>
      </c>
      <c r="C699" s="180">
        <v>2.6066961124999999</v>
      </c>
      <c r="D699" s="175">
        <v>0.38963300000000001</v>
      </c>
      <c r="E699" s="14">
        <v>1.5</v>
      </c>
      <c r="F699" s="174">
        <f t="shared" si="10"/>
        <v>0.58444950000000007</v>
      </c>
      <c r="G699" s="119" t="s">
        <v>1647</v>
      </c>
      <c r="H699" s="120" t="s">
        <v>1649</v>
      </c>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row>
    <row r="700" spans="1:39" s="21" customFormat="1">
      <c r="A700" s="11" t="s">
        <v>1239</v>
      </c>
      <c r="B700" s="12" t="s">
        <v>1238</v>
      </c>
      <c r="C700" s="180">
        <v>2.7531135955999999</v>
      </c>
      <c r="D700" s="175">
        <v>0.53012099999999995</v>
      </c>
      <c r="E700" s="14">
        <v>1.5</v>
      </c>
      <c r="F700" s="174">
        <f t="shared" si="10"/>
        <v>0.79518149999999999</v>
      </c>
      <c r="G700" s="119" t="s">
        <v>1647</v>
      </c>
      <c r="H700" s="120" t="s">
        <v>1649</v>
      </c>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row>
    <row r="701" spans="1:39" s="21" customFormat="1">
      <c r="A701" s="11" t="s">
        <v>1240</v>
      </c>
      <c r="B701" s="12" t="s">
        <v>1238</v>
      </c>
      <c r="C701" s="180">
        <v>4.2725685938</v>
      </c>
      <c r="D701" s="175">
        <v>0.78610100000000005</v>
      </c>
      <c r="E701" s="14">
        <v>1.5</v>
      </c>
      <c r="F701" s="174">
        <f t="shared" si="10"/>
        <v>1.1791515000000001</v>
      </c>
      <c r="G701" s="119" t="s">
        <v>1647</v>
      </c>
      <c r="H701" s="120" t="s">
        <v>1649</v>
      </c>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row>
    <row r="702" spans="1:39" s="21" customFormat="1">
      <c r="A702" s="16" t="s">
        <v>1241</v>
      </c>
      <c r="B702" s="17" t="s">
        <v>1238</v>
      </c>
      <c r="C702" s="181">
        <v>9.3470040721000007</v>
      </c>
      <c r="D702" s="176">
        <v>1.9670989999999999</v>
      </c>
      <c r="E702" s="19">
        <v>1.5</v>
      </c>
      <c r="F702" s="174">
        <f t="shared" si="10"/>
        <v>2.9506484999999998</v>
      </c>
      <c r="G702" s="119" t="s">
        <v>1647</v>
      </c>
      <c r="H702" s="120" t="s">
        <v>1649</v>
      </c>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row>
    <row r="703" spans="1:39" s="21" customFormat="1">
      <c r="A703" s="11" t="s">
        <v>1242</v>
      </c>
      <c r="B703" s="12" t="s">
        <v>1243</v>
      </c>
      <c r="C703" s="180">
        <v>3.5143745144</v>
      </c>
      <c r="D703" s="175">
        <v>0.32104899999999997</v>
      </c>
      <c r="E703" s="14">
        <v>1.5</v>
      </c>
      <c r="F703" s="174">
        <f t="shared" si="10"/>
        <v>0.48157349999999999</v>
      </c>
      <c r="G703" s="119" t="s">
        <v>1647</v>
      </c>
      <c r="H703" s="120" t="s">
        <v>1649</v>
      </c>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row>
    <row r="704" spans="1:39" s="21" customFormat="1">
      <c r="A704" s="11" t="s">
        <v>1244</v>
      </c>
      <c r="B704" s="12" t="s">
        <v>1243</v>
      </c>
      <c r="C704" s="180">
        <v>4.8271113831000001</v>
      </c>
      <c r="D704" s="175">
        <v>0.52264600000000005</v>
      </c>
      <c r="E704" s="14">
        <v>1.5</v>
      </c>
      <c r="F704" s="174">
        <f t="shared" si="10"/>
        <v>0.78396900000000014</v>
      </c>
      <c r="G704" s="119" t="s">
        <v>1647</v>
      </c>
      <c r="H704" s="120" t="s">
        <v>1649</v>
      </c>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row>
    <row r="705" spans="1:39" s="21" customFormat="1">
      <c r="A705" s="11" t="s">
        <v>1245</v>
      </c>
      <c r="B705" s="12" t="s">
        <v>1243</v>
      </c>
      <c r="C705" s="180">
        <v>6.7569280660000004</v>
      </c>
      <c r="D705" s="175">
        <v>0.81891099999999994</v>
      </c>
      <c r="E705" s="14">
        <v>1.5</v>
      </c>
      <c r="F705" s="174">
        <f t="shared" si="10"/>
        <v>1.2283664999999999</v>
      </c>
      <c r="G705" s="119" t="s">
        <v>1647</v>
      </c>
      <c r="H705" s="120" t="s">
        <v>1649</v>
      </c>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row>
    <row r="706" spans="1:39" s="21" customFormat="1">
      <c r="A706" s="16" t="s">
        <v>1246</v>
      </c>
      <c r="B706" s="17" t="s">
        <v>1243</v>
      </c>
      <c r="C706" s="181">
        <v>13.751552795</v>
      </c>
      <c r="D706" s="176">
        <v>1.7445379999999999</v>
      </c>
      <c r="E706" s="19">
        <v>1.5</v>
      </c>
      <c r="F706" s="174">
        <f t="shared" si="10"/>
        <v>2.6168069999999997</v>
      </c>
      <c r="G706" s="119" t="s">
        <v>1647</v>
      </c>
      <c r="H706" s="120" t="s">
        <v>1649</v>
      </c>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row>
    <row r="707" spans="1:39" s="21" customFormat="1">
      <c r="A707" s="11" t="s">
        <v>1247</v>
      </c>
      <c r="B707" s="12" t="s">
        <v>1248</v>
      </c>
      <c r="C707" s="180">
        <v>1.9919682339</v>
      </c>
      <c r="D707" s="175">
        <v>0.28471999999999997</v>
      </c>
      <c r="E707" s="14">
        <v>1.5</v>
      </c>
      <c r="F707" s="174">
        <f t="shared" si="10"/>
        <v>0.42707999999999996</v>
      </c>
      <c r="G707" s="119" t="s">
        <v>1647</v>
      </c>
      <c r="H707" s="120" t="s">
        <v>1649</v>
      </c>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row>
    <row r="708" spans="1:39" s="21" customFormat="1">
      <c r="A708" s="11" t="s">
        <v>1249</v>
      </c>
      <c r="B708" s="12" t="s">
        <v>1248</v>
      </c>
      <c r="C708" s="180">
        <v>2.9133531448999999</v>
      </c>
      <c r="D708" s="175">
        <v>0.46249899999999999</v>
      </c>
      <c r="E708" s="14">
        <v>1.5</v>
      </c>
      <c r="F708" s="174">
        <f t="shared" si="10"/>
        <v>0.69374849999999999</v>
      </c>
      <c r="G708" s="119" t="s">
        <v>1647</v>
      </c>
      <c r="H708" s="120" t="s">
        <v>1649</v>
      </c>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row>
    <row r="709" spans="1:39" s="21" customFormat="1">
      <c r="A709" s="11" t="s">
        <v>1250</v>
      </c>
      <c r="B709" s="12" t="s">
        <v>1248</v>
      </c>
      <c r="C709" s="180">
        <v>4.4450764818000001</v>
      </c>
      <c r="D709" s="175">
        <v>0.68277500000000002</v>
      </c>
      <c r="E709" s="14">
        <v>1.5</v>
      </c>
      <c r="F709" s="174">
        <f t="shared" si="10"/>
        <v>1.0241625000000001</v>
      </c>
      <c r="G709" s="119" t="s">
        <v>1647</v>
      </c>
      <c r="H709" s="120" t="s">
        <v>1649</v>
      </c>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row>
    <row r="710" spans="1:39" s="21" customFormat="1">
      <c r="A710" s="16" t="s">
        <v>1251</v>
      </c>
      <c r="B710" s="17" t="s">
        <v>1248</v>
      </c>
      <c r="C710" s="181">
        <v>9.1442374051000002</v>
      </c>
      <c r="D710" s="176">
        <v>1.4443649999999999</v>
      </c>
      <c r="E710" s="19">
        <v>1.5</v>
      </c>
      <c r="F710" s="174">
        <f t="shared" si="10"/>
        <v>2.1665475000000001</v>
      </c>
      <c r="G710" s="119" t="s">
        <v>1647</v>
      </c>
      <c r="H710" s="120" t="s">
        <v>1649</v>
      </c>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row>
    <row r="711" spans="1:39" s="21" customFormat="1">
      <c r="A711" s="11" t="s">
        <v>1252</v>
      </c>
      <c r="B711" s="12" t="s">
        <v>1253</v>
      </c>
      <c r="C711" s="180">
        <v>2.7202572347</v>
      </c>
      <c r="D711" s="175">
        <v>0.44205499999999998</v>
      </c>
      <c r="E711" s="14">
        <v>1.5</v>
      </c>
      <c r="F711" s="174">
        <f t="shared" si="10"/>
        <v>0.66308250000000002</v>
      </c>
      <c r="G711" s="119" t="s">
        <v>1647</v>
      </c>
      <c r="H711" s="120" t="s">
        <v>1649</v>
      </c>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row>
    <row r="712" spans="1:39" s="21" customFormat="1">
      <c r="A712" s="11" t="s">
        <v>1254</v>
      </c>
      <c r="B712" s="12" t="s">
        <v>1253</v>
      </c>
      <c r="C712" s="180">
        <v>3.6304926763999998</v>
      </c>
      <c r="D712" s="175">
        <v>0.58455699999999999</v>
      </c>
      <c r="E712" s="14">
        <v>1.5</v>
      </c>
      <c r="F712" s="174">
        <f t="shared" si="10"/>
        <v>0.87683549999999999</v>
      </c>
      <c r="G712" s="119" t="s">
        <v>1647</v>
      </c>
      <c r="H712" s="120" t="s">
        <v>1649</v>
      </c>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row>
    <row r="713" spans="1:39" s="21" customFormat="1">
      <c r="A713" s="11" t="s">
        <v>1255</v>
      </c>
      <c r="B713" s="12" t="s">
        <v>1253</v>
      </c>
      <c r="C713" s="180">
        <v>5.7255489021999999</v>
      </c>
      <c r="D713" s="175">
        <v>0.95392500000000002</v>
      </c>
      <c r="E713" s="14">
        <v>1.5</v>
      </c>
      <c r="F713" s="174">
        <f t="shared" si="10"/>
        <v>1.4308875000000001</v>
      </c>
      <c r="G713" s="119" t="s">
        <v>1647</v>
      </c>
      <c r="H713" s="120" t="s">
        <v>1649</v>
      </c>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row>
    <row r="714" spans="1:39" s="21" customFormat="1">
      <c r="A714" s="16" t="s">
        <v>1256</v>
      </c>
      <c r="B714" s="17" t="s">
        <v>1253</v>
      </c>
      <c r="C714" s="181">
        <v>15.0392156863</v>
      </c>
      <c r="D714" s="176">
        <v>2.7383609999999998</v>
      </c>
      <c r="E714" s="19">
        <v>1.5</v>
      </c>
      <c r="F714" s="174">
        <f t="shared" si="10"/>
        <v>4.1075415</v>
      </c>
      <c r="G714" s="119" t="s">
        <v>1647</v>
      </c>
      <c r="H714" s="120" t="s">
        <v>1649</v>
      </c>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row>
    <row r="715" spans="1:39" s="21" customFormat="1">
      <c r="A715" s="11" t="s">
        <v>1257</v>
      </c>
      <c r="B715" s="12" t="s">
        <v>1258</v>
      </c>
      <c r="C715" s="180">
        <v>2.5885896963000001</v>
      </c>
      <c r="D715" s="175">
        <v>0.43411300000000003</v>
      </c>
      <c r="E715" s="14">
        <v>1.5</v>
      </c>
      <c r="F715" s="174">
        <f t="shared" si="10"/>
        <v>0.65116950000000007</v>
      </c>
      <c r="G715" s="119" t="s">
        <v>1647</v>
      </c>
      <c r="H715" s="120" t="s">
        <v>1649</v>
      </c>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row>
    <row r="716" spans="1:39" s="21" customFormat="1">
      <c r="A716" s="11" t="s">
        <v>1259</v>
      </c>
      <c r="B716" s="12" t="s">
        <v>1258</v>
      </c>
      <c r="C716" s="180">
        <v>3.9726284826999998</v>
      </c>
      <c r="D716" s="175">
        <v>0.65139400000000003</v>
      </c>
      <c r="E716" s="14">
        <v>1.5</v>
      </c>
      <c r="F716" s="174">
        <f t="shared" si="10"/>
        <v>0.97709100000000004</v>
      </c>
      <c r="G716" s="119" t="s">
        <v>1647</v>
      </c>
      <c r="H716" s="120" t="s">
        <v>1649</v>
      </c>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row>
    <row r="717" spans="1:39" s="21" customFormat="1">
      <c r="A717" s="11" t="s">
        <v>1260</v>
      </c>
      <c r="B717" s="12" t="s">
        <v>1258</v>
      </c>
      <c r="C717" s="180">
        <v>6.0481743227000004</v>
      </c>
      <c r="D717" s="175">
        <v>0.97672499999999995</v>
      </c>
      <c r="E717" s="14">
        <v>1.5</v>
      </c>
      <c r="F717" s="174">
        <f t="shared" si="10"/>
        <v>1.4650874999999999</v>
      </c>
      <c r="G717" s="119" t="s">
        <v>1647</v>
      </c>
      <c r="H717" s="120" t="s">
        <v>1649</v>
      </c>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row>
    <row r="718" spans="1:39" s="21" customFormat="1">
      <c r="A718" s="16" t="s">
        <v>1261</v>
      </c>
      <c r="B718" s="17" t="s">
        <v>1258</v>
      </c>
      <c r="C718" s="181">
        <v>11.474678111599999</v>
      </c>
      <c r="D718" s="176">
        <v>2.151983</v>
      </c>
      <c r="E718" s="19">
        <v>1.5</v>
      </c>
      <c r="F718" s="174">
        <f t="shared" si="10"/>
        <v>3.2279745000000002</v>
      </c>
      <c r="G718" s="119" t="s">
        <v>1647</v>
      </c>
      <c r="H718" s="120" t="s">
        <v>1649</v>
      </c>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row>
    <row r="719" spans="1:39" s="21" customFormat="1">
      <c r="A719" s="11" t="s">
        <v>1262</v>
      </c>
      <c r="B719" s="12" t="s">
        <v>1263</v>
      </c>
      <c r="C719" s="180">
        <v>2.4113261421000001</v>
      </c>
      <c r="D719" s="175">
        <v>0.40165200000000001</v>
      </c>
      <c r="E719" s="14">
        <v>1.5</v>
      </c>
      <c r="F719" s="174">
        <f t="shared" si="10"/>
        <v>0.60247800000000007</v>
      </c>
      <c r="G719" s="119" t="s">
        <v>1647</v>
      </c>
      <c r="H719" s="120" t="s">
        <v>1649</v>
      </c>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row>
    <row r="720" spans="1:39" s="21" customFormat="1">
      <c r="A720" s="11" t="s">
        <v>1264</v>
      </c>
      <c r="B720" s="12" t="s">
        <v>1263</v>
      </c>
      <c r="C720" s="180">
        <v>3.0221949612999999</v>
      </c>
      <c r="D720" s="175">
        <v>0.51311200000000001</v>
      </c>
      <c r="E720" s="14">
        <v>1.5</v>
      </c>
      <c r="F720" s="174">
        <f t="shared" ref="F720:F783" si="11">D720*E720</f>
        <v>0.76966800000000002</v>
      </c>
      <c r="G720" s="119" t="s">
        <v>1647</v>
      </c>
      <c r="H720" s="120" t="s">
        <v>1649</v>
      </c>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row>
    <row r="721" spans="1:39" s="21" customFormat="1">
      <c r="A721" s="11" t="s">
        <v>1265</v>
      </c>
      <c r="B721" s="12" t="s">
        <v>1263</v>
      </c>
      <c r="C721" s="180">
        <v>4.6033769696000002</v>
      </c>
      <c r="D721" s="175">
        <v>0.76660799999999996</v>
      </c>
      <c r="E721" s="14">
        <v>1.5</v>
      </c>
      <c r="F721" s="174">
        <f t="shared" si="11"/>
        <v>1.149912</v>
      </c>
      <c r="G721" s="119" t="s">
        <v>1647</v>
      </c>
      <c r="H721" s="120" t="s">
        <v>1649</v>
      </c>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row>
    <row r="722" spans="1:39" s="21" customFormat="1">
      <c r="A722" s="16" t="s">
        <v>1266</v>
      </c>
      <c r="B722" s="17" t="s">
        <v>1263</v>
      </c>
      <c r="C722" s="181">
        <v>9.4564408041999997</v>
      </c>
      <c r="D722" s="176">
        <v>1.676687</v>
      </c>
      <c r="E722" s="19">
        <v>1.5</v>
      </c>
      <c r="F722" s="174">
        <f t="shared" si="11"/>
        <v>2.5150304999999999</v>
      </c>
      <c r="G722" s="119" t="s">
        <v>1647</v>
      </c>
      <c r="H722" s="120" t="s">
        <v>1649</v>
      </c>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row>
    <row r="723" spans="1:39" s="21" customFormat="1">
      <c r="A723" s="11" t="s">
        <v>1267</v>
      </c>
      <c r="B723" s="12" t="s">
        <v>1268</v>
      </c>
      <c r="C723" s="180">
        <v>4.5785813629999996</v>
      </c>
      <c r="D723" s="175">
        <v>4.4666550000000003</v>
      </c>
      <c r="E723" s="14">
        <v>1.5</v>
      </c>
      <c r="F723" s="174">
        <f t="shared" si="11"/>
        <v>6.6999825000000008</v>
      </c>
      <c r="G723" s="119" t="s">
        <v>1647</v>
      </c>
      <c r="H723" s="120" t="s">
        <v>1649</v>
      </c>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row>
    <row r="724" spans="1:39" s="21" customFormat="1">
      <c r="A724" s="11" t="s">
        <v>1269</v>
      </c>
      <c r="B724" s="12" t="s">
        <v>1268</v>
      </c>
      <c r="C724" s="180">
        <v>5.6132339236000002</v>
      </c>
      <c r="D724" s="175">
        <v>5.0077150000000001</v>
      </c>
      <c r="E724" s="14">
        <v>1.5</v>
      </c>
      <c r="F724" s="174">
        <f t="shared" si="11"/>
        <v>7.5115724999999998</v>
      </c>
      <c r="G724" s="119" t="s">
        <v>1647</v>
      </c>
      <c r="H724" s="120" t="s">
        <v>1649</v>
      </c>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row>
    <row r="725" spans="1:39" s="21" customFormat="1">
      <c r="A725" s="11" t="s">
        <v>1270</v>
      </c>
      <c r="B725" s="12" t="s">
        <v>1268</v>
      </c>
      <c r="C725" s="180">
        <v>8.6393442622999999</v>
      </c>
      <c r="D725" s="175">
        <v>6.0561220000000002</v>
      </c>
      <c r="E725" s="14">
        <v>1.5</v>
      </c>
      <c r="F725" s="174">
        <f t="shared" si="11"/>
        <v>9.0841829999999995</v>
      </c>
      <c r="G725" s="119" t="s">
        <v>1647</v>
      </c>
      <c r="H725" s="120" t="s">
        <v>1649</v>
      </c>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row>
    <row r="726" spans="1:39" s="21" customFormat="1">
      <c r="A726" s="16" t="s">
        <v>1271</v>
      </c>
      <c r="B726" s="17" t="s">
        <v>1268</v>
      </c>
      <c r="C726" s="181">
        <v>20.8785046729</v>
      </c>
      <c r="D726" s="176">
        <v>9.9170920000000002</v>
      </c>
      <c r="E726" s="19">
        <v>1.5</v>
      </c>
      <c r="F726" s="174">
        <f t="shared" si="11"/>
        <v>14.875638</v>
      </c>
      <c r="G726" s="119" t="s">
        <v>1647</v>
      </c>
      <c r="H726" s="120" t="s">
        <v>1649</v>
      </c>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row>
    <row r="727" spans="1:39" s="21" customFormat="1">
      <c r="A727" s="11" t="s">
        <v>1272</v>
      </c>
      <c r="B727" s="12" t="s">
        <v>1273</v>
      </c>
      <c r="C727" s="180">
        <v>4.7378318583999999</v>
      </c>
      <c r="D727" s="175">
        <v>1.438585</v>
      </c>
      <c r="E727" s="14">
        <v>1.5</v>
      </c>
      <c r="F727" s="174">
        <f t="shared" si="11"/>
        <v>2.1578775000000001</v>
      </c>
      <c r="G727" s="119" t="s">
        <v>1647</v>
      </c>
      <c r="H727" s="120" t="s">
        <v>1649</v>
      </c>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row>
    <row r="728" spans="1:39" s="21" customFormat="1">
      <c r="A728" s="11" t="s">
        <v>1274</v>
      </c>
      <c r="B728" s="12" t="s">
        <v>1273</v>
      </c>
      <c r="C728" s="180">
        <v>7.2603878116000002</v>
      </c>
      <c r="D728" s="175">
        <v>2.1566149999999999</v>
      </c>
      <c r="E728" s="14">
        <v>1.5</v>
      </c>
      <c r="F728" s="174">
        <f t="shared" si="11"/>
        <v>3.2349224999999997</v>
      </c>
      <c r="G728" s="119" t="s">
        <v>1647</v>
      </c>
      <c r="H728" s="120" t="s">
        <v>1649</v>
      </c>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row>
    <row r="729" spans="1:39" s="21" customFormat="1">
      <c r="A729" s="11" t="s">
        <v>1275</v>
      </c>
      <c r="B729" s="12" t="s">
        <v>1273</v>
      </c>
      <c r="C729" s="180">
        <v>9.9427098252999997</v>
      </c>
      <c r="D729" s="175">
        <v>2.9548549999999998</v>
      </c>
      <c r="E729" s="14">
        <v>1.5</v>
      </c>
      <c r="F729" s="174">
        <f t="shared" si="11"/>
        <v>4.4322824999999995</v>
      </c>
      <c r="G729" s="119" t="s">
        <v>1647</v>
      </c>
      <c r="H729" s="120" t="s">
        <v>1649</v>
      </c>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row>
    <row r="730" spans="1:39" s="21" customFormat="1">
      <c r="A730" s="16" t="s">
        <v>1276</v>
      </c>
      <c r="B730" s="17" t="s">
        <v>1273</v>
      </c>
      <c r="C730" s="181">
        <v>21.962432915899999</v>
      </c>
      <c r="D730" s="176">
        <v>6.1840890000000002</v>
      </c>
      <c r="E730" s="19">
        <v>1.5</v>
      </c>
      <c r="F730" s="174">
        <f t="shared" si="11"/>
        <v>9.2761335000000003</v>
      </c>
      <c r="G730" s="119" t="s">
        <v>1647</v>
      </c>
      <c r="H730" s="120" t="s">
        <v>1649</v>
      </c>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row>
    <row r="731" spans="1:39" s="21" customFormat="1">
      <c r="A731" s="11" t="s">
        <v>1277</v>
      </c>
      <c r="B731" s="12" t="s">
        <v>1278</v>
      </c>
      <c r="C731" s="180">
        <v>3.2472660996</v>
      </c>
      <c r="D731" s="175">
        <v>1.3138339999999999</v>
      </c>
      <c r="E731" s="14">
        <v>1.5</v>
      </c>
      <c r="F731" s="174">
        <f t="shared" si="11"/>
        <v>1.9707509999999999</v>
      </c>
      <c r="G731" s="119" t="s">
        <v>1647</v>
      </c>
      <c r="H731" s="120" t="s">
        <v>1649</v>
      </c>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row>
    <row r="732" spans="1:39" s="21" customFormat="1">
      <c r="A732" s="11" t="s">
        <v>1279</v>
      </c>
      <c r="B732" s="12" t="s">
        <v>1278</v>
      </c>
      <c r="C732" s="180">
        <v>4.2162885547000002</v>
      </c>
      <c r="D732" s="175">
        <v>1.5536540000000001</v>
      </c>
      <c r="E732" s="14">
        <v>1.5</v>
      </c>
      <c r="F732" s="174">
        <f t="shared" si="11"/>
        <v>2.3304810000000002</v>
      </c>
      <c r="G732" s="119" t="s">
        <v>1647</v>
      </c>
      <c r="H732" s="120" t="s">
        <v>1649</v>
      </c>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row>
    <row r="733" spans="1:39" s="21" customFormat="1">
      <c r="A733" s="11" t="s">
        <v>1280</v>
      </c>
      <c r="B733" s="12" t="s">
        <v>1278</v>
      </c>
      <c r="C733" s="180">
        <v>7.9488335101000001</v>
      </c>
      <c r="D733" s="175">
        <v>2.345526</v>
      </c>
      <c r="E733" s="14">
        <v>1.5</v>
      </c>
      <c r="F733" s="174">
        <f t="shared" si="11"/>
        <v>3.5182890000000002</v>
      </c>
      <c r="G733" s="119" t="s">
        <v>1647</v>
      </c>
      <c r="H733" s="120" t="s">
        <v>1649</v>
      </c>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row>
    <row r="734" spans="1:39" s="21" customFormat="1">
      <c r="A734" s="16" t="s">
        <v>1281</v>
      </c>
      <c r="B734" s="17" t="s">
        <v>1278</v>
      </c>
      <c r="C734" s="181">
        <v>16.711340206199999</v>
      </c>
      <c r="D734" s="176">
        <v>4.9225159999999999</v>
      </c>
      <c r="E734" s="19">
        <v>1.5</v>
      </c>
      <c r="F734" s="174">
        <f t="shared" si="11"/>
        <v>7.3837739999999998</v>
      </c>
      <c r="G734" s="119" t="s">
        <v>1647</v>
      </c>
      <c r="H734" s="120" t="s">
        <v>1649</v>
      </c>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row>
    <row r="735" spans="1:39" s="21" customFormat="1">
      <c r="A735" s="11" t="s">
        <v>1282</v>
      </c>
      <c r="B735" s="12" t="s">
        <v>1283</v>
      </c>
      <c r="C735" s="180">
        <v>2.5332604491000001</v>
      </c>
      <c r="D735" s="175">
        <v>1.08826</v>
      </c>
      <c r="E735" s="14">
        <v>1.5</v>
      </c>
      <c r="F735" s="174">
        <f t="shared" si="11"/>
        <v>1.63239</v>
      </c>
      <c r="G735" s="119" t="s">
        <v>1647</v>
      </c>
      <c r="H735" s="120" t="s">
        <v>1649</v>
      </c>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row>
    <row r="736" spans="1:39" s="21" customFormat="1">
      <c r="A736" s="11" t="s">
        <v>1284</v>
      </c>
      <c r="B736" s="12" t="s">
        <v>1283</v>
      </c>
      <c r="C736" s="180">
        <v>3.5569801847</v>
      </c>
      <c r="D736" s="175">
        <v>1.2833190000000001</v>
      </c>
      <c r="E736" s="14">
        <v>1.5</v>
      </c>
      <c r="F736" s="174">
        <f t="shared" si="11"/>
        <v>1.9249785000000001</v>
      </c>
      <c r="G736" s="119" t="s">
        <v>1647</v>
      </c>
      <c r="H736" s="120" t="s">
        <v>1649</v>
      </c>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row>
    <row r="737" spans="1:39" s="21" customFormat="1">
      <c r="A737" s="11" t="s">
        <v>1285</v>
      </c>
      <c r="B737" s="12" t="s">
        <v>1283</v>
      </c>
      <c r="C737" s="180">
        <v>8.0199134199</v>
      </c>
      <c r="D737" s="175">
        <v>1.8813880000000001</v>
      </c>
      <c r="E737" s="14">
        <v>1.5</v>
      </c>
      <c r="F737" s="174">
        <f t="shared" si="11"/>
        <v>2.822082</v>
      </c>
      <c r="G737" s="119" t="s">
        <v>1647</v>
      </c>
      <c r="H737" s="120" t="s">
        <v>1649</v>
      </c>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row>
    <row r="738" spans="1:39" s="21" customFormat="1">
      <c r="A738" s="16" t="s">
        <v>1286</v>
      </c>
      <c r="B738" s="17" t="s">
        <v>1283</v>
      </c>
      <c r="C738" s="181">
        <v>17.5198019802</v>
      </c>
      <c r="D738" s="176">
        <v>4.0741810000000003</v>
      </c>
      <c r="E738" s="19">
        <v>1.5</v>
      </c>
      <c r="F738" s="174">
        <f t="shared" si="11"/>
        <v>6.1112715000000009</v>
      </c>
      <c r="G738" s="119" t="s">
        <v>1647</v>
      </c>
      <c r="H738" s="120" t="s">
        <v>1649</v>
      </c>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row>
    <row r="739" spans="1:39" s="21" customFormat="1">
      <c r="A739" s="11" t="s">
        <v>1287</v>
      </c>
      <c r="B739" s="12" t="s">
        <v>1288</v>
      </c>
      <c r="C739" s="180">
        <v>2.6356447689000002</v>
      </c>
      <c r="D739" s="175">
        <v>0.94094500000000003</v>
      </c>
      <c r="E739" s="14">
        <v>1.5</v>
      </c>
      <c r="F739" s="174">
        <f t="shared" si="11"/>
        <v>1.4114175</v>
      </c>
      <c r="G739" s="119" t="s">
        <v>1647</v>
      </c>
      <c r="H739" s="120" t="s">
        <v>1649</v>
      </c>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row>
    <row r="740" spans="1:39" s="21" customFormat="1">
      <c r="A740" s="11" t="s">
        <v>1289</v>
      </c>
      <c r="B740" s="12" t="s">
        <v>1288</v>
      </c>
      <c r="C740" s="180">
        <v>4.4693454064999996</v>
      </c>
      <c r="D740" s="175">
        <v>1.2603759999999999</v>
      </c>
      <c r="E740" s="14">
        <v>1.5</v>
      </c>
      <c r="F740" s="174">
        <f t="shared" si="11"/>
        <v>1.8905639999999999</v>
      </c>
      <c r="G740" s="119" t="s">
        <v>1647</v>
      </c>
      <c r="H740" s="120" t="s">
        <v>1649</v>
      </c>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row>
    <row r="741" spans="1:39" s="21" customFormat="1">
      <c r="A741" s="11" t="s">
        <v>1290</v>
      </c>
      <c r="B741" s="12" t="s">
        <v>1288</v>
      </c>
      <c r="C741" s="180">
        <v>9.3342781939999995</v>
      </c>
      <c r="D741" s="175">
        <v>2.0685739999999999</v>
      </c>
      <c r="E741" s="14">
        <v>1.5</v>
      </c>
      <c r="F741" s="174">
        <f t="shared" si="11"/>
        <v>3.1028609999999999</v>
      </c>
      <c r="G741" s="119" t="s">
        <v>1647</v>
      </c>
      <c r="H741" s="120" t="s">
        <v>1649</v>
      </c>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row>
    <row r="742" spans="1:39" s="21" customFormat="1">
      <c r="A742" s="16" t="s">
        <v>1291</v>
      </c>
      <c r="B742" s="17" t="s">
        <v>1288</v>
      </c>
      <c r="C742" s="181">
        <v>16.167272727299999</v>
      </c>
      <c r="D742" s="176">
        <v>3.8829289999999999</v>
      </c>
      <c r="E742" s="19">
        <v>1.5</v>
      </c>
      <c r="F742" s="174">
        <f t="shared" si="11"/>
        <v>5.8243934999999993</v>
      </c>
      <c r="G742" s="119" t="s">
        <v>1647</v>
      </c>
      <c r="H742" s="120" t="s">
        <v>1649</v>
      </c>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row>
    <row r="743" spans="1:39" s="21" customFormat="1">
      <c r="A743" s="11" t="s">
        <v>1292</v>
      </c>
      <c r="B743" s="12" t="s">
        <v>1293</v>
      </c>
      <c r="C743" s="180">
        <v>1.8953256092999999</v>
      </c>
      <c r="D743" s="175">
        <v>0.85516499999999995</v>
      </c>
      <c r="E743" s="14">
        <v>1.5</v>
      </c>
      <c r="F743" s="174">
        <f t="shared" si="11"/>
        <v>1.2827474999999999</v>
      </c>
      <c r="G743" s="119" t="s">
        <v>1647</v>
      </c>
      <c r="H743" s="120" t="s">
        <v>1649</v>
      </c>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row>
    <row r="744" spans="1:39" s="21" customFormat="1">
      <c r="A744" s="11" t="s">
        <v>1294</v>
      </c>
      <c r="B744" s="12" t="s">
        <v>1293</v>
      </c>
      <c r="C744" s="180">
        <v>3.1872635561</v>
      </c>
      <c r="D744" s="175">
        <v>1.1609400000000001</v>
      </c>
      <c r="E744" s="14">
        <v>1.5</v>
      </c>
      <c r="F744" s="174">
        <f t="shared" si="11"/>
        <v>1.7414100000000001</v>
      </c>
      <c r="G744" s="119" t="s">
        <v>1647</v>
      </c>
      <c r="H744" s="120" t="s">
        <v>1649</v>
      </c>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row>
    <row r="745" spans="1:39" s="21" customFormat="1">
      <c r="A745" s="11" t="s">
        <v>1295</v>
      </c>
      <c r="B745" s="12" t="s">
        <v>1293</v>
      </c>
      <c r="C745" s="180">
        <v>7.81</v>
      </c>
      <c r="D745" s="175">
        <v>1.596382</v>
      </c>
      <c r="E745" s="14">
        <v>1.5</v>
      </c>
      <c r="F745" s="174">
        <f t="shared" si="11"/>
        <v>2.3945729999999998</v>
      </c>
      <c r="G745" s="119" t="s">
        <v>1647</v>
      </c>
      <c r="H745" s="120" t="s">
        <v>1649</v>
      </c>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row>
    <row r="746" spans="1:39" s="21" customFormat="1">
      <c r="A746" s="16" t="s">
        <v>1296</v>
      </c>
      <c r="B746" s="17" t="s">
        <v>1293</v>
      </c>
      <c r="C746" s="181">
        <v>15.446236559100001</v>
      </c>
      <c r="D746" s="176">
        <v>3.1569289999999999</v>
      </c>
      <c r="E746" s="19">
        <v>1.5</v>
      </c>
      <c r="F746" s="174">
        <f t="shared" si="11"/>
        <v>4.7353934999999998</v>
      </c>
      <c r="G746" s="119" t="s">
        <v>1647</v>
      </c>
      <c r="H746" s="120" t="s">
        <v>1649</v>
      </c>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row>
    <row r="747" spans="1:39" s="21" customFormat="1">
      <c r="A747" s="11" t="s">
        <v>1297</v>
      </c>
      <c r="B747" s="12" t="s">
        <v>1298</v>
      </c>
      <c r="C747" s="180">
        <v>1.8845118322000001</v>
      </c>
      <c r="D747" s="175">
        <v>0.67571099999999995</v>
      </c>
      <c r="E747" s="14">
        <v>1.5</v>
      </c>
      <c r="F747" s="174">
        <f t="shared" si="11"/>
        <v>1.0135665</v>
      </c>
      <c r="G747" s="119" t="s">
        <v>1647</v>
      </c>
      <c r="H747" s="120" t="s">
        <v>1649</v>
      </c>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row>
    <row r="748" spans="1:39" s="21" customFormat="1">
      <c r="A748" s="11" t="s">
        <v>1299</v>
      </c>
      <c r="B748" s="12" t="s">
        <v>1298</v>
      </c>
      <c r="C748" s="180">
        <v>2.6130471738000001</v>
      </c>
      <c r="D748" s="175">
        <v>0.86891499999999999</v>
      </c>
      <c r="E748" s="14">
        <v>1.5</v>
      </c>
      <c r="F748" s="174">
        <f t="shared" si="11"/>
        <v>1.3033725</v>
      </c>
      <c r="G748" s="119" t="s">
        <v>1647</v>
      </c>
      <c r="H748" s="120" t="s">
        <v>1649</v>
      </c>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row>
    <row r="749" spans="1:39" s="21" customFormat="1">
      <c r="A749" s="11" t="s">
        <v>1300</v>
      </c>
      <c r="B749" s="12" t="s">
        <v>1298</v>
      </c>
      <c r="C749" s="180">
        <v>6.1204588910000002</v>
      </c>
      <c r="D749" s="175">
        <v>1.4201319999999999</v>
      </c>
      <c r="E749" s="14">
        <v>1.5</v>
      </c>
      <c r="F749" s="174">
        <f t="shared" si="11"/>
        <v>2.130198</v>
      </c>
      <c r="G749" s="119" t="s">
        <v>1647</v>
      </c>
      <c r="H749" s="120" t="s">
        <v>1649</v>
      </c>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row>
    <row r="750" spans="1:39" s="21" customFormat="1">
      <c r="A750" s="16" t="s">
        <v>1301</v>
      </c>
      <c r="B750" s="17" t="s">
        <v>1298</v>
      </c>
      <c r="C750" s="181">
        <v>13.6276771005</v>
      </c>
      <c r="D750" s="176">
        <v>3.0172620000000001</v>
      </c>
      <c r="E750" s="19">
        <v>1.5</v>
      </c>
      <c r="F750" s="174">
        <f t="shared" si="11"/>
        <v>4.5258929999999999</v>
      </c>
      <c r="G750" s="119" t="s">
        <v>1647</v>
      </c>
      <c r="H750" s="120" t="s">
        <v>1649</v>
      </c>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row>
    <row r="751" spans="1:39" s="21" customFormat="1">
      <c r="A751" s="11" t="s">
        <v>1302</v>
      </c>
      <c r="B751" s="12" t="s">
        <v>1303</v>
      </c>
      <c r="C751" s="180">
        <v>2.2824716267</v>
      </c>
      <c r="D751" s="175">
        <v>1.1478950000000001</v>
      </c>
      <c r="E751" s="14">
        <v>1.5</v>
      </c>
      <c r="F751" s="174">
        <f t="shared" si="11"/>
        <v>1.7218425000000002</v>
      </c>
      <c r="G751" s="119" t="s">
        <v>1647</v>
      </c>
      <c r="H751" s="120" t="s">
        <v>1649</v>
      </c>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row>
    <row r="752" spans="1:39" s="21" customFormat="1">
      <c r="A752" s="11" t="s">
        <v>1304</v>
      </c>
      <c r="B752" s="12" t="s">
        <v>1303</v>
      </c>
      <c r="C752" s="180">
        <v>3.6458548332</v>
      </c>
      <c r="D752" s="175">
        <v>1.3293489999999999</v>
      </c>
      <c r="E752" s="14">
        <v>1.5</v>
      </c>
      <c r="F752" s="174">
        <f t="shared" si="11"/>
        <v>1.9940234999999999</v>
      </c>
      <c r="G752" s="119" t="s">
        <v>1647</v>
      </c>
      <c r="H752" s="120" t="s">
        <v>1649</v>
      </c>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row>
    <row r="753" spans="1:39" s="21" customFormat="1">
      <c r="A753" s="11" t="s">
        <v>1305</v>
      </c>
      <c r="B753" s="12" t="s">
        <v>1303</v>
      </c>
      <c r="C753" s="180">
        <v>7.2757260100999996</v>
      </c>
      <c r="D753" s="175">
        <v>1.9660759999999999</v>
      </c>
      <c r="E753" s="14">
        <v>1.5</v>
      </c>
      <c r="F753" s="174">
        <f t="shared" si="11"/>
        <v>2.9491139999999998</v>
      </c>
      <c r="G753" s="119" t="s">
        <v>1647</v>
      </c>
      <c r="H753" s="120" t="s">
        <v>1649</v>
      </c>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row>
    <row r="754" spans="1:39" s="21" customFormat="1">
      <c r="A754" s="16" t="s">
        <v>1306</v>
      </c>
      <c r="B754" s="17" t="s">
        <v>1303</v>
      </c>
      <c r="C754" s="181">
        <v>17.8694656489</v>
      </c>
      <c r="D754" s="176">
        <v>4.3931639999999996</v>
      </c>
      <c r="E754" s="19">
        <v>1.5</v>
      </c>
      <c r="F754" s="174">
        <f t="shared" si="11"/>
        <v>6.5897459999999999</v>
      </c>
      <c r="G754" s="119" t="s">
        <v>1647</v>
      </c>
      <c r="H754" s="120" t="s">
        <v>1649</v>
      </c>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row>
    <row r="755" spans="1:39" s="21" customFormat="1">
      <c r="A755" s="11" t="s">
        <v>1307</v>
      </c>
      <c r="B755" s="12" t="s">
        <v>1308</v>
      </c>
      <c r="C755" s="180">
        <v>2.9934183463999999</v>
      </c>
      <c r="D755" s="175">
        <v>0.432255</v>
      </c>
      <c r="E755" s="14">
        <v>1.5</v>
      </c>
      <c r="F755" s="174">
        <f t="shared" si="11"/>
        <v>0.64838249999999997</v>
      </c>
      <c r="G755" s="119" t="s">
        <v>1647</v>
      </c>
      <c r="H755" s="120" t="s">
        <v>1649</v>
      </c>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row>
    <row r="756" spans="1:39" s="21" customFormat="1">
      <c r="A756" s="11" t="s">
        <v>1309</v>
      </c>
      <c r="B756" s="12" t="s">
        <v>1308</v>
      </c>
      <c r="C756" s="180">
        <v>3.7604700647999998</v>
      </c>
      <c r="D756" s="175">
        <v>0.60604499999999994</v>
      </c>
      <c r="E756" s="14">
        <v>1.5</v>
      </c>
      <c r="F756" s="174">
        <f t="shared" si="11"/>
        <v>0.90906749999999992</v>
      </c>
      <c r="G756" s="119" t="s">
        <v>1647</v>
      </c>
      <c r="H756" s="120" t="s">
        <v>1649</v>
      </c>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row>
    <row r="757" spans="1:39" s="21" customFormat="1">
      <c r="A757" s="11" t="s">
        <v>1310</v>
      </c>
      <c r="B757" s="12" t="s">
        <v>1308</v>
      </c>
      <c r="C757" s="180">
        <v>4.9610869194999996</v>
      </c>
      <c r="D757" s="175">
        <v>0.78951199999999999</v>
      </c>
      <c r="E757" s="14">
        <v>1.5</v>
      </c>
      <c r="F757" s="174">
        <f t="shared" si="11"/>
        <v>1.1842679999999999</v>
      </c>
      <c r="G757" s="119" t="s">
        <v>1647</v>
      </c>
      <c r="H757" s="120" t="s">
        <v>1649</v>
      </c>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row>
    <row r="758" spans="1:39" s="21" customFormat="1">
      <c r="A758" s="16" t="s">
        <v>1311</v>
      </c>
      <c r="B758" s="17" t="s">
        <v>1308</v>
      </c>
      <c r="C758" s="181">
        <v>11.149787930600001</v>
      </c>
      <c r="D758" s="176">
        <v>1.9935750000000001</v>
      </c>
      <c r="E758" s="19">
        <v>1.5</v>
      </c>
      <c r="F758" s="174">
        <f t="shared" si="11"/>
        <v>2.9903625000000003</v>
      </c>
      <c r="G758" s="119" t="s">
        <v>1647</v>
      </c>
      <c r="H758" s="120" t="s">
        <v>1649</v>
      </c>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row>
    <row r="759" spans="1:39" s="21" customFormat="1">
      <c r="A759" s="11" t="s">
        <v>1312</v>
      </c>
      <c r="B759" s="12" t="s">
        <v>1313</v>
      </c>
      <c r="C759" s="180">
        <v>2.7131147540999998</v>
      </c>
      <c r="D759" s="175">
        <v>0.43148199999999998</v>
      </c>
      <c r="E759" s="14">
        <v>1.5</v>
      </c>
      <c r="F759" s="174">
        <f t="shared" si="11"/>
        <v>0.64722299999999999</v>
      </c>
      <c r="G759" s="119" t="s">
        <v>1647</v>
      </c>
      <c r="H759" s="120" t="s">
        <v>1649</v>
      </c>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row>
    <row r="760" spans="1:39" s="21" customFormat="1">
      <c r="A760" s="11" t="s">
        <v>1314</v>
      </c>
      <c r="B760" s="12" t="s">
        <v>1313</v>
      </c>
      <c r="C760" s="180">
        <v>3.7429805616</v>
      </c>
      <c r="D760" s="175">
        <v>0.59916400000000003</v>
      </c>
      <c r="E760" s="14">
        <v>1.5</v>
      </c>
      <c r="F760" s="174">
        <f t="shared" si="11"/>
        <v>0.89874600000000004</v>
      </c>
      <c r="G760" s="119" t="s">
        <v>1647</v>
      </c>
      <c r="H760" s="120" t="s">
        <v>1649</v>
      </c>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row>
    <row r="761" spans="1:39" s="21" customFormat="1">
      <c r="A761" s="11" t="s">
        <v>1315</v>
      </c>
      <c r="B761" s="12" t="s">
        <v>1313</v>
      </c>
      <c r="C761" s="180">
        <v>6.0126251633000001</v>
      </c>
      <c r="D761" s="175">
        <v>0.94977500000000004</v>
      </c>
      <c r="E761" s="14">
        <v>1.5</v>
      </c>
      <c r="F761" s="174">
        <f t="shared" si="11"/>
        <v>1.4246625000000002</v>
      </c>
      <c r="G761" s="119" t="s">
        <v>1647</v>
      </c>
      <c r="H761" s="120" t="s">
        <v>1649</v>
      </c>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row>
    <row r="762" spans="1:39" s="21" customFormat="1">
      <c r="A762" s="16" t="s">
        <v>1316</v>
      </c>
      <c r="B762" s="17" t="s">
        <v>1313</v>
      </c>
      <c r="C762" s="181">
        <v>11.084592145</v>
      </c>
      <c r="D762" s="176">
        <v>1.6928939999999999</v>
      </c>
      <c r="E762" s="19">
        <v>1.5</v>
      </c>
      <c r="F762" s="174">
        <f t="shared" si="11"/>
        <v>2.5393409999999998</v>
      </c>
      <c r="G762" s="119" t="s">
        <v>1647</v>
      </c>
      <c r="H762" s="120" t="s">
        <v>1649</v>
      </c>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row>
    <row r="763" spans="1:39" s="21" customFormat="1">
      <c r="A763" s="11" t="s">
        <v>1317</v>
      </c>
      <c r="B763" s="12" t="s">
        <v>1318</v>
      </c>
      <c r="C763" s="180">
        <v>2.5976430975999998</v>
      </c>
      <c r="D763" s="175">
        <v>0.37977300000000003</v>
      </c>
      <c r="E763" s="14">
        <v>1.5</v>
      </c>
      <c r="F763" s="174">
        <f t="shared" si="11"/>
        <v>0.56965949999999999</v>
      </c>
      <c r="G763" s="119" t="s">
        <v>1647</v>
      </c>
      <c r="H763" s="120" t="s">
        <v>1649</v>
      </c>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row>
    <row r="764" spans="1:39" s="21" customFormat="1">
      <c r="A764" s="11" t="s">
        <v>1319</v>
      </c>
      <c r="B764" s="12" t="s">
        <v>1318</v>
      </c>
      <c r="C764" s="180">
        <v>3.6965517240999999</v>
      </c>
      <c r="D764" s="175">
        <v>0.52970799999999996</v>
      </c>
      <c r="E764" s="14">
        <v>1.5</v>
      </c>
      <c r="F764" s="174">
        <f t="shared" si="11"/>
        <v>0.79456199999999999</v>
      </c>
      <c r="G764" s="119" t="s">
        <v>1647</v>
      </c>
      <c r="H764" s="120" t="s">
        <v>1649</v>
      </c>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row>
    <row r="765" spans="1:39" s="21" customFormat="1">
      <c r="A765" s="11" t="s">
        <v>1320</v>
      </c>
      <c r="B765" s="12" t="s">
        <v>1318</v>
      </c>
      <c r="C765" s="180">
        <v>6.5609579099999999</v>
      </c>
      <c r="D765" s="175">
        <v>0.94383799999999995</v>
      </c>
      <c r="E765" s="14">
        <v>1.5</v>
      </c>
      <c r="F765" s="174">
        <f t="shared" si="11"/>
        <v>1.4157569999999999</v>
      </c>
      <c r="G765" s="119" t="s">
        <v>1647</v>
      </c>
      <c r="H765" s="120" t="s">
        <v>1649</v>
      </c>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row>
    <row r="766" spans="1:39" s="21" customFormat="1">
      <c r="A766" s="16" t="s">
        <v>1321</v>
      </c>
      <c r="B766" s="17" t="s">
        <v>1318</v>
      </c>
      <c r="C766" s="181">
        <v>13.5947712418</v>
      </c>
      <c r="D766" s="176">
        <v>2.390422</v>
      </c>
      <c r="E766" s="19">
        <v>1.5</v>
      </c>
      <c r="F766" s="174">
        <f t="shared" si="11"/>
        <v>3.5856330000000001</v>
      </c>
      <c r="G766" s="119" t="s">
        <v>1647</v>
      </c>
      <c r="H766" s="120" t="s">
        <v>1649</v>
      </c>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row>
    <row r="767" spans="1:39" s="21" customFormat="1">
      <c r="A767" s="11" t="s">
        <v>1322</v>
      </c>
      <c r="B767" s="12" t="s">
        <v>1323</v>
      </c>
      <c r="C767" s="180">
        <v>2.6840554547000002</v>
      </c>
      <c r="D767" s="175">
        <v>0.41199200000000002</v>
      </c>
      <c r="E767" s="14">
        <v>1.5</v>
      </c>
      <c r="F767" s="174">
        <f t="shared" si="11"/>
        <v>0.61798799999999998</v>
      </c>
      <c r="G767" s="119" t="s">
        <v>1647</v>
      </c>
      <c r="H767" s="120" t="s">
        <v>1649</v>
      </c>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row>
    <row r="768" spans="1:39" s="21" customFormat="1">
      <c r="A768" s="11" t="s">
        <v>1324</v>
      </c>
      <c r="B768" s="12" t="s">
        <v>1323</v>
      </c>
      <c r="C768" s="180">
        <v>3.5158084614999998</v>
      </c>
      <c r="D768" s="175">
        <v>0.56272699999999998</v>
      </c>
      <c r="E768" s="14">
        <v>1.5</v>
      </c>
      <c r="F768" s="174">
        <f t="shared" si="11"/>
        <v>0.84409049999999997</v>
      </c>
      <c r="G768" s="119" t="s">
        <v>1647</v>
      </c>
      <c r="H768" s="120" t="s">
        <v>1649</v>
      </c>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row>
    <row r="769" spans="1:39" s="21" customFormat="1">
      <c r="A769" s="11" t="s">
        <v>1325</v>
      </c>
      <c r="B769" s="12" t="s">
        <v>1323</v>
      </c>
      <c r="C769" s="180">
        <v>5.0666276705</v>
      </c>
      <c r="D769" s="175">
        <v>0.78780799999999995</v>
      </c>
      <c r="E769" s="14">
        <v>1.5</v>
      </c>
      <c r="F769" s="174">
        <f t="shared" si="11"/>
        <v>1.1817119999999999</v>
      </c>
      <c r="G769" s="119" t="s">
        <v>1647</v>
      </c>
      <c r="H769" s="120" t="s">
        <v>1649</v>
      </c>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row>
    <row r="770" spans="1:39" s="21" customFormat="1">
      <c r="A770" s="16" t="s">
        <v>1326</v>
      </c>
      <c r="B770" s="17" t="s">
        <v>1323</v>
      </c>
      <c r="C770" s="181">
        <v>9.0964063579999994</v>
      </c>
      <c r="D770" s="176">
        <v>1.40655</v>
      </c>
      <c r="E770" s="19">
        <v>1.5</v>
      </c>
      <c r="F770" s="174">
        <f t="shared" si="11"/>
        <v>2.1098249999999998</v>
      </c>
      <c r="G770" s="119" t="s">
        <v>1647</v>
      </c>
      <c r="H770" s="120" t="s">
        <v>1649</v>
      </c>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row>
    <row r="771" spans="1:39" s="21" customFormat="1">
      <c r="A771" s="11" t="s">
        <v>1327</v>
      </c>
      <c r="B771" s="12" t="s">
        <v>1328</v>
      </c>
      <c r="C771" s="180">
        <v>1.6477081833</v>
      </c>
      <c r="D771" s="175">
        <v>0.43739400000000001</v>
      </c>
      <c r="E771" s="14">
        <v>1.5</v>
      </c>
      <c r="F771" s="174">
        <f t="shared" si="11"/>
        <v>0.65609099999999998</v>
      </c>
      <c r="G771" s="119" t="s">
        <v>1647</v>
      </c>
      <c r="H771" s="120" t="s">
        <v>1649</v>
      </c>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row>
    <row r="772" spans="1:39" s="21" customFormat="1">
      <c r="A772" s="11" t="s">
        <v>1329</v>
      </c>
      <c r="B772" s="12" t="s">
        <v>1328</v>
      </c>
      <c r="C772" s="180">
        <v>2.0217593107999998</v>
      </c>
      <c r="D772" s="175">
        <v>0.55479299999999998</v>
      </c>
      <c r="E772" s="14">
        <v>1.5</v>
      </c>
      <c r="F772" s="174">
        <f t="shared" si="11"/>
        <v>0.83218949999999992</v>
      </c>
      <c r="G772" s="119" t="s">
        <v>1647</v>
      </c>
      <c r="H772" s="120" t="s">
        <v>1649</v>
      </c>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row>
    <row r="773" spans="1:39" s="21" customFormat="1">
      <c r="A773" s="11" t="s">
        <v>1330</v>
      </c>
      <c r="B773" s="12" t="s">
        <v>1328</v>
      </c>
      <c r="C773" s="180">
        <v>3.7970357454000001</v>
      </c>
      <c r="D773" s="175">
        <v>0.87505299999999997</v>
      </c>
      <c r="E773" s="14">
        <v>1.5</v>
      </c>
      <c r="F773" s="174">
        <f t="shared" si="11"/>
        <v>1.3125795</v>
      </c>
      <c r="G773" s="119" t="s">
        <v>1647</v>
      </c>
      <c r="H773" s="120" t="s">
        <v>1649</v>
      </c>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row>
    <row r="774" spans="1:39" s="21" customFormat="1">
      <c r="A774" s="16" t="s">
        <v>1331</v>
      </c>
      <c r="B774" s="17" t="s">
        <v>1328</v>
      </c>
      <c r="C774" s="181">
        <v>8.5962145109999994</v>
      </c>
      <c r="D774" s="176">
        <v>1.892142</v>
      </c>
      <c r="E774" s="19">
        <v>1.5</v>
      </c>
      <c r="F774" s="174">
        <f t="shared" si="11"/>
        <v>2.8382130000000001</v>
      </c>
      <c r="G774" s="119" t="s">
        <v>1647</v>
      </c>
      <c r="H774" s="120" t="s">
        <v>1649</v>
      </c>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row>
    <row r="775" spans="1:39" s="21" customFormat="1">
      <c r="A775" s="11" t="s">
        <v>1332</v>
      </c>
      <c r="B775" s="12" t="s">
        <v>1333</v>
      </c>
      <c r="C775" s="180">
        <v>2.2115702479000001</v>
      </c>
      <c r="D775" s="175">
        <v>0.35757499999999998</v>
      </c>
      <c r="E775" s="14">
        <v>1.5</v>
      </c>
      <c r="F775" s="174">
        <f t="shared" si="11"/>
        <v>0.53636249999999996</v>
      </c>
      <c r="G775" s="119" t="s">
        <v>1647</v>
      </c>
      <c r="H775" s="120" t="s">
        <v>1649</v>
      </c>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row>
    <row r="776" spans="1:39" s="21" customFormat="1">
      <c r="A776" s="11" t="s">
        <v>1334</v>
      </c>
      <c r="B776" s="12" t="s">
        <v>1333</v>
      </c>
      <c r="C776" s="180">
        <v>3.4264282599000002</v>
      </c>
      <c r="D776" s="175">
        <v>0.57519799999999999</v>
      </c>
      <c r="E776" s="14">
        <v>1.5</v>
      </c>
      <c r="F776" s="174">
        <f t="shared" si="11"/>
        <v>0.86279700000000004</v>
      </c>
      <c r="G776" s="119" t="s">
        <v>1647</v>
      </c>
      <c r="H776" s="120" t="s">
        <v>1649</v>
      </c>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row>
    <row r="777" spans="1:39" s="21" customFormat="1">
      <c r="A777" s="11" t="s">
        <v>1335</v>
      </c>
      <c r="B777" s="12" t="s">
        <v>1333</v>
      </c>
      <c r="C777" s="180">
        <v>5.3341548428000003</v>
      </c>
      <c r="D777" s="175">
        <v>0.89731300000000003</v>
      </c>
      <c r="E777" s="14">
        <v>1.5</v>
      </c>
      <c r="F777" s="174">
        <f t="shared" si="11"/>
        <v>1.3459695</v>
      </c>
      <c r="G777" s="119" t="s">
        <v>1647</v>
      </c>
      <c r="H777" s="120" t="s">
        <v>1649</v>
      </c>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row>
    <row r="778" spans="1:39" s="21" customFormat="1">
      <c r="A778" s="16" t="s">
        <v>1336</v>
      </c>
      <c r="B778" s="17" t="s">
        <v>1333</v>
      </c>
      <c r="C778" s="181">
        <v>9.7062091099999996</v>
      </c>
      <c r="D778" s="176">
        <v>1.749779</v>
      </c>
      <c r="E778" s="19">
        <v>1.5</v>
      </c>
      <c r="F778" s="174">
        <f t="shared" si="11"/>
        <v>2.6246684999999998</v>
      </c>
      <c r="G778" s="119" t="s">
        <v>1647</v>
      </c>
      <c r="H778" s="120" t="s">
        <v>1649</v>
      </c>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row>
    <row r="779" spans="1:39" s="21" customFormat="1">
      <c r="A779" s="11" t="s">
        <v>1337</v>
      </c>
      <c r="B779" s="12" t="s">
        <v>1338</v>
      </c>
      <c r="C779" s="180">
        <v>2.4606127722000002</v>
      </c>
      <c r="D779" s="175">
        <v>0.41511900000000002</v>
      </c>
      <c r="E779" s="14">
        <v>1.5</v>
      </c>
      <c r="F779" s="174">
        <f t="shared" si="11"/>
        <v>0.62267850000000002</v>
      </c>
      <c r="G779" s="119" t="s">
        <v>1647</v>
      </c>
      <c r="H779" s="120" t="s">
        <v>1649</v>
      </c>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row>
    <row r="780" spans="1:39" s="21" customFormat="1">
      <c r="A780" s="11" t="s">
        <v>1339</v>
      </c>
      <c r="B780" s="12" t="s">
        <v>1338</v>
      </c>
      <c r="C780" s="180">
        <v>3.3538438393000001</v>
      </c>
      <c r="D780" s="175">
        <v>0.59341600000000005</v>
      </c>
      <c r="E780" s="14">
        <v>1.5</v>
      </c>
      <c r="F780" s="174">
        <f t="shared" si="11"/>
        <v>0.89012400000000014</v>
      </c>
      <c r="G780" s="119" t="s">
        <v>1647</v>
      </c>
      <c r="H780" s="120" t="s">
        <v>1649</v>
      </c>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row>
    <row r="781" spans="1:39" s="21" customFormat="1">
      <c r="A781" s="11" t="s">
        <v>1340</v>
      </c>
      <c r="B781" s="12" t="s">
        <v>1338</v>
      </c>
      <c r="C781" s="180">
        <v>5.0905769628000002</v>
      </c>
      <c r="D781" s="175">
        <v>0.86972300000000002</v>
      </c>
      <c r="E781" s="14">
        <v>1.5</v>
      </c>
      <c r="F781" s="174">
        <f t="shared" si="11"/>
        <v>1.3045845</v>
      </c>
      <c r="G781" s="119" t="s">
        <v>1647</v>
      </c>
      <c r="H781" s="120" t="s">
        <v>1649</v>
      </c>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row>
    <row r="782" spans="1:39" s="21" customFormat="1">
      <c r="A782" s="16" t="s">
        <v>1341</v>
      </c>
      <c r="B782" s="17" t="s">
        <v>1338</v>
      </c>
      <c r="C782" s="181">
        <v>10.5683104285</v>
      </c>
      <c r="D782" s="176">
        <v>1.866042</v>
      </c>
      <c r="E782" s="19">
        <v>1.5</v>
      </c>
      <c r="F782" s="174">
        <f t="shared" si="11"/>
        <v>2.7990629999999999</v>
      </c>
      <c r="G782" s="119" t="s">
        <v>1647</v>
      </c>
      <c r="H782" s="120" t="s">
        <v>1649</v>
      </c>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row>
    <row r="783" spans="1:39" s="21" customFormat="1">
      <c r="A783" s="11" t="s">
        <v>1342</v>
      </c>
      <c r="B783" s="12" t="s">
        <v>1343</v>
      </c>
      <c r="C783" s="180">
        <v>1.7954270343000001</v>
      </c>
      <c r="D783" s="175">
        <v>1.2118640000000001</v>
      </c>
      <c r="E783" s="14">
        <v>1.5</v>
      </c>
      <c r="F783" s="174">
        <f t="shared" si="11"/>
        <v>1.817796</v>
      </c>
      <c r="G783" s="119" t="s">
        <v>1647</v>
      </c>
      <c r="H783" s="120" t="s">
        <v>1649</v>
      </c>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row>
    <row r="784" spans="1:39" s="21" customFormat="1">
      <c r="A784" s="11" t="s">
        <v>1344</v>
      </c>
      <c r="B784" s="12" t="s">
        <v>1343</v>
      </c>
      <c r="C784" s="180">
        <v>2.4122343851000001</v>
      </c>
      <c r="D784" s="175">
        <v>1.34762</v>
      </c>
      <c r="E784" s="14">
        <v>1.5</v>
      </c>
      <c r="F784" s="174">
        <f t="shared" ref="F784:F847" si="12">D784*E784</f>
        <v>2.0214300000000001</v>
      </c>
      <c r="G784" s="119" t="s">
        <v>1647</v>
      </c>
      <c r="H784" s="120" t="s">
        <v>1649</v>
      </c>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row>
    <row r="785" spans="1:39" s="21" customFormat="1">
      <c r="A785" s="11" t="s">
        <v>1345</v>
      </c>
      <c r="B785" s="12" t="s">
        <v>1343</v>
      </c>
      <c r="C785" s="180">
        <v>6.1797004992</v>
      </c>
      <c r="D785" s="175">
        <v>2.0991230000000001</v>
      </c>
      <c r="E785" s="14">
        <v>1.5</v>
      </c>
      <c r="F785" s="174">
        <f t="shared" si="12"/>
        <v>3.1486844999999999</v>
      </c>
      <c r="G785" s="119" t="s">
        <v>1647</v>
      </c>
      <c r="H785" s="120" t="s">
        <v>1649</v>
      </c>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row>
    <row r="786" spans="1:39" s="21" customFormat="1">
      <c r="A786" s="16" t="s">
        <v>1346</v>
      </c>
      <c r="B786" s="17" t="s">
        <v>1343</v>
      </c>
      <c r="C786" s="181">
        <v>14.219047618999999</v>
      </c>
      <c r="D786" s="176">
        <v>4.525779</v>
      </c>
      <c r="E786" s="19">
        <v>1.5</v>
      </c>
      <c r="F786" s="174">
        <f t="shared" si="12"/>
        <v>6.7886685</v>
      </c>
      <c r="G786" s="119" t="s">
        <v>1647</v>
      </c>
      <c r="H786" s="120" t="s">
        <v>1649</v>
      </c>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row>
    <row r="787" spans="1:39" s="21" customFormat="1">
      <c r="A787" s="11" t="s">
        <v>1347</v>
      </c>
      <c r="B787" s="12" t="s">
        <v>1348</v>
      </c>
      <c r="C787" s="180">
        <v>2.2839787396000002</v>
      </c>
      <c r="D787" s="175">
        <v>0.67933500000000002</v>
      </c>
      <c r="E787" s="14">
        <v>1.5</v>
      </c>
      <c r="F787" s="174">
        <f t="shared" si="12"/>
        <v>1.0190025</v>
      </c>
      <c r="G787" s="119" t="s">
        <v>1647</v>
      </c>
      <c r="H787" s="120" t="s">
        <v>1649</v>
      </c>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row>
    <row r="788" spans="1:39" s="21" customFormat="1">
      <c r="A788" s="11" t="s">
        <v>1349</v>
      </c>
      <c r="B788" s="12" t="s">
        <v>1348</v>
      </c>
      <c r="C788" s="180">
        <v>2.6719952634999999</v>
      </c>
      <c r="D788" s="175">
        <v>1.1921040000000001</v>
      </c>
      <c r="E788" s="14">
        <v>1.5</v>
      </c>
      <c r="F788" s="174">
        <f t="shared" si="12"/>
        <v>1.7881560000000001</v>
      </c>
      <c r="G788" s="119" t="s">
        <v>1647</v>
      </c>
      <c r="H788" s="120" t="s">
        <v>1649</v>
      </c>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row>
    <row r="789" spans="1:39" s="21" customFormat="1">
      <c r="A789" s="11" t="s">
        <v>1350</v>
      </c>
      <c r="B789" s="12" t="s">
        <v>1348</v>
      </c>
      <c r="C789" s="180">
        <v>8.2955326459999998</v>
      </c>
      <c r="D789" s="175">
        <v>1.7938419999999999</v>
      </c>
      <c r="E789" s="14">
        <v>1.5</v>
      </c>
      <c r="F789" s="174">
        <f t="shared" si="12"/>
        <v>2.690763</v>
      </c>
      <c r="G789" s="119" t="s">
        <v>1647</v>
      </c>
      <c r="H789" s="120" t="s">
        <v>1649</v>
      </c>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row>
    <row r="790" spans="1:39" s="21" customFormat="1">
      <c r="A790" s="16" t="s">
        <v>1351</v>
      </c>
      <c r="B790" s="17" t="s">
        <v>1348</v>
      </c>
      <c r="C790" s="181">
        <v>18.104477611899998</v>
      </c>
      <c r="D790" s="176">
        <v>4.1142630000000002</v>
      </c>
      <c r="E790" s="19">
        <v>1.5</v>
      </c>
      <c r="F790" s="174">
        <f t="shared" si="12"/>
        <v>6.1713944999999999</v>
      </c>
      <c r="G790" s="119" t="s">
        <v>1647</v>
      </c>
      <c r="H790" s="120" t="s">
        <v>1649</v>
      </c>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row>
    <row r="791" spans="1:39" s="21" customFormat="1">
      <c r="A791" s="11" t="s">
        <v>1352</v>
      </c>
      <c r="B791" s="12" t="s">
        <v>1353</v>
      </c>
      <c r="C791" s="180">
        <v>1.693270021</v>
      </c>
      <c r="D791" s="175">
        <v>0.59170299999999998</v>
      </c>
      <c r="E791" s="14">
        <v>1.5</v>
      </c>
      <c r="F791" s="174">
        <f t="shared" si="12"/>
        <v>0.88755450000000002</v>
      </c>
      <c r="G791" s="119" t="s">
        <v>1647</v>
      </c>
      <c r="H791" s="120" t="s">
        <v>1649</v>
      </c>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row>
    <row r="792" spans="1:39" s="21" customFormat="1">
      <c r="A792" s="11" t="s">
        <v>1354</v>
      </c>
      <c r="B792" s="12" t="s">
        <v>1353</v>
      </c>
      <c r="C792" s="180">
        <v>2.7841525563</v>
      </c>
      <c r="D792" s="175">
        <v>0.75547399999999998</v>
      </c>
      <c r="E792" s="14">
        <v>1.5</v>
      </c>
      <c r="F792" s="174">
        <f t="shared" si="12"/>
        <v>1.133211</v>
      </c>
      <c r="G792" s="119" t="s">
        <v>1647</v>
      </c>
      <c r="H792" s="120" t="s">
        <v>1649</v>
      </c>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row>
    <row r="793" spans="1:39" s="21" customFormat="1">
      <c r="A793" s="11" t="s">
        <v>1355</v>
      </c>
      <c r="B793" s="12" t="s">
        <v>1353</v>
      </c>
      <c r="C793" s="180">
        <v>7.1583710406999996</v>
      </c>
      <c r="D793" s="175">
        <v>1.466164</v>
      </c>
      <c r="E793" s="14">
        <v>1.5</v>
      </c>
      <c r="F793" s="174">
        <f t="shared" si="12"/>
        <v>2.199246</v>
      </c>
      <c r="G793" s="119" t="s">
        <v>1647</v>
      </c>
      <c r="H793" s="120" t="s">
        <v>1649</v>
      </c>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row>
    <row r="794" spans="1:39" s="21" customFormat="1">
      <c r="A794" s="16" t="s">
        <v>1356</v>
      </c>
      <c r="B794" s="17" t="s">
        <v>1353</v>
      </c>
      <c r="C794" s="181">
        <v>13.414634146299999</v>
      </c>
      <c r="D794" s="176">
        <v>3.0716030000000001</v>
      </c>
      <c r="E794" s="19">
        <v>1.5</v>
      </c>
      <c r="F794" s="174">
        <f t="shared" si="12"/>
        <v>4.6074045000000003</v>
      </c>
      <c r="G794" s="119" t="s">
        <v>1647</v>
      </c>
      <c r="H794" s="120" t="s">
        <v>1649</v>
      </c>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row>
    <row r="795" spans="1:39" s="21" customFormat="1">
      <c r="A795" s="11" t="s">
        <v>1357</v>
      </c>
      <c r="B795" s="12" t="s">
        <v>1358</v>
      </c>
      <c r="C795" s="180">
        <v>2.0339525945000001</v>
      </c>
      <c r="D795" s="175">
        <v>0.60736800000000002</v>
      </c>
      <c r="E795" s="14">
        <v>1.5</v>
      </c>
      <c r="F795" s="174">
        <f t="shared" si="12"/>
        <v>0.91105199999999997</v>
      </c>
      <c r="G795" s="119" t="s">
        <v>1647</v>
      </c>
      <c r="H795" s="120" t="s">
        <v>1649</v>
      </c>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row>
    <row r="796" spans="1:39" s="21" customFormat="1">
      <c r="A796" s="11" t="s">
        <v>1359</v>
      </c>
      <c r="B796" s="12" t="s">
        <v>1358</v>
      </c>
      <c r="C796" s="180">
        <v>5.4061433447000002</v>
      </c>
      <c r="D796" s="175">
        <v>1.1325590000000001</v>
      </c>
      <c r="E796" s="14">
        <v>1.5</v>
      </c>
      <c r="F796" s="174">
        <f t="shared" si="12"/>
        <v>1.6988385000000001</v>
      </c>
      <c r="G796" s="119" t="s">
        <v>1647</v>
      </c>
      <c r="H796" s="120" t="s">
        <v>1649</v>
      </c>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row>
    <row r="797" spans="1:39" s="21" customFormat="1">
      <c r="A797" s="11" t="s">
        <v>1360</v>
      </c>
      <c r="B797" s="12" t="s">
        <v>1358</v>
      </c>
      <c r="C797" s="180">
        <v>11.268907563000001</v>
      </c>
      <c r="D797" s="175">
        <v>2.2017220000000002</v>
      </c>
      <c r="E797" s="14">
        <v>1.5</v>
      </c>
      <c r="F797" s="174">
        <f t="shared" si="12"/>
        <v>3.3025830000000003</v>
      </c>
      <c r="G797" s="119" t="s">
        <v>1647</v>
      </c>
      <c r="H797" s="120" t="s">
        <v>1649</v>
      </c>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row>
    <row r="798" spans="1:39" s="21" customFormat="1">
      <c r="A798" s="16" t="s">
        <v>1361</v>
      </c>
      <c r="B798" s="17" t="s">
        <v>1358</v>
      </c>
      <c r="C798" s="181">
        <v>19.698412698399999</v>
      </c>
      <c r="D798" s="176">
        <v>4.424334</v>
      </c>
      <c r="E798" s="19">
        <v>1.5</v>
      </c>
      <c r="F798" s="174">
        <f t="shared" si="12"/>
        <v>6.636501</v>
      </c>
      <c r="G798" s="119" t="s">
        <v>1647</v>
      </c>
      <c r="H798" s="120" t="s">
        <v>1649</v>
      </c>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row>
    <row r="799" spans="1:39" s="21" customFormat="1">
      <c r="A799" s="11" t="s">
        <v>1362</v>
      </c>
      <c r="B799" s="12" t="s">
        <v>1363</v>
      </c>
      <c r="C799" s="180">
        <v>2.4971098266</v>
      </c>
      <c r="D799" s="175">
        <v>0.77036499999999997</v>
      </c>
      <c r="E799" s="14">
        <v>1.5</v>
      </c>
      <c r="F799" s="174">
        <f t="shared" si="12"/>
        <v>1.1555474999999999</v>
      </c>
      <c r="G799" s="119" t="s">
        <v>1647</v>
      </c>
      <c r="H799" s="120" t="s">
        <v>1649</v>
      </c>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row>
    <row r="800" spans="1:39" s="21" customFormat="1">
      <c r="A800" s="11" t="s">
        <v>1364</v>
      </c>
      <c r="B800" s="12" t="s">
        <v>1363</v>
      </c>
      <c r="C800" s="180">
        <v>1.9053553384999999</v>
      </c>
      <c r="D800" s="175">
        <v>1.1761889999999999</v>
      </c>
      <c r="E800" s="14">
        <v>1.5</v>
      </c>
      <c r="F800" s="174">
        <f t="shared" si="12"/>
        <v>1.7642834999999999</v>
      </c>
      <c r="G800" s="119" t="s">
        <v>1647</v>
      </c>
      <c r="H800" s="120" t="s">
        <v>1649</v>
      </c>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row>
    <row r="801" spans="1:39" s="21" customFormat="1">
      <c r="A801" s="11" t="s">
        <v>1365</v>
      </c>
      <c r="B801" s="12" t="s">
        <v>1363</v>
      </c>
      <c r="C801" s="180">
        <v>5.0244107743999997</v>
      </c>
      <c r="D801" s="175">
        <v>1.51766</v>
      </c>
      <c r="E801" s="14">
        <v>1.5</v>
      </c>
      <c r="F801" s="174">
        <f t="shared" si="12"/>
        <v>2.2764899999999999</v>
      </c>
      <c r="G801" s="119" t="s">
        <v>1647</v>
      </c>
      <c r="H801" s="120" t="s">
        <v>1649</v>
      </c>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row>
    <row r="802" spans="1:39" s="21" customFormat="1">
      <c r="A802" s="16" t="s">
        <v>1366</v>
      </c>
      <c r="B802" s="17" t="s">
        <v>1363</v>
      </c>
      <c r="C802" s="181">
        <v>15.7833333333</v>
      </c>
      <c r="D802" s="176">
        <v>3.6554150000000001</v>
      </c>
      <c r="E802" s="19">
        <v>1.5</v>
      </c>
      <c r="F802" s="174">
        <f t="shared" si="12"/>
        <v>5.4831225000000003</v>
      </c>
      <c r="G802" s="119" t="s">
        <v>1647</v>
      </c>
      <c r="H802" s="120" t="s">
        <v>1649</v>
      </c>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row>
    <row r="803" spans="1:39" s="21" customFormat="1">
      <c r="A803" s="11" t="s">
        <v>1367</v>
      </c>
      <c r="B803" s="12" t="s">
        <v>1368</v>
      </c>
      <c r="C803" s="180">
        <v>2.6561085972999998</v>
      </c>
      <c r="D803" s="175">
        <v>0.37887799999999999</v>
      </c>
      <c r="E803" s="14">
        <v>1.5</v>
      </c>
      <c r="F803" s="174">
        <f t="shared" si="12"/>
        <v>0.56831699999999996</v>
      </c>
      <c r="G803" s="119" t="s">
        <v>1647</v>
      </c>
      <c r="H803" s="120" t="s">
        <v>1649</v>
      </c>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row>
    <row r="804" spans="1:39" s="21" customFormat="1">
      <c r="A804" s="11" t="s">
        <v>1369</v>
      </c>
      <c r="B804" s="12" t="s">
        <v>1368</v>
      </c>
      <c r="C804" s="180">
        <v>4.3145245559000003</v>
      </c>
      <c r="D804" s="175">
        <v>0.59030800000000005</v>
      </c>
      <c r="E804" s="14">
        <v>1.5</v>
      </c>
      <c r="F804" s="174">
        <f t="shared" si="12"/>
        <v>0.88546200000000008</v>
      </c>
      <c r="G804" s="119" t="s">
        <v>1647</v>
      </c>
      <c r="H804" s="120" t="s">
        <v>1649</v>
      </c>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row>
    <row r="805" spans="1:39" s="21" customFormat="1">
      <c r="A805" s="11" t="s">
        <v>1370</v>
      </c>
      <c r="B805" s="12" t="s">
        <v>1368</v>
      </c>
      <c r="C805" s="180">
        <v>6.0105667626999999</v>
      </c>
      <c r="D805" s="175">
        <v>0.91713500000000003</v>
      </c>
      <c r="E805" s="14">
        <v>1.5</v>
      </c>
      <c r="F805" s="174">
        <f t="shared" si="12"/>
        <v>1.3757025000000001</v>
      </c>
      <c r="G805" s="119" t="s">
        <v>1647</v>
      </c>
      <c r="H805" s="120" t="s">
        <v>1649</v>
      </c>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row>
    <row r="806" spans="1:39" s="21" customFormat="1">
      <c r="A806" s="16" t="s">
        <v>1371</v>
      </c>
      <c r="B806" s="17" t="s">
        <v>1368</v>
      </c>
      <c r="C806" s="181">
        <v>11.087999999999999</v>
      </c>
      <c r="D806" s="176">
        <v>1.7460560000000001</v>
      </c>
      <c r="E806" s="19">
        <v>1.5</v>
      </c>
      <c r="F806" s="174">
        <f t="shared" si="12"/>
        <v>2.619084</v>
      </c>
      <c r="G806" s="119" t="s">
        <v>1647</v>
      </c>
      <c r="H806" s="120" t="s">
        <v>1649</v>
      </c>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row>
    <row r="807" spans="1:39" s="21" customFormat="1">
      <c r="A807" s="11" t="s">
        <v>1372</v>
      </c>
      <c r="B807" s="12" t="s">
        <v>1373</v>
      </c>
      <c r="C807" s="180">
        <v>2.5841374441</v>
      </c>
      <c r="D807" s="175">
        <v>0.40437200000000001</v>
      </c>
      <c r="E807" s="14">
        <v>1.5</v>
      </c>
      <c r="F807" s="174">
        <f t="shared" si="12"/>
        <v>0.60655800000000004</v>
      </c>
      <c r="G807" s="119" t="s">
        <v>1647</v>
      </c>
      <c r="H807" s="120" t="s">
        <v>1649</v>
      </c>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row>
    <row r="808" spans="1:39" s="21" customFormat="1">
      <c r="A808" s="11" t="s">
        <v>1374</v>
      </c>
      <c r="B808" s="12" t="s">
        <v>1373</v>
      </c>
      <c r="C808" s="180">
        <v>3.5111700114</v>
      </c>
      <c r="D808" s="175">
        <v>0.55413299999999999</v>
      </c>
      <c r="E808" s="14">
        <v>1.5</v>
      </c>
      <c r="F808" s="174">
        <f t="shared" si="12"/>
        <v>0.83119949999999998</v>
      </c>
      <c r="G808" s="119" t="s">
        <v>1647</v>
      </c>
      <c r="H808" s="120" t="s">
        <v>1649</v>
      </c>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row>
    <row r="809" spans="1:39" s="21" customFormat="1">
      <c r="A809" s="11" t="s">
        <v>1375</v>
      </c>
      <c r="B809" s="12" t="s">
        <v>1373</v>
      </c>
      <c r="C809" s="180">
        <v>5.4744839450000002</v>
      </c>
      <c r="D809" s="175">
        <v>0.83213499999999996</v>
      </c>
      <c r="E809" s="14">
        <v>1.5</v>
      </c>
      <c r="F809" s="174">
        <f t="shared" si="12"/>
        <v>1.2482024999999999</v>
      </c>
      <c r="G809" s="119" t="s">
        <v>1647</v>
      </c>
      <c r="H809" s="120" t="s">
        <v>1649</v>
      </c>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row>
    <row r="810" spans="1:39" s="21" customFormat="1">
      <c r="A810" s="16" t="s">
        <v>1376</v>
      </c>
      <c r="B810" s="17" t="s">
        <v>1373</v>
      </c>
      <c r="C810" s="181">
        <v>10.7447552448</v>
      </c>
      <c r="D810" s="176">
        <v>1.6764859999999999</v>
      </c>
      <c r="E810" s="19">
        <v>1.5</v>
      </c>
      <c r="F810" s="174">
        <f t="shared" si="12"/>
        <v>2.514729</v>
      </c>
      <c r="G810" s="119" t="s">
        <v>1647</v>
      </c>
      <c r="H810" s="120" t="s">
        <v>1649</v>
      </c>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row>
    <row r="811" spans="1:39" s="21" customFormat="1">
      <c r="A811" s="11" t="s">
        <v>1377</v>
      </c>
      <c r="B811" s="12" t="s">
        <v>1378</v>
      </c>
      <c r="C811" s="180">
        <v>2.4425216316</v>
      </c>
      <c r="D811" s="175">
        <v>1.1432899999999999</v>
      </c>
      <c r="E811" s="14">
        <v>1.5</v>
      </c>
      <c r="F811" s="174">
        <f t="shared" si="12"/>
        <v>1.7149349999999999</v>
      </c>
      <c r="G811" s="119" t="s">
        <v>1647</v>
      </c>
      <c r="H811" s="120" t="s">
        <v>1649</v>
      </c>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row>
    <row r="812" spans="1:39" s="21" customFormat="1">
      <c r="A812" s="11" t="s">
        <v>1379</v>
      </c>
      <c r="B812" s="12" t="s">
        <v>1378</v>
      </c>
      <c r="C812" s="180">
        <v>3.8650707291000002</v>
      </c>
      <c r="D812" s="175">
        <v>1.4139679999999999</v>
      </c>
      <c r="E812" s="14">
        <v>1.5</v>
      </c>
      <c r="F812" s="174">
        <f t="shared" si="12"/>
        <v>2.1209519999999999</v>
      </c>
      <c r="G812" s="119" t="s">
        <v>1647</v>
      </c>
      <c r="H812" s="120" t="s">
        <v>1649</v>
      </c>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row>
    <row r="813" spans="1:39" s="21" customFormat="1">
      <c r="A813" s="11" t="s">
        <v>1380</v>
      </c>
      <c r="B813" s="12" t="s">
        <v>1378</v>
      </c>
      <c r="C813" s="180">
        <v>8.9211409396000008</v>
      </c>
      <c r="D813" s="175">
        <v>2.5806460000000002</v>
      </c>
      <c r="E813" s="14">
        <v>1.5</v>
      </c>
      <c r="F813" s="174">
        <f t="shared" si="12"/>
        <v>3.8709690000000005</v>
      </c>
      <c r="G813" s="119" t="s">
        <v>1647</v>
      </c>
      <c r="H813" s="120" t="s">
        <v>1649</v>
      </c>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row>
    <row r="814" spans="1:39" s="21" customFormat="1">
      <c r="A814" s="16" t="s">
        <v>1381</v>
      </c>
      <c r="B814" s="17" t="s">
        <v>1378</v>
      </c>
      <c r="C814" s="181">
        <v>17.868778280499999</v>
      </c>
      <c r="D814" s="176">
        <v>5.2316659999999997</v>
      </c>
      <c r="E814" s="19">
        <v>1.5</v>
      </c>
      <c r="F814" s="174">
        <f t="shared" si="12"/>
        <v>7.8474989999999991</v>
      </c>
      <c r="G814" s="119" t="s">
        <v>1647</v>
      </c>
      <c r="H814" s="120" t="s">
        <v>1649</v>
      </c>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row>
    <row r="815" spans="1:39" s="21" customFormat="1">
      <c r="A815" s="11" t="s">
        <v>1382</v>
      </c>
      <c r="B815" s="12" t="s">
        <v>1383</v>
      </c>
      <c r="C815" s="180">
        <v>3.2960848287000002</v>
      </c>
      <c r="D815" s="175">
        <v>1.191079</v>
      </c>
      <c r="E815" s="14">
        <v>1.5</v>
      </c>
      <c r="F815" s="174">
        <f t="shared" si="12"/>
        <v>1.7866184999999999</v>
      </c>
      <c r="G815" s="119" t="s">
        <v>1647</v>
      </c>
      <c r="H815" s="120" t="s">
        <v>1649</v>
      </c>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row>
    <row r="816" spans="1:39" s="21" customFormat="1">
      <c r="A816" s="11" t="s">
        <v>1384</v>
      </c>
      <c r="B816" s="12" t="s">
        <v>1383</v>
      </c>
      <c r="C816" s="180">
        <v>4.8846290379999999</v>
      </c>
      <c r="D816" s="175">
        <v>1.4922420000000001</v>
      </c>
      <c r="E816" s="14">
        <v>1.5</v>
      </c>
      <c r="F816" s="174">
        <f t="shared" si="12"/>
        <v>2.2383630000000001</v>
      </c>
      <c r="G816" s="119" t="s">
        <v>1647</v>
      </c>
      <c r="H816" s="120" t="s">
        <v>1649</v>
      </c>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row>
    <row r="817" spans="1:39" s="21" customFormat="1">
      <c r="A817" s="11" t="s">
        <v>1385</v>
      </c>
      <c r="B817" s="12" t="s">
        <v>1383</v>
      </c>
      <c r="C817" s="180">
        <v>8.6162540366000009</v>
      </c>
      <c r="D817" s="175">
        <v>2.2749760000000001</v>
      </c>
      <c r="E817" s="14">
        <v>1.5</v>
      </c>
      <c r="F817" s="174">
        <f t="shared" si="12"/>
        <v>3.4124639999999999</v>
      </c>
      <c r="G817" s="119" t="s">
        <v>1647</v>
      </c>
      <c r="H817" s="120" t="s">
        <v>1649</v>
      </c>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row>
    <row r="818" spans="1:39" s="21" customFormat="1">
      <c r="A818" s="16" t="s">
        <v>1386</v>
      </c>
      <c r="B818" s="17" t="s">
        <v>1383</v>
      </c>
      <c r="C818" s="181">
        <v>17.773743016800001</v>
      </c>
      <c r="D818" s="176">
        <v>4.9887220000000001</v>
      </c>
      <c r="E818" s="19">
        <v>1.5</v>
      </c>
      <c r="F818" s="174">
        <f t="shared" si="12"/>
        <v>7.4830830000000006</v>
      </c>
      <c r="G818" s="119" t="s">
        <v>1647</v>
      </c>
      <c r="H818" s="120" t="s">
        <v>1649</v>
      </c>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row>
    <row r="819" spans="1:39" s="21" customFormat="1">
      <c r="A819" s="11" t="s">
        <v>1387</v>
      </c>
      <c r="B819" s="12" t="s">
        <v>1388</v>
      </c>
      <c r="C819" s="180">
        <v>2.1726604004999999</v>
      </c>
      <c r="D819" s="175">
        <v>1.0602229999999999</v>
      </c>
      <c r="E819" s="14">
        <v>1.5</v>
      </c>
      <c r="F819" s="174">
        <f t="shared" si="12"/>
        <v>1.5903345</v>
      </c>
      <c r="G819" s="119" t="s">
        <v>1647</v>
      </c>
      <c r="H819" s="120" t="s">
        <v>1649</v>
      </c>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row>
    <row r="820" spans="1:39" s="21" customFormat="1">
      <c r="A820" s="11" t="s">
        <v>1389</v>
      </c>
      <c r="B820" s="12" t="s">
        <v>1388</v>
      </c>
      <c r="C820" s="180">
        <v>3.0772399587999999</v>
      </c>
      <c r="D820" s="175">
        <v>1.240928</v>
      </c>
      <c r="E820" s="14">
        <v>1.5</v>
      </c>
      <c r="F820" s="174">
        <f t="shared" si="12"/>
        <v>1.8613919999999999</v>
      </c>
      <c r="G820" s="119" t="s">
        <v>1647</v>
      </c>
      <c r="H820" s="120" t="s">
        <v>1649</v>
      </c>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row>
    <row r="821" spans="1:39" s="21" customFormat="1">
      <c r="A821" s="11" t="s">
        <v>1390</v>
      </c>
      <c r="B821" s="12" t="s">
        <v>1388</v>
      </c>
      <c r="C821" s="180">
        <v>6.8227848100999999</v>
      </c>
      <c r="D821" s="175">
        <v>1.9878819999999999</v>
      </c>
      <c r="E821" s="14">
        <v>1.5</v>
      </c>
      <c r="F821" s="174">
        <f t="shared" si="12"/>
        <v>2.9818229999999999</v>
      </c>
      <c r="G821" s="119" t="s">
        <v>1647</v>
      </c>
      <c r="H821" s="120" t="s">
        <v>1649</v>
      </c>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row>
    <row r="822" spans="1:39" s="21" customFormat="1">
      <c r="A822" s="16" t="s">
        <v>1391</v>
      </c>
      <c r="B822" s="17" t="s">
        <v>1388</v>
      </c>
      <c r="C822" s="181">
        <v>16.294642857100001</v>
      </c>
      <c r="D822" s="176">
        <v>4.5701669999999996</v>
      </c>
      <c r="E822" s="19">
        <v>1.5</v>
      </c>
      <c r="F822" s="174">
        <f t="shared" si="12"/>
        <v>6.8552504999999995</v>
      </c>
      <c r="G822" s="119" t="s">
        <v>1647</v>
      </c>
      <c r="H822" s="120" t="s">
        <v>1649</v>
      </c>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row>
    <row r="823" spans="1:39" s="21" customFormat="1">
      <c r="A823" s="11" t="s">
        <v>1392</v>
      </c>
      <c r="B823" s="12" t="s">
        <v>1393</v>
      </c>
      <c r="C823" s="180">
        <v>1.8627161508000001</v>
      </c>
      <c r="D823" s="175">
        <v>0.851437</v>
      </c>
      <c r="E823" s="14">
        <v>1.5</v>
      </c>
      <c r="F823" s="174">
        <f t="shared" si="12"/>
        <v>1.2771555000000001</v>
      </c>
      <c r="G823" s="119" t="s">
        <v>1647</v>
      </c>
      <c r="H823" s="120" t="s">
        <v>1649</v>
      </c>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row>
    <row r="824" spans="1:39" s="21" customFormat="1">
      <c r="A824" s="11" t="s">
        <v>1394</v>
      </c>
      <c r="B824" s="12" t="s">
        <v>1393</v>
      </c>
      <c r="C824" s="180">
        <v>2.5120143414</v>
      </c>
      <c r="D824" s="175">
        <v>1.002543</v>
      </c>
      <c r="E824" s="14">
        <v>1.5</v>
      </c>
      <c r="F824" s="174">
        <f t="shared" si="12"/>
        <v>1.5038144999999998</v>
      </c>
      <c r="G824" s="119" t="s">
        <v>1647</v>
      </c>
      <c r="H824" s="120" t="s">
        <v>1649</v>
      </c>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row>
    <row r="825" spans="1:39" s="21" customFormat="1">
      <c r="A825" s="11" t="s">
        <v>1395</v>
      </c>
      <c r="B825" s="12" t="s">
        <v>1393</v>
      </c>
      <c r="C825" s="180">
        <v>5.6437037037</v>
      </c>
      <c r="D825" s="175">
        <v>1.6282399999999999</v>
      </c>
      <c r="E825" s="14">
        <v>1.5</v>
      </c>
      <c r="F825" s="174">
        <f t="shared" si="12"/>
        <v>2.4423599999999999</v>
      </c>
      <c r="G825" s="119" t="s">
        <v>1647</v>
      </c>
      <c r="H825" s="120" t="s">
        <v>1649</v>
      </c>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row>
    <row r="826" spans="1:39" s="21" customFormat="1">
      <c r="A826" s="16" t="s">
        <v>1396</v>
      </c>
      <c r="B826" s="17" t="s">
        <v>1393</v>
      </c>
      <c r="C826" s="181">
        <v>15.077181208100001</v>
      </c>
      <c r="D826" s="176">
        <v>4.0386870000000004</v>
      </c>
      <c r="E826" s="19">
        <v>1.5</v>
      </c>
      <c r="F826" s="174">
        <f t="shared" si="12"/>
        <v>6.058030500000001</v>
      </c>
      <c r="G826" s="119" t="s">
        <v>1647</v>
      </c>
      <c r="H826" s="120" t="s">
        <v>1649</v>
      </c>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row>
    <row r="827" spans="1:39" s="21" customFormat="1">
      <c r="A827" s="11" t="s">
        <v>1397</v>
      </c>
      <c r="B827" s="12" t="s">
        <v>1398</v>
      </c>
      <c r="C827" s="180">
        <v>1.3971700414999999</v>
      </c>
      <c r="D827" s="175">
        <v>0.729738</v>
      </c>
      <c r="E827" s="14">
        <v>1.5</v>
      </c>
      <c r="F827" s="174">
        <f t="shared" si="12"/>
        <v>1.0946069999999999</v>
      </c>
      <c r="G827" s="119" t="s">
        <v>1647</v>
      </c>
      <c r="H827" s="120" t="s">
        <v>1649</v>
      </c>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row>
    <row r="828" spans="1:39" s="21" customFormat="1">
      <c r="A828" s="11" t="s">
        <v>1399</v>
      </c>
      <c r="B828" s="12" t="s">
        <v>1398</v>
      </c>
      <c r="C828" s="180">
        <v>1.7169004822</v>
      </c>
      <c r="D828" s="175">
        <v>0.961731</v>
      </c>
      <c r="E828" s="14">
        <v>1.5</v>
      </c>
      <c r="F828" s="174">
        <f t="shared" si="12"/>
        <v>1.4425965000000001</v>
      </c>
      <c r="G828" s="119" t="s">
        <v>1647</v>
      </c>
      <c r="H828" s="120" t="s">
        <v>1649</v>
      </c>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row>
    <row r="829" spans="1:39" s="21" customFormat="1">
      <c r="A829" s="11" t="s">
        <v>1400</v>
      </c>
      <c r="B829" s="12" t="s">
        <v>1398</v>
      </c>
      <c r="C829" s="180">
        <v>5.2852564102999997</v>
      </c>
      <c r="D829" s="175">
        <v>1.5880700000000001</v>
      </c>
      <c r="E829" s="14">
        <v>1.5</v>
      </c>
      <c r="F829" s="174">
        <f t="shared" si="12"/>
        <v>2.3821050000000001</v>
      </c>
      <c r="G829" s="119" t="s">
        <v>1647</v>
      </c>
      <c r="H829" s="120" t="s">
        <v>1649</v>
      </c>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row>
    <row r="830" spans="1:39" s="21" customFormat="1">
      <c r="A830" s="16" t="s">
        <v>1401</v>
      </c>
      <c r="B830" s="17" t="s">
        <v>1398</v>
      </c>
      <c r="C830" s="181">
        <v>15.5714285714</v>
      </c>
      <c r="D830" s="176">
        <v>4.0690099999999996</v>
      </c>
      <c r="E830" s="19">
        <v>1.5</v>
      </c>
      <c r="F830" s="174">
        <f t="shared" si="12"/>
        <v>6.1035149999999998</v>
      </c>
      <c r="G830" s="119" t="s">
        <v>1647</v>
      </c>
      <c r="H830" s="120" t="s">
        <v>1649</v>
      </c>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row>
    <row r="831" spans="1:39" s="21" customFormat="1">
      <c r="A831" s="11" t="s">
        <v>1402</v>
      </c>
      <c r="B831" s="12" t="s">
        <v>1403</v>
      </c>
      <c r="C831" s="180">
        <v>1.9240631163999999</v>
      </c>
      <c r="D831" s="175">
        <v>0.60298700000000005</v>
      </c>
      <c r="E831" s="14">
        <v>1.5</v>
      </c>
      <c r="F831" s="174">
        <f t="shared" si="12"/>
        <v>0.90448050000000002</v>
      </c>
      <c r="G831" s="119" t="s">
        <v>1647</v>
      </c>
      <c r="H831" s="120" t="s">
        <v>1649</v>
      </c>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row>
    <row r="832" spans="1:39" s="21" customFormat="1">
      <c r="A832" s="11" t="s">
        <v>1404</v>
      </c>
      <c r="B832" s="12" t="s">
        <v>1403</v>
      </c>
      <c r="C832" s="180">
        <v>2.8853398853000001</v>
      </c>
      <c r="D832" s="175">
        <v>0.80353799999999997</v>
      </c>
      <c r="E832" s="14">
        <v>1.5</v>
      </c>
      <c r="F832" s="174">
        <f t="shared" si="12"/>
        <v>1.2053069999999999</v>
      </c>
      <c r="G832" s="119" t="s">
        <v>1647</v>
      </c>
      <c r="H832" s="120" t="s">
        <v>1649</v>
      </c>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row>
    <row r="833" spans="1:39" s="21" customFormat="1">
      <c r="A833" s="11" t="s">
        <v>1405</v>
      </c>
      <c r="B833" s="12" t="s">
        <v>1403</v>
      </c>
      <c r="C833" s="180">
        <v>6.6304347826000001</v>
      </c>
      <c r="D833" s="175">
        <v>1.3632470000000001</v>
      </c>
      <c r="E833" s="14">
        <v>1.5</v>
      </c>
      <c r="F833" s="174">
        <f t="shared" si="12"/>
        <v>2.0448705</v>
      </c>
      <c r="G833" s="119" t="s">
        <v>1647</v>
      </c>
      <c r="H833" s="120" t="s">
        <v>1649</v>
      </c>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row>
    <row r="834" spans="1:39" s="21" customFormat="1">
      <c r="A834" s="16" t="s">
        <v>1406</v>
      </c>
      <c r="B834" s="17" t="s">
        <v>1403</v>
      </c>
      <c r="C834" s="181">
        <v>13.6388888889</v>
      </c>
      <c r="D834" s="176">
        <v>2.9708549999999998</v>
      </c>
      <c r="E834" s="19">
        <v>1.5</v>
      </c>
      <c r="F834" s="174">
        <f t="shared" si="12"/>
        <v>4.4562824999999995</v>
      </c>
      <c r="G834" s="119" t="s">
        <v>1647</v>
      </c>
      <c r="H834" s="120" t="s">
        <v>1649</v>
      </c>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row>
    <row r="835" spans="1:39" s="21" customFormat="1">
      <c r="A835" s="11" t="s">
        <v>1407</v>
      </c>
      <c r="B835" s="12" t="s">
        <v>1408</v>
      </c>
      <c r="C835" s="180">
        <v>2.2273901809000001</v>
      </c>
      <c r="D835" s="175">
        <v>0.69237300000000002</v>
      </c>
      <c r="E835" s="14">
        <v>1.5</v>
      </c>
      <c r="F835" s="174">
        <f t="shared" si="12"/>
        <v>1.0385595000000001</v>
      </c>
      <c r="G835" s="119" t="s">
        <v>1647</v>
      </c>
      <c r="H835" s="120" t="s">
        <v>1649</v>
      </c>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row>
    <row r="836" spans="1:39" s="21" customFormat="1">
      <c r="A836" s="11" t="s">
        <v>1409</v>
      </c>
      <c r="B836" s="12" t="s">
        <v>1408</v>
      </c>
      <c r="C836" s="180">
        <v>3.8168158567999999</v>
      </c>
      <c r="D836" s="175">
        <v>1.0039469999999999</v>
      </c>
      <c r="E836" s="14">
        <v>1.5</v>
      </c>
      <c r="F836" s="174">
        <f t="shared" si="12"/>
        <v>1.5059204999999998</v>
      </c>
      <c r="G836" s="119" t="s">
        <v>1647</v>
      </c>
      <c r="H836" s="120" t="s">
        <v>1649</v>
      </c>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row>
    <row r="837" spans="1:39" s="21" customFormat="1">
      <c r="A837" s="11" t="s">
        <v>1410</v>
      </c>
      <c r="B837" s="12" t="s">
        <v>1408</v>
      </c>
      <c r="C837" s="180">
        <v>8.3662952645999997</v>
      </c>
      <c r="D837" s="175">
        <v>1.803158</v>
      </c>
      <c r="E837" s="14">
        <v>1.5</v>
      </c>
      <c r="F837" s="174">
        <f t="shared" si="12"/>
        <v>2.7047370000000002</v>
      </c>
      <c r="G837" s="119" t="s">
        <v>1647</v>
      </c>
      <c r="H837" s="120" t="s">
        <v>1649</v>
      </c>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row>
    <row r="838" spans="1:39" s="21" customFormat="1">
      <c r="A838" s="16" t="s">
        <v>1411</v>
      </c>
      <c r="B838" s="17" t="s">
        <v>1408</v>
      </c>
      <c r="C838" s="181">
        <v>18.2706766917</v>
      </c>
      <c r="D838" s="176">
        <v>4.455546</v>
      </c>
      <c r="E838" s="19">
        <v>1.5</v>
      </c>
      <c r="F838" s="174">
        <f t="shared" si="12"/>
        <v>6.683319</v>
      </c>
      <c r="G838" s="119" t="s">
        <v>1647</v>
      </c>
      <c r="H838" s="120" t="s">
        <v>1649</v>
      </c>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row>
    <row r="839" spans="1:39" s="21" customFormat="1">
      <c r="A839" s="11" t="s">
        <v>1412</v>
      </c>
      <c r="B839" s="12" t="s">
        <v>1413</v>
      </c>
      <c r="C839" s="180">
        <v>2.0647547275</v>
      </c>
      <c r="D839" s="175">
        <v>0.828565</v>
      </c>
      <c r="E839" s="14">
        <v>1.5</v>
      </c>
      <c r="F839" s="174">
        <f t="shared" si="12"/>
        <v>1.2428474999999999</v>
      </c>
      <c r="G839" s="119" t="s">
        <v>1647</v>
      </c>
      <c r="H839" s="120" t="s">
        <v>1649</v>
      </c>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row>
    <row r="840" spans="1:39" s="21" customFormat="1">
      <c r="A840" s="11" t="s">
        <v>1414</v>
      </c>
      <c r="B840" s="12" t="s">
        <v>1413</v>
      </c>
      <c r="C840" s="180">
        <v>2.7860035143999999</v>
      </c>
      <c r="D840" s="175">
        <v>1.0050619999999999</v>
      </c>
      <c r="E840" s="14">
        <v>1.5</v>
      </c>
      <c r="F840" s="174">
        <f t="shared" si="12"/>
        <v>1.507593</v>
      </c>
      <c r="G840" s="119" t="s">
        <v>1647</v>
      </c>
      <c r="H840" s="120" t="s">
        <v>1649</v>
      </c>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row>
    <row r="841" spans="1:39" s="21" customFormat="1">
      <c r="A841" s="11" t="s">
        <v>1415</v>
      </c>
      <c r="B841" s="12" t="s">
        <v>1413</v>
      </c>
      <c r="C841" s="180">
        <v>6.1261792453000004</v>
      </c>
      <c r="D841" s="175">
        <v>1.7504789999999999</v>
      </c>
      <c r="E841" s="14">
        <v>1.5</v>
      </c>
      <c r="F841" s="174">
        <f t="shared" si="12"/>
        <v>2.6257184999999996</v>
      </c>
      <c r="G841" s="119" t="s">
        <v>1647</v>
      </c>
      <c r="H841" s="120" t="s">
        <v>1649</v>
      </c>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row>
    <row r="842" spans="1:39" s="21" customFormat="1">
      <c r="A842" s="16" t="s">
        <v>1416</v>
      </c>
      <c r="B842" s="17" t="s">
        <v>1413</v>
      </c>
      <c r="C842" s="181">
        <v>14.8453608247</v>
      </c>
      <c r="D842" s="176">
        <v>3.943228</v>
      </c>
      <c r="E842" s="19">
        <v>1.5</v>
      </c>
      <c r="F842" s="174">
        <f t="shared" si="12"/>
        <v>5.9148420000000002</v>
      </c>
      <c r="G842" s="119" t="s">
        <v>1647</v>
      </c>
      <c r="H842" s="120" t="s">
        <v>1649</v>
      </c>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row>
    <row r="843" spans="1:39" s="21" customFormat="1">
      <c r="A843" s="11" t="s">
        <v>1417</v>
      </c>
      <c r="B843" s="12" t="s">
        <v>1418</v>
      </c>
      <c r="C843" s="180">
        <v>3.0956790123000002</v>
      </c>
      <c r="D843" s="175">
        <v>0.44195400000000001</v>
      </c>
      <c r="E843" s="14">
        <v>1.5</v>
      </c>
      <c r="F843" s="174">
        <f t="shared" si="12"/>
        <v>0.66293100000000005</v>
      </c>
      <c r="G843" s="119" t="s">
        <v>1647</v>
      </c>
      <c r="H843" s="120" t="s">
        <v>1649</v>
      </c>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row>
    <row r="844" spans="1:39" s="21" customFormat="1">
      <c r="A844" s="11" t="s">
        <v>1419</v>
      </c>
      <c r="B844" s="12" t="s">
        <v>1418</v>
      </c>
      <c r="C844" s="180">
        <v>3.8533444120999998</v>
      </c>
      <c r="D844" s="175">
        <v>0.61629500000000004</v>
      </c>
      <c r="E844" s="14">
        <v>1.5</v>
      </c>
      <c r="F844" s="174">
        <f t="shared" si="12"/>
        <v>0.92444250000000006</v>
      </c>
      <c r="G844" s="119" t="s">
        <v>1647</v>
      </c>
      <c r="H844" s="120" t="s">
        <v>1649</v>
      </c>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row>
    <row r="845" spans="1:39" s="21" customFormat="1">
      <c r="A845" s="11" t="s">
        <v>1420</v>
      </c>
      <c r="B845" s="12" t="s">
        <v>1418</v>
      </c>
      <c r="C845" s="180">
        <v>6.4346005154999997</v>
      </c>
      <c r="D845" s="175">
        <v>0.99914999999999998</v>
      </c>
      <c r="E845" s="14">
        <v>1.5</v>
      </c>
      <c r="F845" s="174">
        <f t="shared" si="12"/>
        <v>1.4987249999999999</v>
      </c>
      <c r="G845" s="119" t="s">
        <v>1647</v>
      </c>
      <c r="H845" s="120" t="s">
        <v>1649</v>
      </c>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row>
    <row r="846" spans="1:39" s="21" customFormat="1">
      <c r="A846" s="16" t="s">
        <v>1421</v>
      </c>
      <c r="B846" s="17" t="s">
        <v>1418</v>
      </c>
      <c r="C846" s="181">
        <v>11.7775974026</v>
      </c>
      <c r="D846" s="176">
        <v>1.897106</v>
      </c>
      <c r="E846" s="19">
        <v>1.5</v>
      </c>
      <c r="F846" s="174">
        <f t="shared" si="12"/>
        <v>2.8456589999999999</v>
      </c>
      <c r="G846" s="119" t="s">
        <v>1647</v>
      </c>
      <c r="H846" s="120" t="s">
        <v>1649</v>
      </c>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row>
    <row r="847" spans="1:39" s="21" customFormat="1">
      <c r="A847" s="11" t="s">
        <v>1422</v>
      </c>
      <c r="B847" s="12" t="s">
        <v>1423</v>
      </c>
      <c r="C847" s="180">
        <v>2.6626901797999998</v>
      </c>
      <c r="D847" s="175">
        <v>0.45439000000000002</v>
      </c>
      <c r="E847" s="14">
        <v>1.5</v>
      </c>
      <c r="F847" s="174">
        <f t="shared" si="12"/>
        <v>0.681585</v>
      </c>
      <c r="G847" s="119" t="s">
        <v>1647</v>
      </c>
      <c r="H847" s="120" t="s">
        <v>1649</v>
      </c>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row>
    <row r="848" spans="1:39" s="21" customFormat="1">
      <c r="A848" s="11" t="s">
        <v>1424</v>
      </c>
      <c r="B848" s="12" t="s">
        <v>1423</v>
      </c>
      <c r="C848" s="180">
        <v>3.8282462493999998</v>
      </c>
      <c r="D848" s="175">
        <v>0.64060600000000001</v>
      </c>
      <c r="E848" s="14">
        <v>1.5</v>
      </c>
      <c r="F848" s="174">
        <f t="shared" ref="F848:F911" si="13">D848*E848</f>
        <v>0.96090900000000001</v>
      </c>
      <c r="G848" s="119" t="s">
        <v>1647</v>
      </c>
      <c r="H848" s="120" t="s">
        <v>1649</v>
      </c>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row>
    <row r="849" spans="1:39" s="21" customFormat="1">
      <c r="A849" s="11" t="s">
        <v>1425</v>
      </c>
      <c r="B849" s="12" t="s">
        <v>1423</v>
      </c>
      <c r="C849" s="180">
        <v>6.3799772469000002</v>
      </c>
      <c r="D849" s="175">
        <v>0.998691</v>
      </c>
      <c r="E849" s="14">
        <v>1.5</v>
      </c>
      <c r="F849" s="174">
        <f t="shared" si="13"/>
        <v>1.4980365</v>
      </c>
      <c r="G849" s="119" t="s">
        <v>1647</v>
      </c>
      <c r="H849" s="120" t="s">
        <v>1649</v>
      </c>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row>
    <row r="850" spans="1:39" s="21" customFormat="1">
      <c r="A850" s="16" t="s">
        <v>1426</v>
      </c>
      <c r="B850" s="17" t="s">
        <v>1423</v>
      </c>
      <c r="C850" s="181">
        <v>13.027397260300001</v>
      </c>
      <c r="D850" s="176">
        <v>2.059431</v>
      </c>
      <c r="E850" s="19">
        <v>1.5</v>
      </c>
      <c r="F850" s="174">
        <f t="shared" si="13"/>
        <v>3.0891465</v>
      </c>
      <c r="G850" s="119" t="s">
        <v>1647</v>
      </c>
      <c r="H850" s="120" t="s">
        <v>1649</v>
      </c>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row>
    <row r="851" spans="1:39" s="21" customFormat="1">
      <c r="A851" s="11" t="s">
        <v>1427</v>
      </c>
      <c r="B851" s="12" t="s">
        <v>1428</v>
      </c>
      <c r="C851" s="180">
        <v>1.7720652309</v>
      </c>
      <c r="D851" s="175">
        <v>0.39210299999999998</v>
      </c>
      <c r="E851" s="14">
        <v>1.5</v>
      </c>
      <c r="F851" s="174">
        <f t="shared" si="13"/>
        <v>0.58815449999999991</v>
      </c>
      <c r="G851" s="119" t="s">
        <v>1647</v>
      </c>
      <c r="H851" s="120" t="s">
        <v>1649</v>
      </c>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row>
    <row r="852" spans="1:39" s="21" customFormat="1">
      <c r="A852" s="11" t="s">
        <v>1429</v>
      </c>
      <c r="B852" s="12" t="s">
        <v>1428</v>
      </c>
      <c r="C852" s="180">
        <v>2.3746246246</v>
      </c>
      <c r="D852" s="175">
        <v>0.47863800000000001</v>
      </c>
      <c r="E852" s="14">
        <v>1.5</v>
      </c>
      <c r="F852" s="174">
        <f t="shared" si="13"/>
        <v>0.71795699999999996</v>
      </c>
      <c r="G852" s="119" t="s">
        <v>1647</v>
      </c>
      <c r="H852" s="120" t="s">
        <v>1649</v>
      </c>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row>
    <row r="853" spans="1:39" s="21" customFormat="1">
      <c r="A853" s="11" t="s">
        <v>1430</v>
      </c>
      <c r="B853" s="12" t="s">
        <v>1428</v>
      </c>
      <c r="C853" s="180">
        <v>4.3408876298000001</v>
      </c>
      <c r="D853" s="175">
        <v>0.79407300000000003</v>
      </c>
      <c r="E853" s="14">
        <v>1.5</v>
      </c>
      <c r="F853" s="174">
        <f t="shared" si="13"/>
        <v>1.1911095</v>
      </c>
      <c r="G853" s="119" t="s">
        <v>1647</v>
      </c>
      <c r="H853" s="120" t="s">
        <v>1649</v>
      </c>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row>
    <row r="854" spans="1:39" s="21" customFormat="1">
      <c r="A854" s="16" t="s">
        <v>1431</v>
      </c>
      <c r="B854" s="17" t="s">
        <v>1428</v>
      </c>
      <c r="C854" s="181">
        <v>10.034482758599999</v>
      </c>
      <c r="D854" s="176">
        <v>1.7649980000000001</v>
      </c>
      <c r="E854" s="19">
        <v>1.5</v>
      </c>
      <c r="F854" s="174">
        <f t="shared" si="13"/>
        <v>2.647497</v>
      </c>
      <c r="G854" s="119" t="s">
        <v>1647</v>
      </c>
      <c r="H854" s="120" t="s">
        <v>1649</v>
      </c>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row>
    <row r="855" spans="1:39" s="21" customFormat="1">
      <c r="A855" s="11" t="s">
        <v>1432</v>
      </c>
      <c r="B855" s="12" t="s">
        <v>1433</v>
      </c>
      <c r="C855" s="180">
        <v>2.9845360512000001</v>
      </c>
      <c r="D855" s="175">
        <v>0.565384</v>
      </c>
      <c r="E855" s="14">
        <v>1</v>
      </c>
      <c r="F855" s="174">
        <f t="shared" si="13"/>
        <v>0.565384</v>
      </c>
      <c r="G855" s="119" t="s">
        <v>76</v>
      </c>
      <c r="H855" s="120" t="s">
        <v>76</v>
      </c>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row>
    <row r="856" spans="1:39" s="21" customFormat="1">
      <c r="A856" s="11" t="s">
        <v>1434</v>
      </c>
      <c r="B856" s="12" t="s">
        <v>1433</v>
      </c>
      <c r="C856" s="180">
        <v>3.9051117233000001</v>
      </c>
      <c r="D856" s="175">
        <v>0.68632099999999996</v>
      </c>
      <c r="E856" s="14">
        <v>1</v>
      </c>
      <c r="F856" s="174">
        <f t="shared" si="13"/>
        <v>0.68632099999999996</v>
      </c>
      <c r="G856" s="119" t="s">
        <v>76</v>
      </c>
      <c r="H856" s="120" t="s">
        <v>76</v>
      </c>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row>
    <row r="857" spans="1:39" s="21" customFormat="1">
      <c r="A857" s="11" t="s">
        <v>1435</v>
      </c>
      <c r="B857" s="12" t="s">
        <v>1433</v>
      </c>
      <c r="C857" s="180">
        <v>6.3412769150999999</v>
      </c>
      <c r="D857" s="175">
        <v>0.93536300000000006</v>
      </c>
      <c r="E857" s="14">
        <v>1</v>
      </c>
      <c r="F857" s="174">
        <f t="shared" si="13"/>
        <v>0.93536300000000006</v>
      </c>
      <c r="G857" s="119" t="s">
        <v>76</v>
      </c>
      <c r="H857" s="120" t="s">
        <v>76</v>
      </c>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row>
    <row r="858" spans="1:39" s="21" customFormat="1">
      <c r="A858" s="16" t="s">
        <v>1436</v>
      </c>
      <c r="B858" s="17" t="s">
        <v>1433</v>
      </c>
      <c r="C858" s="181">
        <v>10.533566433600001</v>
      </c>
      <c r="D858" s="176">
        <v>2.3718490000000001</v>
      </c>
      <c r="E858" s="19">
        <v>1</v>
      </c>
      <c r="F858" s="174">
        <f t="shared" si="13"/>
        <v>2.3718490000000001</v>
      </c>
      <c r="G858" s="119" t="s">
        <v>76</v>
      </c>
      <c r="H858" s="120" t="s">
        <v>76</v>
      </c>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row>
    <row r="859" spans="1:39" s="21" customFormat="1">
      <c r="A859" s="11" t="s">
        <v>1437</v>
      </c>
      <c r="B859" s="12" t="s">
        <v>1438</v>
      </c>
      <c r="C859" s="180">
        <v>2.1159603421000002</v>
      </c>
      <c r="D859" s="175">
        <v>0.56278899999999998</v>
      </c>
      <c r="E859" s="14">
        <v>1</v>
      </c>
      <c r="F859" s="174">
        <f t="shared" si="13"/>
        <v>0.56278899999999998</v>
      </c>
      <c r="G859" s="119" t="s">
        <v>76</v>
      </c>
      <c r="H859" s="120" t="s">
        <v>76</v>
      </c>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row>
    <row r="860" spans="1:39" s="21" customFormat="1">
      <c r="A860" s="11" t="s">
        <v>1439</v>
      </c>
      <c r="B860" s="12" t="s">
        <v>1438</v>
      </c>
      <c r="C860" s="180">
        <v>2.4895780888000001</v>
      </c>
      <c r="D860" s="175">
        <v>0.60752600000000001</v>
      </c>
      <c r="E860" s="14">
        <v>1</v>
      </c>
      <c r="F860" s="174">
        <f t="shared" si="13"/>
        <v>0.60752600000000001</v>
      </c>
      <c r="G860" s="119" t="s">
        <v>76</v>
      </c>
      <c r="H860" s="120" t="s">
        <v>76</v>
      </c>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row>
    <row r="861" spans="1:39" s="21" customFormat="1">
      <c r="A861" s="11" t="s">
        <v>1440</v>
      </c>
      <c r="B861" s="12" t="s">
        <v>1438</v>
      </c>
      <c r="C861" s="180">
        <v>4.9126819127000001</v>
      </c>
      <c r="D861" s="175">
        <v>0.86600900000000003</v>
      </c>
      <c r="E861" s="14">
        <v>1</v>
      </c>
      <c r="F861" s="174">
        <f t="shared" si="13"/>
        <v>0.86600900000000003</v>
      </c>
      <c r="G861" s="119" t="s">
        <v>76</v>
      </c>
      <c r="H861" s="120" t="s">
        <v>76</v>
      </c>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row>
    <row r="862" spans="1:39" s="21" customFormat="1">
      <c r="A862" s="16" t="s">
        <v>1441</v>
      </c>
      <c r="B862" s="17" t="s">
        <v>1438</v>
      </c>
      <c r="C862" s="181">
        <v>8.3835616438000002</v>
      </c>
      <c r="D862" s="176">
        <v>2.3514910000000002</v>
      </c>
      <c r="E862" s="19">
        <v>1</v>
      </c>
      <c r="F862" s="174">
        <f t="shared" si="13"/>
        <v>2.3514910000000002</v>
      </c>
      <c r="G862" s="119" t="s">
        <v>76</v>
      </c>
      <c r="H862" s="120" t="s">
        <v>76</v>
      </c>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row>
    <row r="863" spans="1:39" s="21" customFormat="1">
      <c r="A863" s="11" t="s">
        <v>1442</v>
      </c>
      <c r="B863" s="12" t="s">
        <v>1443</v>
      </c>
      <c r="C863" s="180">
        <v>2.1582840236999998</v>
      </c>
      <c r="D863" s="175">
        <v>0.36948999999999999</v>
      </c>
      <c r="E863" s="14">
        <v>1</v>
      </c>
      <c r="F863" s="174">
        <f t="shared" si="13"/>
        <v>0.36948999999999999</v>
      </c>
      <c r="G863" s="119" t="s">
        <v>76</v>
      </c>
      <c r="H863" s="120" t="s">
        <v>76</v>
      </c>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row>
    <row r="864" spans="1:39" s="21" customFormat="1">
      <c r="A864" s="11" t="s">
        <v>1444</v>
      </c>
      <c r="B864" s="12" t="s">
        <v>1443</v>
      </c>
      <c r="C864" s="180">
        <v>2.9550295858000002</v>
      </c>
      <c r="D864" s="175">
        <v>0.46467799999999998</v>
      </c>
      <c r="E864" s="14">
        <v>1</v>
      </c>
      <c r="F864" s="174">
        <f t="shared" si="13"/>
        <v>0.46467799999999998</v>
      </c>
      <c r="G864" s="119" t="s">
        <v>76</v>
      </c>
      <c r="H864" s="120" t="s">
        <v>76</v>
      </c>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row>
    <row r="865" spans="1:39" s="21" customFormat="1">
      <c r="A865" s="11" t="s">
        <v>1445</v>
      </c>
      <c r="B865" s="12" t="s">
        <v>1443</v>
      </c>
      <c r="C865" s="180">
        <v>6.1421686746999997</v>
      </c>
      <c r="D865" s="175">
        <v>0.85713499999999998</v>
      </c>
      <c r="E865" s="14">
        <v>1</v>
      </c>
      <c r="F865" s="174">
        <f t="shared" si="13"/>
        <v>0.85713499999999998</v>
      </c>
      <c r="G865" s="119" t="s">
        <v>76</v>
      </c>
      <c r="H865" s="120" t="s">
        <v>76</v>
      </c>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row>
    <row r="866" spans="1:39" s="21" customFormat="1">
      <c r="A866" s="16" t="s">
        <v>1446</v>
      </c>
      <c r="B866" s="17" t="s">
        <v>1443</v>
      </c>
      <c r="C866" s="181">
        <v>9.9302325581000002</v>
      </c>
      <c r="D866" s="176">
        <v>3.6194410000000001</v>
      </c>
      <c r="E866" s="19">
        <v>1</v>
      </c>
      <c r="F866" s="174">
        <f t="shared" si="13"/>
        <v>3.6194410000000001</v>
      </c>
      <c r="G866" s="119" t="s">
        <v>76</v>
      </c>
      <c r="H866" s="120" t="s">
        <v>76</v>
      </c>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row>
    <row r="867" spans="1:39" s="21" customFormat="1">
      <c r="A867" s="11" t="s">
        <v>1447</v>
      </c>
      <c r="B867" s="12" t="s">
        <v>1448</v>
      </c>
      <c r="C867" s="180">
        <v>1.3627044179000001</v>
      </c>
      <c r="D867" s="175">
        <v>0.45850200000000002</v>
      </c>
      <c r="E867" s="14">
        <v>1</v>
      </c>
      <c r="F867" s="174">
        <f t="shared" si="13"/>
        <v>0.45850200000000002</v>
      </c>
      <c r="G867" s="119" t="s">
        <v>76</v>
      </c>
      <c r="H867" s="120" t="s">
        <v>76</v>
      </c>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row>
    <row r="868" spans="1:39" s="21" customFormat="1">
      <c r="A868" s="11" t="s">
        <v>1449</v>
      </c>
      <c r="B868" s="12" t="s">
        <v>1448</v>
      </c>
      <c r="C868" s="180">
        <v>2.0023419204000001</v>
      </c>
      <c r="D868" s="175">
        <v>0.58968299999999996</v>
      </c>
      <c r="E868" s="14">
        <v>1</v>
      </c>
      <c r="F868" s="174">
        <f t="shared" si="13"/>
        <v>0.58968299999999996</v>
      </c>
      <c r="G868" s="119" t="s">
        <v>76</v>
      </c>
      <c r="H868" s="120" t="s">
        <v>76</v>
      </c>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row>
    <row r="869" spans="1:39" s="21" customFormat="1">
      <c r="A869" s="11" t="s">
        <v>1450</v>
      </c>
      <c r="B869" s="12" t="s">
        <v>1448</v>
      </c>
      <c r="C869" s="180">
        <v>4.0721925134000001</v>
      </c>
      <c r="D869" s="175">
        <v>0.98211199999999999</v>
      </c>
      <c r="E869" s="14">
        <v>1</v>
      </c>
      <c r="F869" s="174">
        <f t="shared" si="13"/>
        <v>0.98211199999999999</v>
      </c>
      <c r="G869" s="119" t="s">
        <v>76</v>
      </c>
      <c r="H869" s="120" t="s">
        <v>76</v>
      </c>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row>
    <row r="870" spans="1:39" s="21" customFormat="1">
      <c r="A870" s="16" t="s">
        <v>1451</v>
      </c>
      <c r="B870" s="17" t="s">
        <v>1448</v>
      </c>
      <c r="C870" s="181">
        <v>9.1449275362000009</v>
      </c>
      <c r="D870" s="176">
        <v>2.5060799999999999</v>
      </c>
      <c r="E870" s="19">
        <v>1</v>
      </c>
      <c r="F870" s="174">
        <f t="shared" si="13"/>
        <v>2.5060799999999999</v>
      </c>
      <c r="G870" s="119" t="s">
        <v>76</v>
      </c>
      <c r="H870" s="120" t="s">
        <v>76</v>
      </c>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row>
    <row r="871" spans="1:39" s="21" customFormat="1">
      <c r="A871" s="11" t="s">
        <v>1452</v>
      </c>
      <c r="B871" s="12" t="s">
        <v>1453</v>
      </c>
      <c r="C871" s="180">
        <v>1.6368171614</v>
      </c>
      <c r="D871" s="175">
        <v>0.69876499999999997</v>
      </c>
      <c r="E871" s="14">
        <v>1</v>
      </c>
      <c r="F871" s="174">
        <f t="shared" si="13"/>
        <v>0.69876499999999997</v>
      </c>
      <c r="G871" s="119" t="s">
        <v>76</v>
      </c>
      <c r="H871" s="120" t="s">
        <v>76</v>
      </c>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row>
    <row r="872" spans="1:39" s="21" customFormat="1">
      <c r="A872" s="11" t="s">
        <v>1454</v>
      </c>
      <c r="B872" s="12" t="s">
        <v>1453</v>
      </c>
      <c r="C872" s="180">
        <v>1.9040880502999999</v>
      </c>
      <c r="D872" s="175">
        <v>0.81468799999999997</v>
      </c>
      <c r="E872" s="14">
        <v>1</v>
      </c>
      <c r="F872" s="174">
        <f t="shared" si="13"/>
        <v>0.81468799999999997</v>
      </c>
      <c r="G872" s="119" t="s">
        <v>76</v>
      </c>
      <c r="H872" s="120" t="s">
        <v>76</v>
      </c>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row>
    <row r="873" spans="1:39" s="21" customFormat="1">
      <c r="A873" s="11" t="s">
        <v>1455</v>
      </c>
      <c r="B873" s="12" t="s">
        <v>1453</v>
      </c>
      <c r="C873" s="180">
        <v>2.6524953788999999</v>
      </c>
      <c r="D873" s="175">
        <v>1.0539019999999999</v>
      </c>
      <c r="E873" s="14">
        <v>1</v>
      </c>
      <c r="F873" s="174">
        <f t="shared" si="13"/>
        <v>1.0539019999999999</v>
      </c>
      <c r="G873" s="119" t="s">
        <v>76</v>
      </c>
      <c r="H873" s="120" t="s">
        <v>76</v>
      </c>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row>
    <row r="874" spans="1:39" s="21" customFormat="1">
      <c r="A874" s="16" t="s">
        <v>1456</v>
      </c>
      <c r="B874" s="17" t="s">
        <v>1453</v>
      </c>
      <c r="C874" s="181">
        <v>5.7567567567999998</v>
      </c>
      <c r="D874" s="176">
        <v>1.994413</v>
      </c>
      <c r="E874" s="19">
        <v>1</v>
      </c>
      <c r="F874" s="174">
        <f t="shared" si="13"/>
        <v>1.994413</v>
      </c>
      <c r="G874" s="119" t="s">
        <v>76</v>
      </c>
      <c r="H874" s="120" t="s">
        <v>76</v>
      </c>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row>
    <row r="875" spans="1:39" s="21" customFormat="1">
      <c r="A875" s="11" t="s">
        <v>1457</v>
      </c>
      <c r="B875" s="12" t="s">
        <v>1458</v>
      </c>
      <c r="C875" s="180">
        <v>2.8521999145999999</v>
      </c>
      <c r="D875" s="175">
        <v>0.50222299999999997</v>
      </c>
      <c r="E875" s="14">
        <v>1</v>
      </c>
      <c r="F875" s="174">
        <f t="shared" si="13"/>
        <v>0.50222299999999997</v>
      </c>
      <c r="G875" s="119" t="s">
        <v>76</v>
      </c>
      <c r="H875" s="120" t="s">
        <v>76</v>
      </c>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row>
    <row r="876" spans="1:39" s="21" customFormat="1">
      <c r="A876" s="11" t="s">
        <v>1459</v>
      </c>
      <c r="B876" s="12" t="s">
        <v>1458</v>
      </c>
      <c r="C876" s="180">
        <v>4.5412371134000002</v>
      </c>
      <c r="D876" s="175">
        <v>0.72067999999999999</v>
      </c>
      <c r="E876" s="14">
        <v>1</v>
      </c>
      <c r="F876" s="174">
        <f t="shared" si="13"/>
        <v>0.72067999999999999</v>
      </c>
      <c r="G876" s="119" t="s">
        <v>76</v>
      </c>
      <c r="H876" s="120" t="s">
        <v>76</v>
      </c>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row>
    <row r="877" spans="1:39" s="21" customFormat="1">
      <c r="A877" s="11" t="s">
        <v>1460</v>
      </c>
      <c r="B877" s="12" t="s">
        <v>1458</v>
      </c>
      <c r="C877" s="180">
        <v>7.5473933648999996</v>
      </c>
      <c r="D877" s="175">
        <v>1.329429</v>
      </c>
      <c r="E877" s="14">
        <v>1</v>
      </c>
      <c r="F877" s="174">
        <f t="shared" si="13"/>
        <v>1.329429</v>
      </c>
      <c r="G877" s="119" t="s">
        <v>76</v>
      </c>
      <c r="H877" s="120" t="s">
        <v>76</v>
      </c>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row>
    <row r="878" spans="1:39" s="21" customFormat="1">
      <c r="A878" s="16" t="s">
        <v>1461</v>
      </c>
      <c r="B878" s="17" t="s">
        <v>1458</v>
      </c>
      <c r="C878" s="181">
        <v>14.4554455446</v>
      </c>
      <c r="D878" s="176">
        <v>4.3376799999999998</v>
      </c>
      <c r="E878" s="19">
        <v>1</v>
      </c>
      <c r="F878" s="174">
        <f t="shared" si="13"/>
        <v>4.3376799999999998</v>
      </c>
      <c r="G878" s="119" t="s">
        <v>76</v>
      </c>
      <c r="H878" s="120" t="s">
        <v>76</v>
      </c>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row>
    <row r="879" spans="1:39" s="21" customFormat="1">
      <c r="A879" s="11" t="s">
        <v>1462</v>
      </c>
      <c r="B879" s="12" t="s">
        <v>1463</v>
      </c>
      <c r="C879" s="180">
        <v>2.0284391504000001</v>
      </c>
      <c r="D879" s="175">
        <v>0.33066099999999998</v>
      </c>
      <c r="E879" s="14">
        <v>1</v>
      </c>
      <c r="F879" s="174">
        <f t="shared" si="13"/>
        <v>0.33066099999999998</v>
      </c>
      <c r="G879" s="119" t="s">
        <v>76</v>
      </c>
      <c r="H879" s="120" t="s">
        <v>76</v>
      </c>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row>
    <row r="880" spans="1:39" s="21" customFormat="1">
      <c r="A880" s="11" t="s">
        <v>1464</v>
      </c>
      <c r="B880" s="12" t="s">
        <v>1463</v>
      </c>
      <c r="C880" s="180">
        <v>2.3715669458000002</v>
      </c>
      <c r="D880" s="175">
        <v>0.38552500000000001</v>
      </c>
      <c r="E880" s="14">
        <v>1</v>
      </c>
      <c r="F880" s="174">
        <f t="shared" si="13"/>
        <v>0.38552500000000001</v>
      </c>
      <c r="G880" s="119" t="s">
        <v>76</v>
      </c>
      <c r="H880" s="120" t="s">
        <v>76</v>
      </c>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row>
    <row r="881" spans="1:39" s="21" customFormat="1">
      <c r="A881" s="11" t="s">
        <v>1465</v>
      </c>
      <c r="B881" s="12" t="s">
        <v>1463</v>
      </c>
      <c r="C881" s="180">
        <v>3.845236415</v>
      </c>
      <c r="D881" s="175">
        <v>0.53985700000000003</v>
      </c>
      <c r="E881" s="14">
        <v>1</v>
      </c>
      <c r="F881" s="174">
        <f t="shared" si="13"/>
        <v>0.53985700000000003</v>
      </c>
      <c r="G881" s="119" t="s">
        <v>76</v>
      </c>
      <c r="H881" s="120" t="s">
        <v>76</v>
      </c>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row>
    <row r="882" spans="1:39" s="21" customFormat="1">
      <c r="A882" s="16" t="s">
        <v>1466</v>
      </c>
      <c r="B882" s="17" t="s">
        <v>1463</v>
      </c>
      <c r="C882" s="181">
        <v>9.3486486485999993</v>
      </c>
      <c r="D882" s="176">
        <v>1.506094</v>
      </c>
      <c r="E882" s="19">
        <v>1</v>
      </c>
      <c r="F882" s="174">
        <f t="shared" si="13"/>
        <v>1.506094</v>
      </c>
      <c r="G882" s="119" t="s">
        <v>76</v>
      </c>
      <c r="H882" s="120" t="s">
        <v>76</v>
      </c>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row>
    <row r="883" spans="1:39" s="21" customFormat="1">
      <c r="A883" s="11" t="s">
        <v>1467</v>
      </c>
      <c r="B883" s="12" t="s">
        <v>1468</v>
      </c>
      <c r="C883" s="180">
        <v>2.1090313524000002</v>
      </c>
      <c r="D883" s="175">
        <v>0.25104799999999999</v>
      </c>
      <c r="E883" s="14">
        <v>1</v>
      </c>
      <c r="F883" s="174">
        <f t="shared" si="13"/>
        <v>0.25104799999999999</v>
      </c>
      <c r="G883" s="119" t="s">
        <v>76</v>
      </c>
      <c r="H883" s="120" t="s">
        <v>76</v>
      </c>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row>
    <row r="884" spans="1:39" s="21" customFormat="1">
      <c r="A884" s="11" t="s">
        <v>1469</v>
      </c>
      <c r="B884" s="12" t="s">
        <v>1468</v>
      </c>
      <c r="C884" s="180">
        <v>2.5745986780000001</v>
      </c>
      <c r="D884" s="175">
        <v>0.39071400000000001</v>
      </c>
      <c r="E884" s="14">
        <v>1</v>
      </c>
      <c r="F884" s="174">
        <f t="shared" si="13"/>
        <v>0.39071400000000001</v>
      </c>
      <c r="G884" s="119" t="s">
        <v>76</v>
      </c>
      <c r="H884" s="120" t="s">
        <v>76</v>
      </c>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row>
    <row r="885" spans="1:39" s="21" customFormat="1">
      <c r="A885" s="11" t="s">
        <v>1470</v>
      </c>
      <c r="B885" s="12" t="s">
        <v>1468</v>
      </c>
      <c r="C885" s="180">
        <v>3.9297512438000002</v>
      </c>
      <c r="D885" s="175">
        <v>0.60707699999999998</v>
      </c>
      <c r="E885" s="14">
        <v>1</v>
      </c>
      <c r="F885" s="174">
        <f t="shared" si="13"/>
        <v>0.60707699999999998</v>
      </c>
      <c r="G885" s="119" t="s">
        <v>76</v>
      </c>
      <c r="H885" s="120" t="s">
        <v>76</v>
      </c>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row>
    <row r="886" spans="1:39" s="21" customFormat="1">
      <c r="A886" s="16" t="s">
        <v>1471</v>
      </c>
      <c r="B886" s="17" t="s">
        <v>1468</v>
      </c>
      <c r="C886" s="181">
        <v>6.8780487805000003</v>
      </c>
      <c r="D886" s="176">
        <v>1.5616289999999999</v>
      </c>
      <c r="E886" s="19">
        <v>1</v>
      </c>
      <c r="F886" s="174">
        <f t="shared" si="13"/>
        <v>1.5616289999999999</v>
      </c>
      <c r="G886" s="119" t="s">
        <v>76</v>
      </c>
      <c r="H886" s="120" t="s">
        <v>76</v>
      </c>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row>
    <row r="887" spans="1:39" s="21" customFormat="1">
      <c r="A887" s="11" t="s">
        <v>1472</v>
      </c>
      <c r="B887" s="12" t="s">
        <v>1473</v>
      </c>
      <c r="C887" s="180">
        <v>2.5864631981000001</v>
      </c>
      <c r="D887" s="175">
        <v>0.25804500000000002</v>
      </c>
      <c r="E887" s="14">
        <v>1</v>
      </c>
      <c r="F887" s="174">
        <f t="shared" si="13"/>
        <v>0.25804500000000002</v>
      </c>
      <c r="G887" s="119" t="s">
        <v>76</v>
      </c>
      <c r="H887" s="120" t="s">
        <v>76</v>
      </c>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row>
    <row r="888" spans="1:39" s="21" customFormat="1">
      <c r="A888" s="11" t="s">
        <v>1474</v>
      </c>
      <c r="B888" s="12" t="s">
        <v>1473</v>
      </c>
      <c r="C888" s="180">
        <v>3.9148387097000001</v>
      </c>
      <c r="D888" s="175">
        <v>0.33759400000000001</v>
      </c>
      <c r="E888" s="14">
        <v>1</v>
      </c>
      <c r="F888" s="174">
        <f t="shared" si="13"/>
        <v>0.33759400000000001</v>
      </c>
      <c r="G888" s="119" t="s">
        <v>76</v>
      </c>
      <c r="H888" s="120" t="s">
        <v>76</v>
      </c>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row>
    <row r="889" spans="1:39" s="21" customFormat="1">
      <c r="A889" s="11" t="s">
        <v>1475</v>
      </c>
      <c r="B889" s="12" t="s">
        <v>1473</v>
      </c>
      <c r="C889" s="180">
        <v>7.4650751547</v>
      </c>
      <c r="D889" s="175">
        <v>0.51615900000000003</v>
      </c>
      <c r="E889" s="14">
        <v>1</v>
      </c>
      <c r="F889" s="174">
        <f t="shared" si="13"/>
        <v>0.51615900000000003</v>
      </c>
      <c r="G889" s="119" t="s">
        <v>76</v>
      </c>
      <c r="H889" s="120" t="s">
        <v>76</v>
      </c>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row>
    <row r="890" spans="1:39" s="21" customFormat="1">
      <c r="A890" s="16" t="s">
        <v>1476</v>
      </c>
      <c r="B890" s="17" t="s">
        <v>1473</v>
      </c>
      <c r="C890" s="181">
        <v>7.2</v>
      </c>
      <c r="D890" s="176">
        <v>0.96514200000000006</v>
      </c>
      <c r="E890" s="19">
        <v>1</v>
      </c>
      <c r="F890" s="174">
        <f t="shared" si="13"/>
        <v>0.96514200000000006</v>
      </c>
      <c r="G890" s="119" t="s">
        <v>76</v>
      </c>
      <c r="H890" s="120" t="s">
        <v>76</v>
      </c>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row>
    <row r="891" spans="1:39" s="21" customFormat="1">
      <c r="A891" s="11" t="s">
        <v>1477</v>
      </c>
      <c r="B891" s="12" t="s">
        <v>1478</v>
      </c>
      <c r="C891" s="180">
        <v>1.3731306082000001</v>
      </c>
      <c r="D891" s="175">
        <v>0.28804200000000002</v>
      </c>
      <c r="E891" s="14">
        <v>1</v>
      </c>
      <c r="F891" s="174">
        <f t="shared" si="13"/>
        <v>0.28804200000000002</v>
      </c>
      <c r="G891" s="119" t="s">
        <v>76</v>
      </c>
      <c r="H891" s="120" t="s">
        <v>76</v>
      </c>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row>
    <row r="892" spans="1:39" s="21" customFormat="1">
      <c r="A892" s="11" t="s">
        <v>1479</v>
      </c>
      <c r="B892" s="12" t="s">
        <v>1478</v>
      </c>
      <c r="C892" s="180">
        <v>1.7011349306000001</v>
      </c>
      <c r="D892" s="175">
        <v>0.34622399999999998</v>
      </c>
      <c r="E892" s="14">
        <v>1</v>
      </c>
      <c r="F892" s="174">
        <f t="shared" si="13"/>
        <v>0.34622399999999998</v>
      </c>
      <c r="G892" s="119" t="s">
        <v>76</v>
      </c>
      <c r="H892" s="120" t="s">
        <v>76</v>
      </c>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row>
    <row r="893" spans="1:39" s="21" customFormat="1">
      <c r="A893" s="11" t="s">
        <v>1480</v>
      </c>
      <c r="B893" s="12" t="s">
        <v>1478</v>
      </c>
      <c r="C893" s="180">
        <v>2.7637795276000001</v>
      </c>
      <c r="D893" s="175">
        <v>0.49008800000000002</v>
      </c>
      <c r="E893" s="14">
        <v>1</v>
      </c>
      <c r="F893" s="174">
        <f t="shared" si="13"/>
        <v>0.49008800000000002</v>
      </c>
      <c r="G893" s="119" t="s">
        <v>76</v>
      </c>
      <c r="H893" s="120" t="s">
        <v>76</v>
      </c>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row>
    <row r="894" spans="1:39" s="21" customFormat="1">
      <c r="A894" s="16" t="s">
        <v>1481</v>
      </c>
      <c r="B894" s="17" t="s">
        <v>1478</v>
      </c>
      <c r="C894" s="181">
        <v>8.0826133587999998</v>
      </c>
      <c r="D894" s="176">
        <v>1.6675899999999999</v>
      </c>
      <c r="E894" s="19">
        <v>1</v>
      </c>
      <c r="F894" s="174">
        <f t="shared" si="13"/>
        <v>1.6675899999999999</v>
      </c>
      <c r="G894" s="119" t="s">
        <v>76</v>
      </c>
      <c r="H894" s="120" t="s">
        <v>76</v>
      </c>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row>
    <row r="895" spans="1:39" s="21" customFormat="1">
      <c r="A895" s="11" t="s">
        <v>1482</v>
      </c>
      <c r="B895" s="12" t="s">
        <v>1483</v>
      </c>
      <c r="C895" s="180">
        <v>1.2321174799000001</v>
      </c>
      <c r="D895" s="175">
        <v>0.124458</v>
      </c>
      <c r="E895" s="14">
        <v>1</v>
      </c>
      <c r="F895" s="174">
        <f t="shared" si="13"/>
        <v>0.124458</v>
      </c>
      <c r="G895" s="119" t="s">
        <v>76</v>
      </c>
      <c r="H895" s="120" t="s">
        <v>76</v>
      </c>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row>
    <row r="896" spans="1:39" s="21" customFormat="1">
      <c r="A896" s="11" t="s">
        <v>1484</v>
      </c>
      <c r="B896" s="12" t="s">
        <v>1483</v>
      </c>
      <c r="C896" s="180">
        <v>1.8512820512999999</v>
      </c>
      <c r="D896" s="175">
        <v>0.178121</v>
      </c>
      <c r="E896" s="14">
        <v>1</v>
      </c>
      <c r="F896" s="174">
        <f t="shared" si="13"/>
        <v>0.178121</v>
      </c>
      <c r="G896" s="119" t="s">
        <v>76</v>
      </c>
      <c r="H896" s="120" t="s">
        <v>76</v>
      </c>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row>
    <row r="897" spans="1:39" s="21" customFormat="1">
      <c r="A897" s="11" t="s">
        <v>1485</v>
      </c>
      <c r="B897" s="12" t="s">
        <v>1483</v>
      </c>
      <c r="C897" s="180">
        <v>7.3478260869999996</v>
      </c>
      <c r="D897" s="175">
        <v>0.26867295000000002</v>
      </c>
      <c r="E897" s="14">
        <v>1</v>
      </c>
      <c r="F897" s="174">
        <f t="shared" si="13"/>
        <v>0.26867295000000002</v>
      </c>
      <c r="G897" s="119" t="s">
        <v>76</v>
      </c>
      <c r="H897" s="120" t="s">
        <v>76</v>
      </c>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row>
    <row r="898" spans="1:39" s="21" customFormat="1">
      <c r="A898" s="16" t="s">
        <v>1486</v>
      </c>
      <c r="B898" s="17" t="s">
        <v>1483</v>
      </c>
      <c r="C898" s="181">
        <v>8.0826133587999998</v>
      </c>
      <c r="D898" s="176">
        <v>0.2985255</v>
      </c>
      <c r="E898" s="19">
        <v>1</v>
      </c>
      <c r="F898" s="174">
        <f t="shared" si="13"/>
        <v>0.2985255</v>
      </c>
      <c r="G898" s="119" t="s">
        <v>76</v>
      </c>
      <c r="H898" s="120" t="s">
        <v>76</v>
      </c>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row>
    <row r="899" spans="1:39" s="21" customFormat="1">
      <c r="A899" s="11" t="s">
        <v>1487</v>
      </c>
      <c r="B899" s="12" t="s">
        <v>1488</v>
      </c>
      <c r="C899" s="180">
        <v>2.1123675830000002</v>
      </c>
      <c r="D899" s="175">
        <v>0.24418999999999999</v>
      </c>
      <c r="E899" s="14">
        <v>1</v>
      </c>
      <c r="F899" s="174">
        <f t="shared" si="13"/>
        <v>0.24418999999999999</v>
      </c>
      <c r="G899" s="119" t="s">
        <v>76</v>
      </c>
      <c r="H899" s="120" t="s">
        <v>76</v>
      </c>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row>
    <row r="900" spans="1:39" s="21" customFormat="1">
      <c r="A900" s="11" t="s">
        <v>1489</v>
      </c>
      <c r="B900" s="12" t="s">
        <v>1488</v>
      </c>
      <c r="C900" s="180">
        <v>2.939511564</v>
      </c>
      <c r="D900" s="175">
        <v>0.32519199999999998</v>
      </c>
      <c r="E900" s="14">
        <v>1</v>
      </c>
      <c r="F900" s="174">
        <f t="shared" si="13"/>
        <v>0.32519199999999998</v>
      </c>
      <c r="G900" s="119" t="s">
        <v>76</v>
      </c>
      <c r="H900" s="120" t="s">
        <v>76</v>
      </c>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row>
    <row r="901" spans="1:39" s="21" customFormat="1">
      <c r="A901" s="11" t="s">
        <v>1490</v>
      </c>
      <c r="B901" s="12" t="s">
        <v>1488</v>
      </c>
      <c r="C901" s="180">
        <v>5.4385998840000003</v>
      </c>
      <c r="D901" s="175">
        <v>0.47898800000000002</v>
      </c>
      <c r="E901" s="14">
        <v>1</v>
      </c>
      <c r="F901" s="174">
        <f t="shared" si="13"/>
        <v>0.47898800000000002</v>
      </c>
      <c r="G901" s="119" t="s">
        <v>76</v>
      </c>
      <c r="H901" s="120" t="s">
        <v>76</v>
      </c>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row>
    <row r="902" spans="1:39" s="21" customFormat="1">
      <c r="A902" s="16" t="s">
        <v>1491</v>
      </c>
      <c r="B902" s="17" t="s">
        <v>1488</v>
      </c>
      <c r="C902" s="181">
        <v>8.4288747346000008</v>
      </c>
      <c r="D902" s="176">
        <v>1.472556</v>
      </c>
      <c r="E902" s="19">
        <v>1</v>
      </c>
      <c r="F902" s="174">
        <f t="shared" si="13"/>
        <v>1.472556</v>
      </c>
      <c r="G902" s="119" t="s">
        <v>76</v>
      </c>
      <c r="H902" s="120" t="s">
        <v>76</v>
      </c>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row>
    <row r="903" spans="1:39" s="21" customFormat="1">
      <c r="A903" s="11" t="s">
        <v>1492</v>
      </c>
      <c r="B903" s="12" t="s">
        <v>1493</v>
      </c>
      <c r="C903" s="180">
        <v>1.4379001280000001</v>
      </c>
      <c r="D903" s="175">
        <v>0.23972599999999999</v>
      </c>
      <c r="E903" s="14">
        <v>1.25</v>
      </c>
      <c r="F903" s="174">
        <f t="shared" si="13"/>
        <v>0.29965750000000002</v>
      </c>
      <c r="G903" s="119" t="s">
        <v>75</v>
      </c>
      <c r="H903" s="120" t="s">
        <v>75</v>
      </c>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row>
    <row r="904" spans="1:39" s="21" customFormat="1">
      <c r="A904" s="11" t="s">
        <v>1494</v>
      </c>
      <c r="B904" s="12" t="s">
        <v>1493</v>
      </c>
      <c r="C904" s="180">
        <v>1.5940366972</v>
      </c>
      <c r="D904" s="175">
        <v>0.32089899999999999</v>
      </c>
      <c r="E904" s="14">
        <v>1.25</v>
      </c>
      <c r="F904" s="174">
        <f t="shared" si="13"/>
        <v>0.40112375</v>
      </c>
      <c r="G904" s="119" t="s">
        <v>75</v>
      </c>
      <c r="H904" s="120" t="s">
        <v>75</v>
      </c>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row>
    <row r="905" spans="1:39" s="21" customFormat="1">
      <c r="A905" s="11" t="s">
        <v>1495</v>
      </c>
      <c r="B905" s="12" t="s">
        <v>1493</v>
      </c>
      <c r="C905" s="180">
        <v>1.816091954</v>
      </c>
      <c r="D905" s="175">
        <v>0.50103500000000001</v>
      </c>
      <c r="E905" s="14">
        <v>1.25</v>
      </c>
      <c r="F905" s="174">
        <f t="shared" si="13"/>
        <v>0.62629374999999998</v>
      </c>
      <c r="G905" s="119" t="s">
        <v>75</v>
      </c>
      <c r="H905" s="120" t="s">
        <v>75</v>
      </c>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row>
    <row r="906" spans="1:39" s="21" customFormat="1">
      <c r="A906" s="16" t="s">
        <v>1496</v>
      </c>
      <c r="B906" s="17" t="s">
        <v>1493</v>
      </c>
      <c r="C906" s="181">
        <v>1.6488095238</v>
      </c>
      <c r="D906" s="176">
        <v>0.85113899999999998</v>
      </c>
      <c r="E906" s="19">
        <v>1.25</v>
      </c>
      <c r="F906" s="174">
        <f t="shared" si="13"/>
        <v>1.0639237500000001</v>
      </c>
      <c r="G906" s="119" t="s">
        <v>75</v>
      </c>
      <c r="H906" s="120" t="s">
        <v>75</v>
      </c>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row>
    <row r="907" spans="1:39" s="21" customFormat="1">
      <c r="A907" s="11" t="s">
        <v>1497</v>
      </c>
      <c r="B907" s="12" t="s">
        <v>1498</v>
      </c>
      <c r="C907" s="180">
        <v>1.2447613143</v>
      </c>
      <c r="D907" s="175">
        <v>9.8141999999999993E-2</v>
      </c>
      <c r="E907" s="14">
        <v>1.25</v>
      </c>
      <c r="F907" s="174">
        <f t="shared" si="13"/>
        <v>0.12267749999999999</v>
      </c>
      <c r="G907" s="119" t="s">
        <v>75</v>
      </c>
      <c r="H907" s="120" t="s">
        <v>75</v>
      </c>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row>
    <row r="908" spans="1:39" s="21" customFormat="1">
      <c r="A908" s="11" t="s">
        <v>1499</v>
      </c>
      <c r="B908" s="12" t="s">
        <v>1498</v>
      </c>
      <c r="C908" s="180">
        <v>1.2814960630000001</v>
      </c>
      <c r="D908" s="175">
        <v>0.14762800000000001</v>
      </c>
      <c r="E908" s="14">
        <v>1.25</v>
      </c>
      <c r="F908" s="174">
        <f t="shared" si="13"/>
        <v>0.184535</v>
      </c>
      <c r="G908" s="119" t="s">
        <v>75</v>
      </c>
      <c r="H908" s="120" t="s">
        <v>75</v>
      </c>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row>
    <row r="909" spans="1:39" s="21" customFormat="1">
      <c r="A909" s="11" t="s">
        <v>1500</v>
      </c>
      <c r="B909" s="12" t="s">
        <v>1498</v>
      </c>
      <c r="C909" s="180">
        <v>1.2570911284999999</v>
      </c>
      <c r="D909" s="175">
        <v>0.23619699999999999</v>
      </c>
      <c r="E909" s="14">
        <v>1.25</v>
      </c>
      <c r="F909" s="174">
        <f t="shared" si="13"/>
        <v>0.29524624999999999</v>
      </c>
      <c r="G909" s="119" t="s">
        <v>75</v>
      </c>
      <c r="H909" s="120" t="s">
        <v>75</v>
      </c>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row>
    <row r="910" spans="1:39" s="21" customFormat="1">
      <c r="A910" s="16" t="s">
        <v>1501</v>
      </c>
      <c r="B910" s="17" t="s">
        <v>1498</v>
      </c>
      <c r="C910" s="181">
        <v>1.3531864204999999</v>
      </c>
      <c r="D910" s="176">
        <v>0.44075799999999998</v>
      </c>
      <c r="E910" s="19">
        <v>1.25</v>
      </c>
      <c r="F910" s="174">
        <f t="shared" si="13"/>
        <v>0.55094749999999992</v>
      </c>
      <c r="G910" s="119" t="s">
        <v>75</v>
      </c>
      <c r="H910" s="120" t="s">
        <v>75</v>
      </c>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row>
    <row r="911" spans="1:39" s="21" customFormat="1">
      <c r="A911" s="11" t="s">
        <v>1502</v>
      </c>
      <c r="B911" s="12" t="s">
        <v>1503</v>
      </c>
      <c r="C911" s="180">
        <v>20.699999671200001</v>
      </c>
      <c r="D911" s="175">
        <v>9.9740079999999995</v>
      </c>
      <c r="E911" s="14">
        <v>1.25</v>
      </c>
      <c r="F911" s="174">
        <f t="shared" si="13"/>
        <v>12.467509999999999</v>
      </c>
      <c r="G911" s="119" t="s">
        <v>75</v>
      </c>
      <c r="H911" s="120" t="s">
        <v>75</v>
      </c>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row>
    <row r="912" spans="1:39" s="21" customFormat="1">
      <c r="A912" s="11" t="s">
        <v>1504</v>
      </c>
      <c r="B912" s="12" t="s">
        <v>1503</v>
      </c>
      <c r="C912" s="180">
        <v>23</v>
      </c>
      <c r="D912" s="175">
        <v>15.749517000000001</v>
      </c>
      <c r="E912" s="14">
        <v>1.25</v>
      </c>
      <c r="F912" s="174">
        <f t="shared" ref="F912:F975" si="14">D912*E912</f>
        <v>19.68689625</v>
      </c>
      <c r="G912" s="119" t="s">
        <v>75</v>
      </c>
      <c r="H912" s="120" t="s">
        <v>75</v>
      </c>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row>
    <row r="913" spans="1:39" s="21" customFormat="1">
      <c r="A913" s="11" t="s">
        <v>1505</v>
      </c>
      <c r="B913" s="12" t="s">
        <v>1503</v>
      </c>
      <c r="C913" s="180">
        <v>30.773399014799999</v>
      </c>
      <c r="D913" s="175">
        <v>17.324468700000001</v>
      </c>
      <c r="E913" s="14">
        <v>1.25</v>
      </c>
      <c r="F913" s="174">
        <f t="shared" si="14"/>
        <v>21.655585875</v>
      </c>
      <c r="G913" s="119" t="s">
        <v>75</v>
      </c>
      <c r="H913" s="120" t="s">
        <v>75</v>
      </c>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row>
    <row r="914" spans="1:39" s="21" customFormat="1">
      <c r="A914" s="16" t="s">
        <v>1506</v>
      </c>
      <c r="B914" s="17" t="s">
        <v>1503</v>
      </c>
      <c r="C914" s="181">
        <v>48.861111111100001</v>
      </c>
      <c r="D914" s="176">
        <v>24.089347</v>
      </c>
      <c r="E914" s="19">
        <v>1.25</v>
      </c>
      <c r="F914" s="174">
        <f t="shared" si="14"/>
        <v>30.111683750000001</v>
      </c>
      <c r="G914" s="119" t="s">
        <v>75</v>
      </c>
      <c r="H914" s="120" t="s">
        <v>75</v>
      </c>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row>
    <row r="915" spans="1:39" s="21" customFormat="1">
      <c r="A915" s="11" t="s">
        <v>1507</v>
      </c>
      <c r="B915" s="12" t="s">
        <v>1508</v>
      </c>
      <c r="C915" s="180">
        <v>44.419355498199998</v>
      </c>
      <c r="D915" s="175">
        <v>4.8409469999999999</v>
      </c>
      <c r="E915" s="14">
        <v>1.25</v>
      </c>
      <c r="F915" s="174">
        <f t="shared" si="14"/>
        <v>6.0511837499999999</v>
      </c>
      <c r="G915" s="119" t="s">
        <v>75</v>
      </c>
      <c r="H915" s="120" t="s">
        <v>75</v>
      </c>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row>
    <row r="916" spans="1:39" s="21" customFormat="1">
      <c r="A916" s="11" t="s">
        <v>1509</v>
      </c>
      <c r="B916" s="12" t="s">
        <v>1508</v>
      </c>
      <c r="C916" s="180">
        <v>49.354838709699997</v>
      </c>
      <c r="D916" s="175">
        <v>7.0034280000000004</v>
      </c>
      <c r="E916" s="14">
        <v>1.25</v>
      </c>
      <c r="F916" s="174">
        <f t="shared" si="14"/>
        <v>8.7542850000000012</v>
      </c>
      <c r="G916" s="119" t="s">
        <v>75</v>
      </c>
      <c r="H916" s="120" t="s">
        <v>75</v>
      </c>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row>
    <row r="917" spans="1:39" s="21" customFormat="1">
      <c r="A917" s="11" t="s">
        <v>1510</v>
      </c>
      <c r="B917" s="12" t="s">
        <v>1508</v>
      </c>
      <c r="C917" s="180">
        <v>77.136258660500005</v>
      </c>
      <c r="D917" s="175">
        <v>14.290281999999999</v>
      </c>
      <c r="E917" s="14">
        <v>1.25</v>
      </c>
      <c r="F917" s="174">
        <f t="shared" si="14"/>
        <v>17.862852499999999</v>
      </c>
      <c r="G917" s="119" t="s">
        <v>75</v>
      </c>
      <c r="H917" s="120" t="s">
        <v>75</v>
      </c>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row>
    <row r="918" spans="1:39" s="21" customFormat="1">
      <c r="A918" s="16" t="s">
        <v>1511</v>
      </c>
      <c r="B918" s="17" t="s">
        <v>1508</v>
      </c>
      <c r="C918" s="181">
        <v>102.0697534576</v>
      </c>
      <c r="D918" s="176">
        <v>21.665903</v>
      </c>
      <c r="E918" s="19">
        <v>1.25</v>
      </c>
      <c r="F918" s="174">
        <f t="shared" si="14"/>
        <v>27.08237875</v>
      </c>
      <c r="G918" s="119" t="s">
        <v>75</v>
      </c>
      <c r="H918" s="120" t="s">
        <v>75</v>
      </c>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row>
    <row r="919" spans="1:39" s="21" customFormat="1">
      <c r="A919" s="11" t="s">
        <v>1512</v>
      </c>
      <c r="B919" s="12" t="s">
        <v>1612</v>
      </c>
      <c r="C919" s="180">
        <v>58.426470588199997</v>
      </c>
      <c r="D919" s="175">
        <v>11.5467105</v>
      </c>
      <c r="E919" s="14">
        <v>1.25</v>
      </c>
      <c r="F919" s="174">
        <f t="shared" si="14"/>
        <v>14.433388125</v>
      </c>
      <c r="G919" s="119" t="s">
        <v>75</v>
      </c>
      <c r="H919" s="120" t="s">
        <v>75</v>
      </c>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row>
    <row r="920" spans="1:39" s="21" customFormat="1">
      <c r="A920" s="11" t="s">
        <v>1513</v>
      </c>
      <c r="B920" s="12" t="s">
        <v>1612</v>
      </c>
      <c r="C920" s="180">
        <v>50.413793103400003</v>
      </c>
      <c r="D920" s="175">
        <v>10.497116500000001</v>
      </c>
      <c r="E920" s="14">
        <v>1.25</v>
      </c>
      <c r="F920" s="174">
        <f t="shared" si="14"/>
        <v>13.121395625000002</v>
      </c>
      <c r="G920" s="119" t="s">
        <v>75</v>
      </c>
      <c r="H920" s="120" t="s">
        <v>75</v>
      </c>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row>
    <row r="921" spans="1:39" s="21" customFormat="1">
      <c r="A921" s="11" t="s">
        <v>1514</v>
      </c>
      <c r="B921" s="12" t="s">
        <v>1612</v>
      </c>
      <c r="C921" s="180">
        <v>30.354138398900002</v>
      </c>
      <c r="D921" s="175">
        <v>9.5429295000000014</v>
      </c>
      <c r="E921" s="14">
        <v>1.25</v>
      </c>
      <c r="F921" s="174">
        <f t="shared" si="14"/>
        <v>11.928661875000001</v>
      </c>
      <c r="G921" s="119" t="s">
        <v>75</v>
      </c>
      <c r="H921" s="120" t="s">
        <v>75</v>
      </c>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row>
    <row r="922" spans="1:39" s="21" customFormat="1">
      <c r="A922" s="16" t="s">
        <v>1515</v>
      </c>
      <c r="B922" s="17" t="s">
        <v>1612</v>
      </c>
      <c r="C922" s="181">
        <v>2.6513761468000001</v>
      </c>
      <c r="D922" s="176">
        <v>0.44533450000000002</v>
      </c>
      <c r="E922" s="19">
        <v>1.25</v>
      </c>
      <c r="F922" s="174">
        <f t="shared" si="14"/>
        <v>0.55666812500000007</v>
      </c>
      <c r="G922" s="119" t="s">
        <v>75</v>
      </c>
      <c r="H922" s="120" t="s">
        <v>75</v>
      </c>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row>
    <row r="923" spans="1:39" s="21" customFormat="1">
      <c r="A923" s="11" t="s">
        <v>1516</v>
      </c>
      <c r="B923" s="12" t="s">
        <v>1517</v>
      </c>
      <c r="C923" s="180">
        <v>2.1071428570999999</v>
      </c>
      <c r="D923" s="175">
        <v>0.15736900000000001</v>
      </c>
      <c r="E923" s="14">
        <v>1.25</v>
      </c>
      <c r="F923" s="174">
        <f t="shared" si="14"/>
        <v>0.19671125</v>
      </c>
      <c r="G923" s="119" t="s">
        <v>75</v>
      </c>
      <c r="H923" s="120" t="s">
        <v>75</v>
      </c>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row>
    <row r="924" spans="1:39" s="21" customFormat="1">
      <c r="A924" s="11" t="s">
        <v>1518</v>
      </c>
      <c r="B924" s="12" t="s">
        <v>1517</v>
      </c>
      <c r="C924" s="180">
        <v>37.1</v>
      </c>
      <c r="D924" s="175">
        <v>5.5671914999999998</v>
      </c>
      <c r="E924" s="14">
        <v>1.25</v>
      </c>
      <c r="F924" s="174">
        <f t="shared" si="14"/>
        <v>6.9589893749999998</v>
      </c>
      <c r="G924" s="119" t="s">
        <v>75</v>
      </c>
      <c r="H924" s="120" t="s">
        <v>75</v>
      </c>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row>
    <row r="925" spans="1:39" s="21" customFormat="1">
      <c r="A925" s="11" t="s">
        <v>1519</v>
      </c>
      <c r="B925" s="12" t="s">
        <v>1517</v>
      </c>
      <c r="C925" s="180">
        <v>50.607317073200001</v>
      </c>
      <c r="D925" s="175">
        <v>8.8281960000000002</v>
      </c>
      <c r="E925" s="14">
        <v>1.25</v>
      </c>
      <c r="F925" s="174">
        <f t="shared" si="14"/>
        <v>11.035245</v>
      </c>
      <c r="G925" s="119" t="s">
        <v>75</v>
      </c>
      <c r="H925" s="120" t="s">
        <v>75</v>
      </c>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row>
    <row r="926" spans="1:39" s="21" customFormat="1">
      <c r="A926" s="16" t="s">
        <v>1520</v>
      </c>
      <c r="B926" s="17" t="s">
        <v>1517</v>
      </c>
      <c r="C926" s="181">
        <v>72.209449929499996</v>
      </c>
      <c r="D926" s="176">
        <v>13.228592000000001</v>
      </c>
      <c r="E926" s="19">
        <v>1.25</v>
      </c>
      <c r="F926" s="174">
        <f t="shared" si="14"/>
        <v>16.535740000000001</v>
      </c>
      <c r="G926" s="119" t="s">
        <v>75</v>
      </c>
      <c r="H926" s="120" t="s">
        <v>75</v>
      </c>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row>
    <row r="927" spans="1:39" s="21" customFormat="1">
      <c r="A927" s="11" t="s">
        <v>1521</v>
      </c>
      <c r="B927" s="12" t="s">
        <v>1522</v>
      </c>
      <c r="C927" s="180">
        <v>19.277777777800001</v>
      </c>
      <c r="D927" s="175">
        <v>1.5108795000000002</v>
      </c>
      <c r="E927" s="14">
        <v>1.25</v>
      </c>
      <c r="F927" s="174">
        <f t="shared" si="14"/>
        <v>1.8885993750000001</v>
      </c>
      <c r="G927" s="119" t="s">
        <v>75</v>
      </c>
      <c r="H927" s="120" t="s">
        <v>75</v>
      </c>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row>
    <row r="928" spans="1:39" s="21" customFormat="1">
      <c r="A928" s="11" t="s">
        <v>1523</v>
      </c>
      <c r="B928" s="12" t="s">
        <v>1522</v>
      </c>
      <c r="C928" s="180">
        <v>48.5089141005</v>
      </c>
      <c r="D928" s="175">
        <v>5.1913289999999996</v>
      </c>
      <c r="E928" s="14">
        <v>1.25</v>
      </c>
      <c r="F928" s="174">
        <f t="shared" si="14"/>
        <v>6.4891612499999995</v>
      </c>
      <c r="G928" s="119" t="s">
        <v>75</v>
      </c>
      <c r="H928" s="120" t="s">
        <v>75</v>
      </c>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row>
    <row r="929" spans="1:39" s="21" customFormat="1">
      <c r="A929" s="11" t="s">
        <v>1524</v>
      </c>
      <c r="B929" s="12" t="s">
        <v>1522</v>
      </c>
      <c r="C929" s="180">
        <v>59.651449275399997</v>
      </c>
      <c r="D929" s="175">
        <v>8.279973</v>
      </c>
      <c r="E929" s="14">
        <v>1.25</v>
      </c>
      <c r="F929" s="174">
        <f t="shared" si="14"/>
        <v>10.34996625</v>
      </c>
      <c r="G929" s="119" t="s">
        <v>75</v>
      </c>
      <c r="H929" s="120" t="s">
        <v>75</v>
      </c>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row>
    <row r="930" spans="1:39" s="21" customFormat="1">
      <c r="A930" s="16" t="s">
        <v>1525</v>
      </c>
      <c r="B930" s="17" t="s">
        <v>1522</v>
      </c>
      <c r="C930" s="181">
        <v>71.426018983800006</v>
      </c>
      <c r="D930" s="176">
        <v>12.245392000000001</v>
      </c>
      <c r="E930" s="19">
        <v>1.25</v>
      </c>
      <c r="F930" s="174">
        <f t="shared" si="14"/>
        <v>15.306740000000001</v>
      </c>
      <c r="G930" s="119" t="s">
        <v>75</v>
      </c>
      <c r="H930" s="120" t="s">
        <v>75</v>
      </c>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row>
    <row r="931" spans="1:39" s="21" customFormat="1">
      <c r="A931" s="11" t="s">
        <v>1526</v>
      </c>
      <c r="B931" s="12" t="s">
        <v>1527</v>
      </c>
      <c r="C931" s="180">
        <v>25.1296296296</v>
      </c>
      <c r="D931" s="175">
        <v>2.9634085000000003</v>
      </c>
      <c r="E931" s="14">
        <v>1.25</v>
      </c>
      <c r="F931" s="174">
        <f t="shared" si="14"/>
        <v>3.7042606250000003</v>
      </c>
      <c r="G931" s="119" t="s">
        <v>75</v>
      </c>
      <c r="H931" s="120" t="s">
        <v>75</v>
      </c>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row>
    <row r="932" spans="1:39" s="21" customFormat="1">
      <c r="A932" s="11" t="s">
        <v>1528</v>
      </c>
      <c r="B932" s="12" t="s">
        <v>1527</v>
      </c>
      <c r="C932" s="180">
        <v>44.0273556231</v>
      </c>
      <c r="D932" s="175">
        <v>5.8706170000000002</v>
      </c>
      <c r="E932" s="14">
        <v>1.25</v>
      </c>
      <c r="F932" s="174">
        <f t="shared" si="14"/>
        <v>7.33827125</v>
      </c>
      <c r="G932" s="119" t="s">
        <v>75</v>
      </c>
      <c r="H932" s="120" t="s">
        <v>75</v>
      </c>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row>
    <row r="933" spans="1:39" s="21" customFormat="1">
      <c r="A933" s="11" t="s">
        <v>1529</v>
      </c>
      <c r="B933" s="12" t="s">
        <v>1527</v>
      </c>
      <c r="C933" s="180">
        <v>53.239141288100001</v>
      </c>
      <c r="D933" s="175">
        <v>7.7592040000000004</v>
      </c>
      <c r="E933" s="14">
        <v>1.25</v>
      </c>
      <c r="F933" s="174">
        <f t="shared" si="14"/>
        <v>9.6990049999999997</v>
      </c>
      <c r="G933" s="119" t="s">
        <v>75</v>
      </c>
      <c r="H933" s="120" t="s">
        <v>75</v>
      </c>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row>
    <row r="934" spans="1:39" s="21" customFormat="1">
      <c r="A934" s="16" t="s">
        <v>1530</v>
      </c>
      <c r="B934" s="17" t="s">
        <v>1527</v>
      </c>
      <c r="C934" s="181">
        <v>63.069353327100004</v>
      </c>
      <c r="D934" s="176">
        <v>10.473201</v>
      </c>
      <c r="E934" s="19">
        <v>1.25</v>
      </c>
      <c r="F934" s="174">
        <f t="shared" si="14"/>
        <v>13.09150125</v>
      </c>
      <c r="G934" s="119" t="s">
        <v>75</v>
      </c>
      <c r="H934" s="120" t="s">
        <v>75</v>
      </c>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row>
    <row r="935" spans="1:39" s="21" customFormat="1">
      <c r="A935" s="11" t="s">
        <v>1531</v>
      </c>
      <c r="B935" s="12" t="s">
        <v>1532</v>
      </c>
      <c r="C935" s="180">
        <v>22.3362068966</v>
      </c>
      <c r="D935" s="175">
        <v>1.722281</v>
      </c>
      <c r="E935" s="14">
        <v>1.25</v>
      </c>
      <c r="F935" s="174">
        <f t="shared" si="14"/>
        <v>2.1528512499999999</v>
      </c>
      <c r="G935" s="119" t="s">
        <v>75</v>
      </c>
      <c r="H935" s="120" t="s">
        <v>75</v>
      </c>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row>
    <row r="936" spans="1:39" s="21" customFormat="1">
      <c r="A936" s="11" t="s">
        <v>1533</v>
      </c>
      <c r="B936" s="12" t="s">
        <v>1532</v>
      </c>
      <c r="C936" s="180">
        <v>36.190559440599998</v>
      </c>
      <c r="D936" s="175">
        <v>4.2525110000000002</v>
      </c>
      <c r="E936" s="14">
        <v>1.25</v>
      </c>
      <c r="F936" s="174">
        <f t="shared" si="14"/>
        <v>5.3156387499999997</v>
      </c>
      <c r="G936" s="119" t="s">
        <v>75</v>
      </c>
      <c r="H936" s="120" t="s">
        <v>75</v>
      </c>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row>
    <row r="937" spans="1:39" s="21" customFormat="1">
      <c r="A937" s="11" t="s">
        <v>1534</v>
      </c>
      <c r="B937" s="12" t="s">
        <v>1532</v>
      </c>
      <c r="C937" s="180">
        <v>48.430493273499998</v>
      </c>
      <c r="D937" s="175">
        <v>6.5586820000000001</v>
      </c>
      <c r="E937" s="14">
        <v>1.25</v>
      </c>
      <c r="F937" s="174">
        <f t="shared" si="14"/>
        <v>8.1983525000000004</v>
      </c>
      <c r="G937" s="119" t="s">
        <v>75</v>
      </c>
      <c r="H937" s="120" t="s">
        <v>75</v>
      </c>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row>
    <row r="938" spans="1:39" s="21" customFormat="1">
      <c r="A938" s="16" t="s">
        <v>1535</v>
      </c>
      <c r="B938" s="17" t="s">
        <v>1532</v>
      </c>
      <c r="C938" s="181">
        <v>53.958333333299997</v>
      </c>
      <c r="D938" s="176">
        <v>7.0749449999999996</v>
      </c>
      <c r="E938" s="19">
        <v>1.25</v>
      </c>
      <c r="F938" s="174">
        <f t="shared" si="14"/>
        <v>8.8436812499999995</v>
      </c>
      <c r="G938" s="119" t="s">
        <v>75</v>
      </c>
      <c r="H938" s="120" t="s">
        <v>75</v>
      </c>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row>
    <row r="939" spans="1:39" s="21" customFormat="1">
      <c r="A939" s="11" t="s">
        <v>1536</v>
      </c>
      <c r="B939" s="12" t="s">
        <v>1537</v>
      </c>
      <c r="C939" s="180">
        <v>25.089820359299999</v>
      </c>
      <c r="D939" s="175">
        <v>2.7502719999999998</v>
      </c>
      <c r="E939" s="14">
        <v>1.25</v>
      </c>
      <c r="F939" s="174">
        <f t="shared" si="14"/>
        <v>3.4378399999999996</v>
      </c>
      <c r="G939" s="119" t="s">
        <v>75</v>
      </c>
      <c r="H939" s="120" t="s">
        <v>75</v>
      </c>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row>
    <row r="940" spans="1:39" s="21" customFormat="1">
      <c r="A940" s="11" t="s">
        <v>1538</v>
      </c>
      <c r="B940" s="12" t="s">
        <v>1537</v>
      </c>
      <c r="C940" s="180">
        <v>35.8188093184</v>
      </c>
      <c r="D940" s="175">
        <v>4.7485039999999996</v>
      </c>
      <c r="E940" s="14">
        <v>1.25</v>
      </c>
      <c r="F940" s="174">
        <f t="shared" si="14"/>
        <v>5.9356299999999997</v>
      </c>
      <c r="G940" s="119" t="s">
        <v>75</v>
      </c>
      <c r="H940" s="120" t="s">
        <v>75</v>
      </c>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row>
    <row r="941" spans="1:39" s="21" customFormat="1">
      <c r="A941" s="11" t="s">
        <v>1539</v>
      </c>
      <c r="B941" s="12" t="s">
        <v>1537</v>
      </c>
      <c r="C941" s="180">
        <v>43.412301778</v>
      </c>
      <c r="D941" s="175">
        <v>6.1882960000000002</v>
      </c>
      <c r="E941" s="14">
        <v>1.25</v>
      </c>
      <c r="F941" s="174">
        <f t="shared" si="14"/>
        <v>7.7353700000000005</v>
      </c>
      <c r="G941" s="119" t="s">
        <v>75</v>
      </c>
      <c r="H941" s="120" t="s">
        <v>75</v>
      </c>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row>
    <row r="942" spans="1:39" s="21" customFormat="1">
      <c r="A942" s="16" t="s">
        <v>1540</v>
      </c>
      <c r="B942" s="17" t="s">
        <v>1537</v>
      </c>
      <c r="C942" s="181">
        <v>49.570588235300001</v>
      </c>
      <c r="D942" s="176">
        <v>7.9507770000000004</v>
      </c>
      <c r="E942" s="19">
        <v>1.25</v>
      </c>
      <c r="F942" s="174">
        <f t="shared" si="14"/>
        <v>9.938471250000001</v>
      </c>
      <c r="G942" s="119" t="s">
        <v>75</v>
      </c>
      <c r="H942" s="120" t="s">
        <v>75</v>
      </c>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row>
    <row r="943" spans="1:39" s="21" customFormat="1">
      <c r="A943" s="11" t="s">
        <v>1541</v>
      </c>
      <c r="B943" s="12" t="s">
        <v>1542</v>
      </c>
      <c r="C943" s="180">
        <v>19.801229508199999</v>
      </c>
      <c r="D943" s="175">
        <v>2.1291859999999998</v>
      </c>
      <c r="E943" s="14">
        <v>1.25</v>
      </c>
      <c r="F943" s="174">
        <f t="shared" si="14"/>
        <v>2.6614825</v>
      </c>
      <c r="G943" s="119" t="s">
        <v>75</v>
      </c>
      <c r="H943" s="120" t="s">
        <v>75</v>
      </c>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row>
    <row r="944" spans="1:39" s="21" customFormat="1">
      <c r="A944" s="11" t="s">
        <v>1543</v>
      </c>
      <c r="B944" s="12" t="s">
        <v>1542</v>
      </c>
      <c r="C944" s="180">
        <v>30.038705137200001</v>
      </c>
      <c r="D944" s="175">
        <v>3.6046680000000002</v>
      </c>
      <c r="E944" s="14">
        <v>1.25</v>
      </c>
      <c r="F944" s="174">
        <f t="shared" si="14"/>
        <v>4.5058350000000003</v>
      </c>
      <c r="G944" s="119" t="s">
        <v>75</v>
      </c>
      <c r="H944" s="120" t="s">
        <v>75</v>
      </c>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row>
    <row r="945" spans="1:39" s="21" customFormat="1">
      <c r="A945" s="11" t="s">
        <v>1544</v>
      </c>
      <c r="B945" s="12" t="s">
        <v>1542</v>
      </c>
      <c r="C945" s="180">
        <v>38.462457337899998</v>
      </c>
      <c r="D945" s="175">
        <v>5.2683629999999999</v>
      </c>
      <c r="E945" s="14">
        <v>1.25</v>
      </c>
      <c r="F945" s="174">
        <f t="shared" si="14"/>
        <v>6.5854537500000001</v>
      </c>
      <c r="G945" s="119" t="s">
        <v>75</v>
      </c>
      <c r="H945" s="120" t="s">
        <v>75</v>
      </c>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row>
    <row r="946" spans="1:39" s="21" customFormat="1">
      <c r="A946" s="16" t="s">
        <v>1545</v>
      </c>
      <c r="B946" s="17" t="s">
        <v>1542</v>
      </c>
      <c r="C946" s="181">
        <v>44.1403508772</v>
      </c>
      <c r="D946" s="176">
        <v>6.0423935000000002</v>
      </c>
      <c r="E946" s="19">
        <v>1.25</v>
      </c>
      <c r="F946" s="174">
        <f t="shared" si="14"/>
        <v>7.552991875</v>
      </c>
      <c r="G946" s="119" t="s">
        <v>75</v>
      </c>
      <c r="H946" s="120" t="s">
        <v>75</v>
      </c>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row>
    <row r="947" spans="1:39" s="21" customFormat="1">
      <c r="A947" s="11" t="s">
        <v>1546</v>
      </c>
      <c r="B947" s="12" t="s">
        <v>1547</v>
      </c>
      <c r="C947" s="180">
        <v>19.333333333300001</v>
      </c>
      <c r="D947" s="175">
        <v>2.7331629999999998</v>
      </c>
      <c r="E947" s="14">
        <v>1.25</v>
      </c>
      <c r="F947" s="174">
        <f t="shared" si="14"/>
        <v>3.4164537499999996</v>
      </c>
      <c r="G947" s="119" t="s">
        <v>75</v>
      </c>
      <c r="H947" s="120" t="s">
        <v>75</v>
      </c>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row>
    <row r="948" spans="1:39" s="21" customFormat="1">
      <c r="A948" s="11" t="s">
        <v>1548</v>
      </c>
      <c r="B948" s="12" t="s">
        <v>1547</v>
      </c>
      <c r="C948" s="180">
        <v>22.102564102599999</v>
      </c>
      <c r="D948" s="175">
        <v>3.8627899999999999</v>
      </c>
      <c r="E948" s="14">
        <v>1.25</v>
      </c>
      <c r="F948" s="174">
        <f t="shared" si="14"/>
        <v>4.8284874999999996</v>
      </c>
      <c r="G948" s="119" t="s">
        <v>75</v>
      </c>
      <c r="H948" s="120" t="s">
        <v>75</v>
      </c>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row>
    <row r="949" spans="1:39" s="21" customFormat="1">
      <c r="A949" s="11" t="s">
        <v>1549</v>
      </c>
      <c r="B949" s="12" t="s">
        <v>1547</v>
      </c>
      <c r="C949" s="180">
        <v>38.034403669699998</v>
      </c>
      <c r="D949" s="175">
        <v>6.5635380000000003</v>
      </c>
      <c r="E949" s="14">
        <v>1.25</v>
      </c>
      <c r="F949" s="174">
        <f t="shared" si="14"/>
        <v>8.2044224999999997</v>
      </c>
      <c r="G949" s="119" t="s">
        <v>75</v>
      </c>
      <c r="H949" s="120" t="s">
        <v>75</v>
      </c>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row>
    <row r="950" spans="1:39" s="21" customFormat="1">
      <c r="A950" s="16" t="s">
        <v>1550</v>
      </c>
      <c r="B950" s="17" t="s">
        <v>1547</v>
      </c>
      <c r="C950" s="181">
        <v>62.665158370999997</v>
      </c>
      <c r="D950" s="176">
        <v>11.913351</v>
      </c>
      <c r="E950" s="19">
        <v>1.25</v>
      </c>
      <c r="F950" s="174">
        <f t="shared" si="14"/>
        <v>14.89168875</v>
      </c>
      <c r="G950" s="119" t="s">
        <v>75</v>
      </c>
      <c r="H950" s="120" t="s">
        <v>75</v>
      </c>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row>
    <row r="951" spans="1:39" s="21" customFormat="1">
      <c r="A951" s="11" t="s">
        <v>1551</v>
      </c>
      <c r="B951" s="12" t="s">
        <v>1552</v>
      </c>
      <c r="C951" s="180">
        <v>13.133689839600001</v>
      </c>
      <c r="D951" s="175">
        <v>1.1779189999999999</v>
      </c>
      <c r="E951" s="14">
        <v>1.25</v>
      </c>
      <c r="F951" s="174">
        <f t="shared" si="14"/>
        <v>1.47239875</v>
      </c>
      <c r="G951" s="119" t="s">
        <v>75</v>
      </c>
      <c r="H951" s="120" t="s">
        <v>75</v>
      </c>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row>
    <row r="952" spans="1:39" s="21" customFormat="1">
      <c r="A952" s="11" t="s">
        <v>1553</v>
      </c>
      <c r="B952" s="12" t="s">
        <v>1552</v>
      </c>
      <c r="C952" s="180">
        <v>21.2339707537</v>
      </c>
      <c r="D952" s="175">
        <v>2.5157970000000001</v>
      </c>
      <c r="E952" s="14">
        <v>1.25</v>
      </c>
      <c r="F952" s="174">
        <f t="shared" si="14"/>
        <v>3.1447462499999999</v>
      </c>
      <c r="G952" s="119" t="s">
        <v>75</v>
      </c>
      <c r="H952" s="120" t="s">
        <v>75</v>
      </c>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row>
    <row r="953" spans="1:39" s="21" customFormat="1">
      <c r="A953" s="11" t="s">
        <v>1554</v>
      </c>
      <c r="B953" s="12" t="s">
        <v>1552</v>
      </c>
      <c r="C953" s="180">
        <v>31.327971402999999</v>
      </c>
      <c r="D953" s="175">
        <v>4.0555640000000004</v>
      </c>
      <c r="E953" s="14">
        <v>1.25</v>
      </c>
      <c r="F953" s="174">
        <f t="shared" si="14"/>
        <v>5.0694550000000005</v>
      </c>
      <c r="G953" s="119" t="s">
        <v>75</v>
      </c>
      <c r="H953" s="120" t="s">
        <v>75</v>
      </c>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row>
    <row r="954" spans="1:39" s="21" customFormat="1">
      <c r="A954" s="16" t="s">
        <v>1555</v>
      </c>
      <c r="B954" s="17" t="s">
        <v>1552</v>
      </c>
      <c r="C954" s="181">
        <v>36.1412103746</v>
      </c>
      <c r="D954" s="176">
        <v>5.2441319999999996</v>
      </c>
      <c r="E954" s="19">
        <v>1.25</v>
      </c>
      <c r="F954" s="174">
        <f t="shared" si="14"/>
        <v>6.5551649999999997</v>
      </c>
      <c r="G954" s="119" t="s">
        <v>75</v>
      </c>
      <c r="H954" s="120" t="s">
        <v>75</v>
      </c>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row>
    <row r="955" spans="1:39" s="21" customFormat="1">
      <c r="A955" s="11" t="s">
        <v>1556</v>
      </c>
      <c r="B955" s="12" t="s">
        <v>1557</v>
      </c>
      <c r="C955" s="180">
        <v>17.560714285700001</v>
      </c>
      <c r="D955" s="175">
        <v>2.187916</v>
      </c>
      <c r="E955" s="14">
        <v>1.25</v>
      </c>
      <c r="F955" s="174">
        <f t="shared" si="14"/>
        <v>2.7348949999999999</v>
      </c>
      <c r="G955" s="119" t="s">
        <v>75</v>
      </c>
      <c r="H955" s="120" t="s">
        <v>75</v>
      </c>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row>
    <row r="956" spans="1:39" s="21" customFormat="1">
      <c r="A956" s="11" t="s">
        <v>1558</v>
      </c>
      <c r="B956" s="12" t="s">
        <v>1557</v>
      </c>
      <c r="C956" s="180">
        <v>24.415250344499999</v>
      </c>
      <c r="D956" s="175">
        <v>3.2222819999999999</v>
      </c>
      <c r="E956" s="14">
        <v>1.25</v>
      </c>
      <c r="F956" s="174">
        <f t="shared" si="14"/>
        <v>4.0278524999999998</v>
      </c>
      <c r="G956" s="119" t="s">
        <v>75</v>
      </c>
      <c r="H956" s="120" t="s">
        <v>75</v>
      </c>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row>
    <row r="957" spans="1:39" s="21" customFormat="1">
      <c r="A957" s="11" t="s">
        <v>1559</v>
      </c>
      <c r="B957" s="12" t="s">
        <v>1557</v>
      </c>
      <c r="C957" s="180">
        <v>32.481050818299998</v>
      </c>
      <c r="D957" s="175">
        <v>4.680288</v>
      </c>
      <c r="E957" s="14">
        <v>1.25</v>
      </c>
      <c r="F957" s="174">
        <f t="shared" si="14"/>
        <v>5.8503600000000002</v>
      </c>
      <c r="G957" s="119" t="s">
        <v>75</v>
      </c>
      <c r="H957" s="120" t="s">
        <v>75</v>
      </c>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row>
    <row r="958" spans="1:39" s="21" customFormat="1">
      <c r="A958" s="16" t="s">
        <v>1560</v>
      </c>
      <c r="B958" s="17" t="s">
        <v>1557</v>
      </c>
      <c r="C958" s="181">
        <v>38.338192419800002</v>
      </c>
      <c r="D958" s="176">
        <v>6.2296469999999999</v>
      </c>
      <c r="E958" s="19">
        <v>1.25</v>
      </c>
      <c r="F958" s="174">
        <f t="shared" si="14"/>
        <v>7.7870587499999999</v>
      </c>
      <c r="G958" s="119" t="s">
        <v>75</v>
      </c>
      <c r="H958" s="120" t="s">
        <v>75</v>
      </c>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row>
    <row r="959" spans="1:39" s="21" customFormat="1">
      <c r="A959" s="11" t="s">
        <v>1561</v>
      </c>
      <c r="B959" s="12" t="s">
        <v>1562</v>
      </c>
      <c r="C959" s="180">
        <v>14.385338345899999</v>
      </c>
      <c r="D959" s="175">
        <v>1.659257</v>
      </c>
      <c r="E959" s="14">
        <v>1.25</v>
      </c>
      <c r="F959" s="174">
        <f t="shared" si="14"/>
        <v>2.0740712499999998</v>
      </c>
      <c r="G959" s="119" t="s">
        <v>75</v>
      </c>
      <c r="H959" s="120" t="s">
        <v>75</v>
      </c>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row>
    <row r="960" spans="1:39" s="21" customFormat="1">
      <c r="A960" s="11" t="s">
        <v>1563</v>
      </c>
      <c r="B960" s="12" t="s">
        <v>1562</v>
      </c>
      <c r="C960" s="180">
        <v>21.532911392399999</v>
      </c>
      <c r="D960" s="175">
        <v>2.6830379999999998</v>
      </c>
      <c r="E960" s="14">
        <v>1.25</v>
      </c>
      <c r="F960" s="174">
        <f t="shared" si="14"/>
        <v>3.3537974999999998</v>
      </c>
      <c r="G960" s="119" t="s">
        <v>75</v>
      </c>
      <c r="H960" s="120" t="s">
        <v>75</v>
      </c>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row>
    <row r="961" spans="1:39" s="21" customFormat="1">
      <c r="A961" s="11" t="s">
        <v>1564</v>
      </c>
      <c r="B961" s="12" t="s">
        <v>1562</v>
      </c>
      <c r="C961" s="180">
        <v>28.531645569599998</v>
      </c>
      <c r="D961" s="175">
        <v>3.760078</v>
      </c>
      <c r="E961" s="14">
        <v>1.25</v>
      </c>
      <c r="F961" s="174">
        <f t="shared" si="14"/>
        <v>4.7000975</v>
      </c>
      <c r="G961" s="119" t="s">
        <v>75</v>
      </c>
      <c r="H961" s="120" t="s">
        <v>75</v>
      </c>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row>
    <row r="962" spans="1:39" s="21" customFormat="1">
      <c r="A962" s="16" t="s">
        <v>1565</v>
      </c>
      <c r="B962" s="17" t="s">
        <v>1562</v>
      </c>
      <c r="C962" s="181">
        <v>33.382352941199997</v>
      </c>
      <c r="D962" s="176">
        <v>4.8827090000000002</v>
      </c>
      <c r="E962" s="19">
        <v>1.25</v>
      </c>
      <c r="F962" s="174">
        <f t="shared" si="14"/>
        <v>6.1033862499999998</v>
      </c>
      <c r="G962" s="119" t="s">
        <v>75</v>
      </c>
      <c r="H962" s="120" t="s">
        <v>75</v>
      </c>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row>
    <row r="963" spans="1:39" s="21" customFormat="1">
      <c r="A963" s="11" t="s">
        <v>1566</v>
      </c>
      <c r="B963" s="12" t="s">
        <v>1567</v>
      </c>
      <c r="C963" s="180">
        <v>11.232671313999999</v>
      </c>
      <c r="D963" s="175">
        <v>0.92404900000000001</v>
      </c>
      <c r="E963" s="14">
        <v>1.25</v>
      </c>
      <c r="F963" s="174">
        <f t="shared" si="14"/>
        <v>1.1550612499999999</v>
      </c>
      <c r="G963" s="119" t="s">
        <v>75</v>
      </c>
      <c r="H963" s="120" t="s">
        <v>75</v>
      </c>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row>
    <row r="964" spans="1:39" s="21" customFormat="1">
      <c r="A964" s="11" t="s">
        <v>1568</v>
      </c>
      <c r="B964" s="12" t="s">
        <v>1567</v>
      </c>
      <c r="C964" s="180">
        <v>20.084036766099999</v>
      </c>
      <c r="D964" s="175">
        <v>2.2767520000000001</v>
      </c>
      <c r="E964" s="14">
        <v>1.25</v>
      </c>
      <c r="F964" s="174">
        <f t="shared" si="14"/>
        <v>2.8459400000000001</v>
      </c>
      <c r="G964" s="119" t="s">
        <v>75</v>
      </c>
      <c r="H964" s="120" t="s">
        <v>75</v>
      </c>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row>
    <row r="965" spans="1:39" s="21" customFormat="1">
      <c r="A965" s="11" t="s">
        <v>1569</v>
      </c>
      <c r="B965" s="12" t="s">
        <v>1567</v>
      </c>
      <c r="C965" s="180">
        <v>28.522774327099999</v>
      </c>
      <c r="D965" s="175">
        <v>3.6402040000000002</v>
      </c>
      <c r="E965" s="14">
        <v>1.25</v>
      </c>
      <c r="F965" s="174">
        <f t="shared" si="14"/>
        <v>4.5502549999999999</v>
      </c>
      <c r="G965" s="119" t="s">
        <v>75</v>
      </c>
      <c r="H965" s="120" t="s">
        <v>75</v>
      </c>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row>
    <row r="966" spans="1:39" s="21" customFormat="1">
      <c r="A966" s="16" t="s">
        <v>1570</v>
      </c>
      <c r="B966" s="17" t="s">
        <v>1567</v>
      </c>
      <c r="C966" s="181">
        <v>36.403846153800004</v>
      </c>
      <c r="D966" s="176">
        <v>5.0801949999999998</v>
      </c>
      <c r="E966" s="19">
        <v>1.25</v>
      </c>
      <c r="F966" s="174">
        <f t="shared" si="14"/>
        <v>6.3502437499999997</v>
      </c>
      <c r="G966" s="119" t="s">
        <v>75</v>
      </c>
      <c r="H966" s="120" t="s">
        <v>75</v>
      </c>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row>
    <row r="967" spans="1:39" s="21" customFormat="1">
      <c r="A967" s="11" t="s">
        <v>1571</v>
      </c>
      <c r="B967" s="12" t="s">
        <v>1572</v>
      </c>
      <c r="C967" s="180">
        <v>8.2022008253000003</v>
      </c>
      <c r="D967" s="175">
        <v>0.60811000000000004</v>
      </c>
      <c r="E967" s="14">
        <v>1.25</v>
      </c>
      <c r="F967" s="174">
        <f t="shared" si="14"/>
        <v>0.76013750000000002</v>
      </c>
      <c r="G967" s="119" t="s">
        <v>75</v>
      </c>
      <c r="H967" s="120" t="s">
        <v>75</v>
      </c>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row>
    <row r="968" spans="1:39" s="21" customFormat="1">
      <c r="A968" s="11" t="s">
        <v>1573</v>
      </c>
      <c r="B968" s="12" t="s">
        <v>1572</v>
      </c>
      <c r="C968" s="180">
        <v>13.973523421599999</v>
      </c>
      <c r="D968" s="175">
        <v>1.537841</v>
      </c>
      <c r="E968" s="14">
        <v>1.25</v>
      </c>
      <c r="F968" s="174">
        <f t="shared" si="14"/>
        <v>1.9223012500000001</v>
      </c>
      <c r="G968" s="119" t="s">
        <v>75</v>
      </c>
      <c r="H968" s="120" t="s">
        <v>75</v>
      </c>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row>
    <row r="969" spans="1:39" s="21" customFormat="1">
      <c r="A969" s="11" t="s">
        <v>1574</v>
      </c>
      <c r="B969" s="12" t="s">
        <v>1572</v>
      </c>
      <c r="C969" s="180">
        <v>21.247058823500002</v>
      </c>
      <c r="D969" s="175">
        <v>2.7205379999999999</v>
      </c>
      <c r="E969" s="14">
        <v>1.25</v>
      </c>
      <c r="F969" s="174">
        <f t="shared" si="14"/>
        <v>3.4006724999999998</v>
      </c>
      <c r="G969" s="119" t="s">
        <v>75</v>
      </c>
      <c r="H969" s="120" t="s">
        <v>75</v>
      </c>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row>
    <row r="970" spans="1:39" s="21" customFormat="1">
      <c r="A970" s="16" t="s">
        <v>1575</v>
      </c>
      <c r="B970" s="17" t="s">
        <v>1572</v>
      </c>
      <c r="C970" s="181">
        <v>24.160655737700001</v>
      </c>
      <c r="D970" s="176">
        <v>3.8100399999999999</v>
      </c>
      <c r="E970" s="19">
        <v>1.25</v>
      </c>
      <c r="F970" s="174">
        <f t="shared" si="14"/>
        <v>4.7625500000000001</v>
      </c>
      <c r="G970" s="119" t="s">
        <v>75</v>
      </c>
      <c r="H970" s="120" t="s">
        <v>75</v>
      </c>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row>
    <row r="971" spans="1:39" s="21" customFormat="1">
      <c r="A971" s="11" t="s">
        <v>1576</v>
      </c>
      <c r="B971" s="12" t="s">
        <v>1577</v>
      </c>
      <c r="C971" s="180">
        <v>11.1830985915</v>
      </c>
      <c r="D971" s="175">
        <v>1.3665099999999999</v>
      </c>
      <c r="E971" s="14">
        <v>1.25</v>
      </c>
      <c r="F971" s="174">
        <f t="shared" si="14"/>
        <v>1.7081374999999999</v>
      </c>
      <c r="G971" s="119" t="s">
        <v>75</v>
      </c>
      <c r="H971" s="120" t="s">
        <v>75</v>
      </c>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row>
    <row r="972" spans="1:39" s="21" customFormat="1">
      <c r="A972" s="11" t="s">
        <v>1578</v>
      </c>
      <c r="B972" s="12" t="s">
        <v>1577</v>
      </c>
      <c r="C972" s="180">
        <v>15.1382075472</v>
      </c>
      <c r="D972" s="175">
        <v>2.0912030000000001</v>
      </c>
      <c r="E972" s="14">
        <v>1.25</v>
      </c>
      <c r="F972" s="174">
        <f t="shared" si="14"/>
        <v>2.6140037500000002</v>
      </c>
      <c r="G972" s="119" t="s">
        <v>75</v>
      </c>
      <c r="H972" s="120" t="s">
        <v>75</v>
      </c>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row>
    <row r="973" spans="1:39" s="21" customFormat="1">
      <c r="A973" s="11" t="s">
        <v>1579</v>
      </c>
      <c r="B973" s="12" t="s">
        <v>1577</v>
      </c>
      <c r="C973" s="180">
        <v>19.773151025499999</v>
      </c>
      <c r="D973" s="175">
        <v>2.973589</v>
      </c>
      <c r="E973" s="14">
        <v>1.25</v>
      </c>
      <c r="F973" s="174">
        <f t="shared" si="14"/>
        <v>3.7169862500000002</v>
      </c>
      <c r="G973" s="119" t="s">
        <v>75</v>
      </c>
      <c r="H973" s="120" t="s">
        <v>75</v>
      </c>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row>
    <row r="974" spans="1:39" s="21" customFormat="1">
      <c r="A974" s="16" t="s">
        <v>1580</v>
      </c>
      <c r="B974" s="17" t="s">
        <v>1577</v>
      </c>
      <c r="C974" s="181">
        <v>22.847107437999998</v>
      </c>
      <c r="D974" s="176">
        <v>4.7201930000000001</v>
      </c>
      <c r="E974" s="19">
        <v>1.25</v>
      </c>
      <c r="F974" s="174">
        <f t="shared" si="14"/>
        <v>5.9002412500000005</v>
      </c>
      <c r="G974" s="119" t="s">
        <v>75</v>
      </c>
      <c r="H974" s="120" t="s">
        <v>75</v>
      </c>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row>
    <row r="975" spans="1:39" s="21" customFormat="1">
      <c r="A975" s="11" t="s">
        <v>1581</v>
      </c>
      <c r="B975" s="12" t="s">
        <v>1582</v>
      </c>
      <c r="C975" s="180">
        <v>9.2425431710999995</v>
      </c>
      <c r="D975" s="175">
        <v>0.99330200000000002</v>
      </c>
      <c r="E975" s="14">
        <v>1.25</v>
      </c>
      <c r="F975" s="174">
        <f t="shared" si="14"/>
        <v>1.2416275000000001</v>
      </c>
      <c r="G975" s="119" t="s">
        <v>75</v>
      </c>
      <c r="H975" s="120" t="s">
        <v>75</v>
      </c>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row>
    <row r="976" spans="1:39" s="21" customFormat="1">
      <c r="A976" s="11" t="s">
        <v>1583</v>
      </c>
      <c r="B976" s="12" t="s">
        <v>1582</v>
      </c>
      <c r="C976" s="180">
        <v>13.987051792800001</v>
      </c>
      <c r="D976" s="175">
        <v>1.6799090000000001</v>
      </c>
      <c r="E976" s="14">
        <v>1.25</v>
      </c>
      <c r="F976" s="174">
        <f t="shared" ref="F976:F1039" si="15">D976*E976</f>
        <v>2.09988625</v>
      </c>
      <c r="G976" s="119" t="s">
        <v>75</v>
      </c>
      <c r="H976" s="120" t="s">
        <v>75</v>
      </c>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row>
    <row r="977" spans="1:39" s="21" customFormat="1">
      <c r="A977" s="11" t="s">
        <v>1584</v>
      </c>
      <c r="B977" s="12" t="s">
        <v>1582</v>
      </c>
      <c r="C977" s="180">
        <v>18.717314487599999</v>
      </c>
      <c r="D977" s="175">
        <v>2.5086369999999998</v>
      </c>
      <c r="E977" s="14">
        <v>1.25</v>
      </c>
      <c r="F977" s="174">
        <f t="shared" si="15"/>
        <v>3.1357962499999998</v>
      </c>
      <c r="G977" s="119" t="s">
        <v>75</v>
      </c>
      <c r="H977" s="120" t="s">
        <v>75</v>
      </c>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row>
    <row r="978" spans="1:39" s="21" customFormat="1">
      <c r="A978" s="16" t="s">
        <v>1585</v>
      </c>
      <c r="B978" s="17" t="s">
        <v>1582</v>
      </c>
      <c r="C978" s="181">
        <v>27.3793103448</v>
      </c>
      <c r="D978" s="176">
        <v>3.8931149999999999</v>
      </c>
      <c r="E978" s="19">
        <v>1.25</v>
      </c>
      <c r="F978" s="174">
        <f t="shared" si="15"/>
        <v>4.8663937500000003</v>
      </c>
      <c r="G978" s="119" t="s">
        <v>75</v>
      </c>
      <c r="H978" s="120" t="s">
        <v>75</v>
      </c>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row>
    <row r="979" spans="1:39" s="21" customFormat="1">
      <c r="A979" s="11" t="s">
        <v>1586</v>
      </c>
      <c r="B979" s="12" t="s">
        <v>0</v>
      </c>
      <c r="C979" s="180">
        <v>11.5715793919</v>
      </c>
      <c r="D979" s="175">
        <v>1.1468970000000001</v>
      </c>
      <c r="E979" s="14">
        <v>1.25</v>
      </c>
      <c r="F979" s="174">
        <f t="shared" si="15"/>
        <v>1.4336212500000001</v>
      </c>
      <c r="G979" s="119" t="s">
        <v>75</v>
      </c>
      <c r="H979" s="120" t="s">
        <v>75</v>
      </c>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row>
    <row r="980" spans="1:39" s="21" customFormat="1">
      <c r="A980" s="11" t="s">
        <v>1</v>
      </c>
      <c r="B980" s="12" t="s">
        <v>0</v>
      </c>
      <c r="C980" s="180">
        <v>16.206024744499999</v>
      </c>
      <c r="D980" s="175">
        <v>1.862649</v>
      </c>
      <c r="E980" s="14">
        <v>1.25</v>
      </c>
      <c r="F980" s="174">
        <f t="shared" si="15"/>
        <v>2.3283112500000001</v>
      </c>
      <c r="G980" s="119" t="s">
        <v>75</v>
      </c>
      <c r="H980" s="120" t="s">
        <v>75</v>
      </c>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row>
    <row r="981" spans="1:39" s="21" customFormat="1">
      <c r="A981" s="11" t="s">
        <v>2</v>
      </c>
      <c r="B981" s="12" t="s">
        <v>0</v>
      </c>
      <c r="C981" s="180">
        <v>19.246648793599999</v>
      </c>
      <c r="D981" s="175">
        <v>2.3297469999999998</v>
      </c>
      <c r="E981" s="14">
        <v>1.25</v>
      </c>
      <c r="F981" s="174">
        <f t="shared" si="15"/>
        <v>2.9121837499999996</v>
      </c>
      <c r="G981" s="119" t="s">
        <v>75</v>
      </c>
      <c r="H981" s="120" t="s">
        <v>75</v>
      </c>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row>
    <row r="982" spans="1:39" s="21" customFormat="1">
      <c r="A982" s="16" t="s">
        <v>3</v>
      </c>
      <c r="B982" s="17" t="s">
        <v>0</v>
      </c>
      <c r="C982" s="181">
        <v>20.1470588235</v>
      </c>
      <c r="D982" s="176">
        <v>2.9193169999999999</v>
      </c>
      <c r="E982" s="19">
        <v>1.25</v>
      </c>
      <c r="F982" s="174">
        <f t="shared" si="15"/>
        <v>3.6491462499999998</v>
      </c>
      <c r="G982" s="119" t="s">
        <v>75</v>
      </c>
      <c r="H982" s="120" t="s">
        <v>75</v>
      </c>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row>
    <row r="983" spans="1:39" s="21" customFormat="1">
      <c r="A983" s="11" t="s">
        <v>4</v>
      </c>
      <c r="B983" s="12" t="s">
        <v>5</v>
      </c>
      <c r="C983" s="180">
        <v>2.7918781726000002</v>
      </c>
      <c r="D983" s="175">
        <v>0.13864099999999999</v>
      </c>
      <c r="E983" s="14">
        <v>1</v>
      </c>
      <c r="F983" s="174">
        <f t="shared" si="15"/>
        <v>0.13864099999999999</v>
      </c>
      <c r="G983" s="119" t="s">
        <v>1587</v>
      </c>
      <c r="H983" s="120" t="s">
        <v>1587</v>
      </c>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row>
    <row r="984" spans="1:39" s="21" customFormat="1">
      <c r="A984" s="11" t="s">
        <v>6</v>
      </c>
      <c r="B984" s="12" t="s">
        <v>5</v>
      </c>
      <c r="C984" s="180">
        <v>4.5638309371999997</v>
      </c>
      <c r="D984" s="175">
        <v>0.25861400000000001</v>
      </c>
      <c r="E984" s="14">
        <v>1</v>
      </c>
      <c r="F984" s="174">
        <f t="shared" si="15"/>
        <v>0.25861400000000001</v>
      </c>
      <c r="G984" s="119" t="s">
        <v>1587</v>
      </c>
      <c r="H984" s="120" t="s">
        <v>1587</v>
      </c>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row>
    <row r="985" spans="1:39" s="21" customFormat="1">
      <c r="A985" s="11" t="s">
        <v>7</v>
      </c>
      <c r="B985" s="12" t="s">
        <v>5</v>
      </c>
      <c r="C985" s="180">
        <v>8.6406607622999996</v>
      </c>
      <c r="D985" s="175">
        <v>0.76787300000000003</v>
      </c>
      <c r="E985" s="14">
        <v>1</v>
      </c>
      <c r="F985" s="174">
        <f t="shared" si="15"/>
        <v>0.76787300000000003</v>
      </c>
      <c r="G985" s="119" t="s">
        <v>1587</v>
      </c>
      <c r="H985" s="120" t="s">
        <v>1587</v>
      </c>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row>
    <row r="986" spans="1:39" s="21" customFormat="1">
      <c r="A986" s="16" t="s">
        <v>8</v>
      </c>
      <c r="B986" s="17" t="s">
        <v>5</v>
      </c>
      <c r="C986" s="181">
        <v>18.3846153846</v>
      </c>
      <c r="D986" s="176">
        <v>2.281857</v>
      </c>
      <c r="E986" s="19">
        <v>1</v>
      </c>
      <c r="F986" s="174">
        <f t="shared" si="15"/>
        <v>2.281857</v>
      </c>
      <c r="G986" s="119" t="s">
        <v>1587</v>
      </c>
      <c r="H986" s="120" t="s">
        <v>1587</v>
      </c>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row>
    <row r="987" spans="1:39" s="21" customFormat="1">
      <c r="A987" s="11" t="s">
        <v>9</v>
      </c>
      <c r="B987" s="12" t="s">
        <v>10</v>
      </c>
      <c r="C987" s="180">
        <v>4.8571428571000004</v>
      </c>
      <c r="D987" s="175">
        <v>2.0467019999999998</v>
      </c>
      <c r="E987" s="14">
        <v>1.25</v>
      </c>
      <c r="F987" s="174">
        <f t="shared" si="15"/>
        <v>2.5583774999999997</v>
      </c>
      <c r="G987" s="119" t="s">
        <v>75</v>
      </c>
      <c r="H987" s="120" t="s">
        <v>75</v>
      </c>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row>
    <row r="988" spans="1:39" s="21" customFormat="1">
      <c r="A988" s="11" t="s">
        <v>11</v>
      </c>
      <c r="B988" s="12" t="s">
        <v>10</v>
      </c>
      <c r="C988" s="180">
        <v>9.3951612903000008</v>
      </c>
      <c r="D988" s="175">
        <v>3.2884609999999999</v>
      </c>
      <c r="E988" s="14">
        <v>1.25</v>
      </c>
      <c r="F988" s="174">
        <f t="shared" si="15"/>
        <v>4.1105762499999994</v>
      </c>
      <c r="G988" s="119" t="s">
        <v>75</v>
      </c>
      <c r="H988" s="120" t="s">
        <v>75</v>
      </c>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row>
    <row r="989" spans="1:39" s="21" customFormat="1">
      <c r="A989" s="11" t="s">
        <v>12</v>
      </c>
      <c r="B989" s="12" t="s">
        <v>10</v>
      </c>
      <c r="C989" s="180">
        <v>14.4790575916</v>
      </c>
      <c r="D989" s="175">
        <v>5.2249210000000001</v>
      </c>
      <c r="E989" s="14">
        <v>1.25</v>
      </c>
      <c r="F989" s="174">
        <f t="shared" si="15"/>
        <v>6.5311512500000006</v>
      </c>
      <c r="G989" s="119" t="s">
        <v>75</v>
      </c>
      <c r="H989" s="120" t="s">
        <v>75</v>
      </c>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row>
    <row r="990" spans="1:39" s="21" customFormat="1">
      <c r="A990" s="16" t="s">
        <v>13</v>
      </c>
      <c r="B990" s="17" t="s">
        <v>10</v>
      </c>
      <c r="C990" s="181">
        <v>39.116975748900003</v>
      </c>
      <c r="D990" s="176">
        <v>11.207125</v>
      </c>
      <c r="E990" s="14">
        <v>1.25</v>
      </c>
      <c r="F990" s="174">
        <f t="shared" si="15"/>
        <v>14.008906249999999</v>
      </c>
      <c r="G990" s="119" t="s">
        <v>75</v>
      </c>
      <c r="H990" s="120" t="s">
        <v>75</v>
      </c>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row>
    <row r="991" spans="1:39" s="21" customFormat="1">
      <c r="A991" s="11" t="s">
        <v>14</v>
      </c>
      <c r="B991" s="12" t="s">
        <v>15</v>
      </c>
      <c r="C991" s="180">
        <v>3.3540229885000001</v>
      </c>
      <c r="D991" s="175">
        <v>0.92167699999999997</v>
      </c>
      <c r="E991" s="14">
        <v>1.25</v>
      </c>
      <c r="F991" s="174">
        <f t="shared" si="15"/>
        <v>1.15209625</v>
      </c>
      <c r="G991" s="119" t="s">
        <v>75</v>
      </c>
      <c r="H991" s="120" t="s">
        <v>75</v>
      </c>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row>
    <row r="992" spans="1:39" s="21" customFormat="1">
      <c r="A992" s="11" t="s">
        <v>16</v>
      </c>
      <c r="B992" s="12" t="s">
        <v>15</v>
      </c>
      <c r="C992" s="180">
        <v>8.8614886731000002</v>
      </c>
      <c r="D992" s="175">
        <v>1.6765859999999999</v>
      </c>
      <c r="E992" s="14">
        <v>1.25</v>
      </c>
      <c r="F992" s="174">
        <f t="shared" si="15"/>
        <v>2.0957325</v>
      </c>
      <c r="G992" s="119" t="s">
        <v>75</v>
      </c>
      <c r="H992" s="120" t="s">
        <v>75</v>
      </c>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row>
    <row r="993" spans="1:39" s="21" customFormat="1">
      <c r="A993" s="11" t="s">
        <v>17</v>
      </c>
      <c r="B993" s="12" t="s">
        <v>15</v>
      </c>
      <c r="C993" s="180">
        <v>22.793080939900001</v>
      </c>
      <c r="D993" s="175">
        <v>3.7479900000000002</v>
      </c>
      <c r="E993" s="14">
        <v>1.25</v>
      </c>
      <c r="F993" s="174">
        <f t="shared" si="15"/>
        <v>4.6849875000000001</v>
      </c>
      <c r="G993" s="119" t="s">
        <v>75</v>
      </c>
      <c r="H993" s="120" t="s">
        <v>75</v>
      </c>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row>
    <row r="994" spans="1:39" s="21" customFormat="1">
      <c r="A994" s="16" t="s">
        <v>18</v>
      </c>
      <c r="B994" s="17" t="s">
        <v>15</v>
      </c>
      <c r="C994" s="181">
        <v>51.110662358600003</v>
      </c>
      <c r="D994" s="176">
        <v>9.6323740000000004</v>
      </c>
      <c r="E994" s="14">
        <v>1.25</v>
      </c>
      <c r="F994" s="174">
        <f t="shared" si="15"/>
        <v>12.0404675</v>
      </c>
      <c r="G994" s="119" t="s">
        <v>75</v>
      </c>
      <c r="H994" s="120" t="s">
        <v>75</v>
      </c>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row>
    <row r="995" spans="1:39" s="21" customFormat="1">
      <c r="A995" s="11" t="s">
        <v>19</v>
      </c>
      <c r="B995" s="12" t="s">
        <v>20</v>
      </c>
      <c r="C995" s="180">
        <v>2.9639840342000001</v>
      </c>
      <c r="D995" s="175">
        <v>0.197128</v>
      </c>
      <c r="E995" s="14">
        <v>1.25</v>
      </c>
      <c r="F995" s="174">
        <f t="shared" si="15"/>
        <v>0.24640999999999999</v>
      </c>
      <c r="G995" s="119" t="s">
        <v>75</v>
      </c>
      <c r="H995" s="120" t="s">
        <v>75</v>
      </c>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row>
    <row r="996" spans="1:39" s="21" customFormat="1">
      <c r="A996" s="11" t="s">
        <v>21</v>
      </c>
      <c r="B996" s="12" t="s">
        <v>20</v>
      </c>
      <c r="C996" s="180">
        <v>6.5067528736</v>
      </c>
      <c r="D996" s="175">
        <v>0.57979499999999995</v>
      </c>
      <c r="E996" s="14">
        <v>1.25</v>
      </c>
      <c r="F996" s="174">
        <f t="shared" si="15"/>
        <v>0.72474374999999991</v>
      </c>
      <c r="G996" s="119" t="s">
        <v>75</v>
      </c>
      <c r="H996" s="120" t="s">
        <v>75</v>
      </c>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row>
    <row r="997" spans="1:39" s="21" customFormat="1">
      <c r="A997" s="11" t="s">
        <v>22</v>
      </c>
      <c r="B997" s="12" t="s">
        <v>20</v>
      </c>
      <c r="C997" s="180">
        <v>12.2554123084</v>
      </c>
      <c r="D997" s="175">
        <v>1.389133</v>
      </c>
      <c r="E997" s="14">
        <v>1.25</v>
      </c>
      <c r="F997" s="174">
        <f t="shared" si="15"/>
        <v>1.73641625</v>
      </c>
      <c r="G997" s="119" t="s">
        <v>75</v>
      </c>
      <c r="H997" s="120" t="s">
        <v>75</v>
      </c>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row>
    <row r="998" spans="1:39" s="21" customFormat="1">
      <c r="A998" s="16" t="s">
        <v>23</v>
      </c>
      <c r="B998" s="17" t="s">
        <v>20</v>
      </c>
      <c r="C998" s="181">
        <v>23.812722646299999</v>
      </c>
      <c r="D998" s="176">
        <v>3.972715</v>
      </c>
      <c r="E998" s="14">
        <v>1.25</v>
      </c>
      <c r="F998" s="174">
        <f t="shared" si="15"/>
        <v>4.9658937500000002</v>
      </c>
      <c r="G998" s="119" t="s">
        <v>75</v>
      </c>
      <c r="H998" s="120" t="s">
        <v>75</v>
      </c>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row>
    <row r="999" spans="1:39" s="21" customFormat="1">
      <c r="A999" s="11" t="s">
        <v>24</v>
      </c>
      <c r="B999" s="12" t="s">
        <v>25</v>
      </c>
      <c r="C999" s="180">
        <v>4.6501087744999996</v>
      </c>
      <c r="D999" s="175">
        <v>0.48852699999999999</v>
      </c>
      <c r="E999" s="14">
        <v>1.25</v>
      </c>
      <c r="F999" s="174">
        <f t="shared" si="15"/>
        <v>0.61065875000000003</v>
      </c>
      <c r="G999" s="119" t="s">
        <v>75</v>
      </c>
      <c r="H999" s="120" t="s">
        <v>75</v>
      </c>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row>
    <row r="1000" spans="1:39" s="21" customFormat="1">
      <c r="A1000" s="11" t="s">
        <v>26</v>
      </c>
      <c r="B1000" s="12" t="s">
        <v>25</v>
      </c>
      <c r="C1000" s="180">
        <v>7.4899045019999999</v>
      </c>
      <c r="D1000" s="175">
        <v>0.94447999999999999</v>
      </c>
      <c r="E1000" s="14">
        <v>1.25</v>
      </c>
      <c r="F1000" s="174">
        <f t="shared" si="15"/>
        <v>1.1806000000000001</v>
      </c>
      <c r="G1000" s="119" t="s">
        <v>75</v>
      </c>
      <c r="H1000" s="120" t="s">
        <v>75</v>
      </c>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row>
    <row r="1001" spans="1:39" s="21" customFormat="1">
      <c r="A1001" s="11" t="s">
        <v>27</v>
      </c>
      <c r="B1001" s="12" t="s">
        <v>25</v>
      </c>
      <c r="C1001" s="180">
        <v>12.609645131900001</v>
      </c>
      <c r="D1001" s="175">
        <v>2.0175619999999999</v>
      </c>
      <c r="E1001" s="14">
        <v>1.25</v>
      </c>
      <c r="F1001" s="174">
        <f t="shared" si="15"/>
        <v>2.5219524999999998</v>
      </c>
      <c r="G1001" s="119" t="s">
        <v>75</v>
      </c>
      <c r="H1001" s="120" t="s">
        <v>75</v>
      </c>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row>
    <row r="1002" spans="1:39" s="21" customFormat="1">
      <c r="A1002" s="16" t="s">
        <v>28</v>
      </c>
      <c r="B1002" s="17" t="s">
        <v>25</v>
      </c>
      <c r="C1002" s="181">
        <v>22.325884543800001</v>
      </c>
      <c r="D1002" s="176">
        <v>4.6933179999999997</v>
      </c>
      <c r="E1002" s="14">
        <v>1.25</v>
      </c>
      <c r="F1002" s="174">
        <f t="shared" si="15"/>
        <v>5.8666474999999991</v>
      </c>
      <c r="G1002" s="119" t="s">
        <v>75</v>
      </c>
      <c r="H1002" s="120" t="s">
        <v>75</v>
      </c>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row>
    <row r="1003" spans="1:39" s="21" customFormat="1">
      <c r="A1003" s="11" t="s">
        <v>29</v>
      </c>
      <c r="B1003" s="12" t="s">
        <v>30</v>
      </c>
      <c r="C1003" s="180">
        <v>5.5774506858999997</v>
      </c>
      <c r="D1003" s="175">
        <v>0.55810400000000004</v>
      </c>
      <c r="E1003" s="14">
        <v>1.25</v>
      </c>
      <c r="F1003" s="174">
        <f t="shared" si="15"/>
        <v>0.69763000000000008</v>
      </c>
      <c r="G1003" s="119" t="s">
        <v>75</v>
      </c>
      <c r="H1003" s="120" t="s">
        <v>75</v>
      </c>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row>
    <row r="1004" spans="1:39" s="21" customFormat="1">
      <c r="A1004" s="11" t="s">
        <v>31</v>
      </c>
      <c r="B1004" s="12" t="s">
        <v>30</v>
      </c>
      <c r="C1004" s="180">
        <v>7.7948827292000002</v>
      </c>
      <c r="D1004" s="175">
        <v>0.88391900000000001</v>
      </c>
      <c r="E1004" s="14">
        <v>1.25</v>
      </c>
      <c r="F1004" s="174">
        <f t="shared" si="15"/>
        <v>1.10489875</v>
      </c>
      <c r="G1004" s="119" t="s">
        <v>75</v>
      </c>
      <c r="H1004" s="120" t="s">
        <v>75</v>
      </c>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row>
    <row r="1005" spans="1:39" s="21" customFormat="1">
      <c r="A1005" s="11" t="s">
        <v>32</v>
      </c>
      <c r="B1005" s="12" t="s">
        <v>30</v>
      </c>
      <c r="C1005" s="180">
        <v>11.6391752577</v>
      </c>
      <c r="D1005" s="175">
        <v>1.5558000000000001</v>
      </c>
      <c r="E1005" s="14">
        <v>1.25</v>
      </c>
      <c r="F1005" s="174">
        <f t="shared" si="15"/>
        <v>1.94475</v>
      </c>
      <c r="G1005" s="119" t="s">
        <v>75</v>
      </c>
      <c r="H1005" s="120" t="s">
        <v>75</v>
      </c>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row>
    <row r="1006" spans="1:39" s="21" customFormat="1">
      <c r="A1006" s="16" t="s">
        <v>33</v>
      </c>
      <c r="B1006" s="17" t="s">
        <v>30</v>
      </c>
      <c r="C1006" s="181">
        <v>18.960629921300001</v>
      </c>
      <c r="D1006" s="176">
        <v>3.061239</v>
      </c>
      <c r="E1006" s="14">
        <v>1.25</v>
      </c>
      <c r="F1006" s="174">
        <f t="shared" si="15"/>
        <v>3.8265487500000002</v>
      </c>
      <c r="G1006" s="119" t="s">
        <v>75</v>
      </c>
      <c r="H1006" s="120" t="s">
        <v>75</v>
      </c>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row>
    <row r="1007" spans="1:39" s="21" customFormat="1">
      <c r="A1007" s="11" t="s">
        <v>34</v>
      </c>
      <c r="B1007" s="12" t="s">
        <v>35</v>
      </c>
      <c r="C1007" s="180">
        <v>4.4076496800999996</v>
      </c>
      <c r="D1007" s="175">
        <v>0.328621</v>
      </c>
      <c r="E1007" s="14">
        <v>1.25</v>
      </c>
      <c r="F1007" s="174">
        <f t="shared" si="15"/>
        <v>0.41077625000000001</v>
      </c>
      <c r="G1007" s="119" t="s">
        <v>75</v>
      </c>
      <c r="H1007" s="120" t="s">
        <v>75</v>
      </c>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row>
    <row r="1008" spans="1:39" s="21" customFormat="1">
      <c r="A1008" s="11" t="s">
        <v>36</v>
      </c>
      <c r="B1008" s="12" t="s">
        <v>35</v>
      </c>
      <c r="C1008" s="180">
        <v>7.0366639440999998</v>
      </c>
      <c r="D1008" s="175">
        <v>0.662192</v>
      </c>
      <c r="E1008" s="14">
        <v>1.25</v>
      </c>
      <c r="F1008" s="174">
        <f t="shared" si="15"/>
        <v>0.82774000000000003</v>
      </c>
      <c r="G1008" s="119" t="s">
        <v>75</v>
      </c>
      <c r="H1008" s="120" t="s">
        <v>75</v>
      </c>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row>
    <row r="1009" spans="1:39" s="21" customFormat="1">
      <c r="A1009" s="11" t="s">
        <v>37</v>
      </c>
      <c r="B1009" s="12" t="s">
        <v>35</v>
      </c>
      <c r="C1009" s="180">
        <v>9.9823091248000004</v>
      </c>
      <c r="D1009" s="175">
        <v>1.180868</v>
      </c>
      <c r="E1009" s="14">
        <v>1.25</v>
      </c>
      <c r="F1009" s="174">
        <f t="shared" si="15"/>
        <v>1.4760850000000001</v>
      </c>
      <c r="G1009" s="119" t="s">
        <v>75</v>
      </c>
      <c r="H1009" s="120" t="s">
        <v>75</v>
      </c>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row>
    <row r="1010" spans="1:39" s="21" customFormat="1">
      <c r="A1010" s="16" t="s">
        <v>38</v>
      </c>
      <c r="B1010" s="17" t="s">
        <v>35</v>
      </c>
      <c r="C1010" s="181">
        <v>16.525059665899999</v>
      </c>
      <c r="D1010" s="176">
        <v>2.728494</v>
      </c>
      <c r="E1010" s="14">
        <v>1.25</v>
      </c>
      <c r="F1010" s="174">
        <f t="shared" si="15"/>
        <v>3.4106174999999999</v>
      </c>
      <c r="G1010" s="119" t="s">
        <v>75</v>
      </c>
      <c r="H1010" s="120" t="s">
        <v>75</v>
      </c>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row>
    <row r="1011" spans="1:39" s="21" customFormat="1">
      <c r="A1011" s="11" t="s">
        <v>39</v>
      </c>
      <c r="B1011" s="12" t="s">
        <v>40</v>
      </c>
      <c r="C1011" s="180">
        <v>2.0956037584999998</v>
      </c>
      <c r="D1011" s="175">
        <v>0.101188</v>
      </c>
      <c r="E1011" s="14">
        <v>1</v>
      </c>
      <c r="F1011" s="174">
        <f t="shared" si="15"/>
        <v>0.101188</v>
      </c>
      <c r="G1011" s="119" t="s">
        <v>1587</v>
      </c>
      <c r="H1011" s="120" t="s">
        <v>1587</v>
      </c>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row>
    <row r="1012" spans="1:39" s="21" customFormat="1">
      <c r="A1012" s="11" t="s">
        <v>41</v>
      </c>
      <c r="B1012" s="12" t="s">
        <v>40</v>
      </c>
      <c r="C1012" s="180">
        <v>2.4492019850000002</v>
      </c>
      <c r="D1012" s="175">
        <v>0.13521900000000001</v>
      </c>
      <c r="E1012" s="14">
        <v>1</v>
      </c>
      <c r="F1012" s="174">
        <f t="shared" si="15"/>
        <v>0.13521900000000001</v>
      </c>
      <c r="G1012" s="119" t="s">
        <v>1587</v>
      </c>
      <c r="H1012" s="120" t="s">
        <v>1587</v>
      </c>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row>
    <row r="1013" spans="1:39" s="21" customFormat="1">
      <c r="A1013" s="11" t="s">
        <v>42</v>
      </c>
      <c r="B1013" s="12" t="s">
        <v>40</v>
      </c>
      <c r="C1013" s="180">
        <v>3.7635379060999998</v>
      </c>
      <c r="D1013" s="175">
        <v>0.286333</v>
      </c>
      <c r="E1013" s="14">
        <v>1</v>
      </c>
      <c r="F1013" s="174">
        <f t="shared" si="15"/>
        <v>0.286333</v>
      </c>
      <c r="G1013" s="119" t="s">
        <v>1587</v>
      </c>
      <c r="H1013" s="120" t="s">
        <v>1587</v>
      </c>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row>
    <row r="1014" spans="1:39" s="21" customFormat="1">
      <c r="A1014" s="16" t="s">
        <v>43</v>
      </c>
      <c r="B1014" s="17" t="s">
        <v>40</v>
      </c>
      <c r="C1014" s="181">
        <v>12.0588235294</v>
      </c>
      <c r="D1014" s="176">
        <v>1.472556</v>
      </c>
      <c r="E1014" s="19">
        <v>1</v>
      </c>
      <c r="F1014" s="174">
        <f t="shared" si="15"/>
        <v>1.472556</v>
      </c>
      <c r="G1014" s="119" t="s">
        <v>1587</v>
      </c>
      <c r="H1014" s="120" t="s">
        <v>1587</v>
      </c>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row>
    <row r="1015" spans="1:39" s="21" customFormat="1">
      <c r="A1015" s="11" t="s">
        <v>44</v>
      </c>
      <c r="B1015" s="12" t="s">
        <v>45</v>
      </c>
      <c r="C1015" s="180">
        <v>3.4758687258999998</v>
      </c>
      <c r="D1015" s="175">
        <v>1.2984869999999999</v>
      </c>
      <c r="E1015" s="14">
        <v>1.5</v>
      </c>
      <c r="F1015" s="174">
        <f t="shared" si="15"/>
        <v>1.9477305</v>
      </c>
      <c r="G1015" s="119" t="s">
        <v>1647</v>
      </c>
      <c r="H1015" s="120" t="s">
        <v>1649</v>
      </c>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row>
    <row r="1016" spans="1:39" s="21" customFormat="1">
      <c r="A1016" s="11" t="s">
        <v>46</v>
      </c>
      <c r="B1016" s="12" t="s">
        <v>45</v>
      </c>
      <c r="C1016" s="180">
        <v>5.3688663283000002</v>
      </c>
      <c r="D1016" s="175">
        <v>1.7964089999999999</v>
      </c>
      <c r="E1016" s="14">
        <v>1.5</v>
      </c>
      <c r="F1016" s="174">
        <f t="shared" si="15"/>
        <v>2.6946135</v>
      </c>
      <c r="G1016" s="119" t="s">
        <v>1647</v>
      </c>
      <c r="H1016" s="120" t="s">
        <v>1649</v>
      </c>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row>
    <row r="1017" spans="1:39" s="21" customFormat="1">
      <c r="A1017" s="11" t="s">
        <v>47</v>
      </c>
      <c r="B1017" s="12" t="s">
        <v>45</v>
      </c>
      <c r="C1017" s="180">
        <v>8.4785276074000002</v>
      </c>
      <c r="D1017" s="175">
        <v>2.5201530000000001</v>
      </c>
      <c r="E1017" s="14">
        <v>1.5</v>
      </c>
      <c r="F1017" s="174">
        <f t="shared" si="15"/>
        <v>3.7802294999999999</v>
      </c>
      <c r="G1017" s="119" t="s">
        <v>1647</v>
      </c>
      <c r="H1017" s="120" t="s">
        <v>1649</v>
      </c>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row>
    <row r="1018" spans="1:39" s="21" customFormat="1">
      <c r="A1018" s="16" t="s">
        <v>48</v>
      </c>
      <c r="B1018" s="17" t="s">
        <v>45</v>
      </c>
      <c r="C1018" s="181">
        <v>15.6300578035</v>
      </c>
      <c r="D1018" s="176">
        <v>5.0825329999999997</v>
      </c>
      <c r="E1018" s="19">
        <v>1.5</v>
      </c>
      <c r="F1018" s="174">
        <f t="shared" si="15"/>
        <v>7.6237994999999996</v>
      </c>
      <c r="G1018" s="119" t="s">
        <v>1647</v>
      </c>
      <c r="H1018" s="120" t="s">
        <v>1649</v>
      </c>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row>
    <row r="1019" spans="1:39" s="21" customFormat="1">
      <c r="A1019" s="11" t="s">
        <v>49</v>
      </c>
      <c r="B1019" s="12" t="s">
        <v>50</v>
      </c>
      <c r="C1019" s="180">
        <v>3.3087205601999998</v>
      </c>
      <c r="D1019" s="175">
        <v>0.92330999999999996</v>
      </c>
      <c r="E1019" s="14">
        <v>1.5</v>
      </c>
      <c r="F1019" s="174">
        <f t="shared" si="15"/>
        <v>1.384965</v>
      </c>
      <c r="G1019" s="119" t="s">
        <v>1647</v>
      </c>
      <c r="H1019" s="120" t="s">
        <v>1649</v>
      </c>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row>
    <row r="1020" spans="1:39" s="21" customFormat="1">
      <c r="A1020" s="11" t="s">
        <v>51</v>
      </c>
      <c r="B1020" s="12" t="s">
        <v>50</v>
      </c>
      <c r="C1020" s="180">
        <v>4.7194679564999999</v>
      </c>
      <c r="D1020" s="175">
        <v>1.369478</v>
      </c>
      <c r="E1020" s="14">
        <v>1.5</v>
      </c>
      <c r="F1020" s="174">
        <f t="shared" si="15"/>
        <v>2.054217</v>
      </c>
      <c r="G1020" s="119" t="s">
        <v>1647</v>
      </c>
      <c r="H1020" s="120" t="s">
        <v>1649</v>
      </c>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row>
    <row r="1021" spans="1:39" s="21" customFormat="1">
      <c r="A1021" s="11" t="s">
        <v>52</v>
      </c>
      <c r="B1021" s="12" t="s">
        <v>50</v>
      </c>
      <c r="C1021" s="180">
        <v>9.6240963854999997</v>
      </c>
      <c r="D1021" s="175">
        <v>2.1004670000000001</v>
      </c>
      <c r="E1021" s="14">
        <v>1.5</v>
      </c>
      <c r="F1021" s="174">
        <f t="shared" si="15"/>
        <v>3.1507005000000001</v>
      </c>
      <c r="G1021" s="119" t="s">
        <v>1647</v>
      </c>
      <c r="H1021" s="120" t="s">
        <v>1649</v>
      </c>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row>
    <row r="1022" spans="1:39" s="21" customFormat="1">
      <c r="A1022" s="16" t="s">
        <v>53</v>
      </c>
      <c r="B1022" s="17" t="s">
        <v>50</v>
      </c>
      <c r="C1022" s="181">
        <v>24.258620689699999</v>
      </c>
      <c r="D1022" s="176">
        <v>5.9540379999999997</v>
      </c>
      <c r="E1022" s="19">
        <v>1.5</v>
      </c>
      <c r="F1022" s="174">
        <f t="shared" si="15"/>
        <v>8.9310569999999991</v>
      </c>
      <c r="G1022" s="119" t="s">
        <v>1647</v>
      </c>
      <c r="H1022" s="120" t="s">
        <v>1649</v>
      </c>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row>
    <row r="1023" spans="1:39" s="21" customFormat="1">
      <c r="A1023" s="11" t="s">
        <v>54</v>
      </c>
      <c r="B1023" s="12" t="s">
        <v>55</v>
      </c>
      <c r="C1023" s="180">
        <v>3.0548024227999999</v>
      </c>
      <c r="D1023" s="175">
        <v>0.53983000000000003</v>
      </c>
      <c r="E1023" s="14">
        <v>1.5</v>
      </c>
      <c r="F1023" s="174">
        <f t="shared" si="15"/>
        <v>0.80974500000000005</v>
      </c>
      <c r="G1023" s="119" t="s">
        <v>1647</v>
      </c>
      <c r="H1023" s="120" t="s">
        <v>1649</v>
      </c>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row>
    <row r="1024" spans="1:39" s="21" customFormat="1">
      <c r="A1024" s="11" t="s">
        <v>56</v>
      </c>
      <c r="B1024" s="12" t="s">
        <v>55</v>
      </c>
      <c r="C1024" s="180">
        <v>4.0832867239999997</v>
      </c>
      <c r="D1024" s="175">
        <v>0.72184800000000005</v>
      </c>
      <c r="E1024" s="14">
        <v>1.5</v>
      </c>
      <c r="F1024" s="174">
        <f t="shared" si="15"/>
        <v>1.0827720000000001</v>
      </c>
      <c r="G1024" s="119" t="s">
        <v>1647</v>
      </c>
      <c r="H1024" s="120" t="s">
        <v>1649</v>
      </c>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row>
    <row r="1025" spans="1:39" s="21" customFormat="1">
      <c r="A1025" s="11" t="s">
        <v>57</v>
      </c>
      <c r="B1025" s="12" t="s">
        <v>55</v>
      </c>
      <c r="C1025" s="180">
        <v>6.4837930596</v>
      </c>
      <c r="D1025" s="175">
        <v>1.1818599999999999</v>
      </c>
      <c r="E1025" s="14">
        <v>1.5</v>
      </c>
      <c r="F1025" s="174">
        <f t="shared" si="15"/>
        <v>1.7727899999999999</v>
      </c>
      <c r="G1025" s="119" t="s">
        <v>1647</v>
      </c>
      <c r="H1025" s="120" t="s">
        <v>1649</v>
      </c>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row>
    <row r="1026" spans="1:39" s="21" customFormat="1">
      <c r="A1026" s="16" t="s">
        <v>58</v>
      </c>
      <c r="B1026" s="17" t="s">
        <v>55</v>
      </c>
      <c r="C1026" s="181">
        <v>14.3485096626</v>
      </c>
      <c r="D1026" s="176">
        <v>3.0179559999999999</v>
      </c>
      <c r="E1026" s="19">
        <v>1.5</v>
      </c>
      <c r="F1026" s="174">
        <f t="shared" si="15"/>
        <v>4.5269339999999998</v>
      </c>
      <c r="G1026" s="119" t="s">
        <v>1647</v>
      </c>
      <c r="H1026" s="120" t="s">
        <v>1649</v>
      </c>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row>
    <row r="1027" spans="1:39" s="21" customFormat="1">
      <c r="A1027" s="11" t="s">
        <v>59</v>
      </c>
      <c r="B1027" s="12" t="s">
        <v>60</v>
      </c>
      <c r="C1027" s="180">
        <v>2.7501128667999999</v>
      </c>
      <c r="D1027" s="175">
        <v>0.64729700000000001</v>
      </c>
      <c r="E1027" s="14">
        <v>1.5</v>
      </c>
      <c r="F1027" s="174">
        <f t="shared" si="15"/>
        <v>0.97094550000000002</v>
      </c>
      <c r="G1027" s="119" t="s">
        <v>1647</v>
      </c>
      <c r="H1027" s="120" t="s">
        <v>1649</v>
      </c>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row>
    <row r="1028" spans="1:39" s="21" customFormat="1">
      <c r="A1028" s="11" t="s">
        <v>61</v>
      </c>
      <c r="B1028" s="12" t="s">
        <v>60</v>
      </c>
      <c r="C1028" s="180">
        <v>3.7533506701000001</v>
      </c>
      <c r="D1028" s="175">
        <v>0.80974999999999997</v>
      </c>
      <c r="E1028" s="14">
        <v>1.5</v>
      </c>
      <c r="F1028" s="174">
        <f t="shared" si="15"/>
        <v>1.2146249999999998</v>
      </c>
      <c r="G1028" s="119" t="s">
        <v>1647</v>
      </c>
      <c r="H1028" s="120" t="s">
        <v>1649</v>
      </c>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row>
    <row r="1029" spans="1:39" s="21" customFormat="1">
      <c r="A1029" s="11" t="s">
        <v>62</v>
      </c>
      <c r="B1029" s="12" t="s">
        <v>60</v>
      </c>
      <c r="C1029" s="180">
        <v>5.6598795525999996</v>
      </c>
      <c r="D1029" s="175">
        <v>1.243214</v>
      </c>
      <c r="E1029" s="14">
        <v>1.5</v>
      </c>
      <c r="F1029" s="174">
        <f t="shared" si="15"/>
        <v>1.8648210000000001</v>
      </c>
      <c r="G1029" s="119" t="s">
        <v>1647</v>
      </c>
      <c r="H1029" s="120" t="s">
        <v>1649</v>
      </c>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row>
    <row r="1030" spans="1:39" s="21" customFormat="1">
      <c r="A1030" s="16" t="s">
        <v>63</v>
      </c>
      <c r="B1030" s="17" t="s">
        <v>60</v>
      </c>
      <c r="C1030" s="181">
        <v>12.649825784000001</v>
      </c>
      <c r="D1030" s="176">
        <v>2.7856459999999998</v>
      </c>
      <c r="E1030" s="19">
        <v>1.5</v>
      </c>
      <c r="F1030" s="174">
        <f t="shared" si="15"/>
        <v>4.1784689999999998</v>
      </c>
      <c r="G1030" s="119" t="s">
        <v>1647</v>
      </c>
      <c r="H1030" s="120" t="s">
        <v>1649</v>
      </c>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row>
    <row r="1031" spans="1:39" s="21" customFormat="1">
      <c r="A1031" s="11" t="s">
        <v>64</v>
      </c>
      <c r="B1031" s="12" t="s">
        <v>65</v>
      </c>
      <c r="C1031" s="180">
        <v>4.1160256004000004</v>
      </c>
      <c r="D1031" s="175">
        <v>0.50437699999999996</v>
      </c>
      <c r="E1031" s="14">
        <v>1.5</v>
      </c>
      <c r="F1031" s="174">
        <f t="shared" si="15"/>
        <v>0.7565655</v>
      </c>
      <c r="G1031" s="119" t="s">
        <v>1647</v>
      </c>
      <c r="H1031" s="120" t="s">
        <v>1649</v>
      </c>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row>
    <row r="1032" spans="1:39" s="21" customFormat="1">
      <c r="A1032" s="11" t="s">
        <v>66</v>
      </c>
      <c r="B1032" s="12" t="s">
        <v>65</v>
      </c>
      <c r="C1032" s="180">
        <v>5.3841367472000004</v>
      </c>
      <c r="D1032" s="175">
        <v>0.70026200000000005</v>
      </c>
      <c r="E1032" s="14">
        <v>1.5</v>
      </c>
      <c r="F1032" s="174">
        <f t="shared" si="15"/>
        <v>1.0503930000000001</v>
      </c>
      <c r="G1032" s="119" t="s">
        <v>1647</v>
      </c>
      <c r="H1032" s="120" t="s">
        <v>1649</v>
      </c>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row>
    <row r="1033" spans="1:39" s="21" customFormat="1">
      <c r="A1033" s="11" t="s">
        <v>67</v>
      </c>
      <c r="B1033" s="12" t="s">
        <v>65</v>
      </c>
      <c r="C1033" s="180">
        <v>7.8477337110000001</v>
      </c>
      <c r="D1033" s="175">
        <v>1.077701</v>
      </c>
      <c r="E1033" s="14">
        <v>1.5</v>
      </c>
      <c r="F1033" s="174">
        <f t="shared" si="15"/>
        <v>1.6165514999999999</v>
      </c>
      <c r="G1033" s="119" t="s">
        <v>1647</v>
      </c>
      <c r="H1033" s="120" t="s">
        <v>1649</v>
      </c>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row>
    <row r="1034" spans="1:39" s="21" customFormat="1">
      <c r="A1034" s="16" t="s">
        <v>68</v>
      </c>
      <c r="B1034" s="17" t="s">
        <v>65</v>
      </c>
      <c r="C1034" s="181">
        <v>13.024691358</v>
      </c>
      <c r="D1034" s="176">
        <v>2.393675</v>
      </c>
      <c r="E1034" s="19">
        <v>1.5</v>
      </c>
      <c r="F1034" s="174">
        <f t="shared" si="15"/>
        <v>3.5905125</v>
      </c>
      <c r="G1034" s="119" t="s">
        <v>1647</v>
      </c>
      <c r="H1034" s="120" t="s">
        <v>1649</v>
      </c>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row>
    <row r="1035" spans="1:39" s="21" customFormat="1">
      <c r="A1035" s="11" t="s">
        <v>69</v>
      </c>
      <c r="B1035" s="12" t="s">
        <v>70</v>
      </c>
      <c r="C1035" s="180">
        <v>2.3201484652</v>
      </c>
      <c r="D1035" s="175">
        <v>0.44735599999999998</v>
      </c>
      <c r="E1035" s="14">
        <v>1.5</v>
      </c>
      <c r="F1035" s="174">
        <f t="shared" si="15"/>
        <v>0.67103399999999991</v>
      </c>
      <c r="G1035" s="119" t="s">
        <v>1647</v>
      </c>
      <c r="H1035" s="120" t="s">
        <v>1649</v>
      </c>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row>
    <row r="1036" spans="1:39" s="21" customFormat="1">
      <c r="A1036" s="11" t="s">
        <v>71</v>
      </c>
      <c r="B1036" s="12" t="s">
        <v>70</v>
      </c>
      <c r="C1036" s="180">
        <v>3.0064248654000001</v>
      </c>
      <c r="D1036" s="175">
        <v>0.59580599999999995</v>
      </c>
      <c r="E1036" s="14">
        <v>1.5</v>
      </c>
      <c r="F1036" s="174">
        <f t="shared" si="15"/>
        <v>0.89370899999999986</v>
      </c>
      <c r="G1036" s="119" t="s">
        <v>1647</v>
      </c>
      <c r="H1036" s="120" t="s">
        <v>1649</v>
      </c>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row>
    <row r="1037" spans="1:39" s="21" customFormat="1">
      <c r="A1037" s="11" t="s">
        <v>72</v>
      </c>
      <c r="B1037" s="12" t="s">
        <v>70</v>
      </c>
      <c r="C1037" s="180">
        <v>4.5058906901000002</v>
      </c>
      <c r="D1037" s="175">
        <v>0.85124100000000003</v>
      </c>
      <c r="E1037" s="14">
        <v>1.5</v>
      </c>
      <c r="F1037" s="174">
        <f t="shared" si="15"/>
        <v>1.2768615000000001</v>
      </c>
      <c r="G1037" s="119" t="s">
        <v>1647</v>
      </c>
      <c r="H1037" s="120" t="s">
        <v>1649</v>
      </c>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row>
    <row r="1038" spans="1:39" s="21" customFormat="1">
      <c r="A1038" s="16" t="s">
        <v>73</v>
      </c>
      <c r="B1038" s="17" t="s">
        <v>70</v>
      </c>
      <c r="C1038" s="181">
        <v>9.0024721879000005</v>
      </c>
      <c r="D1038" s="176">
        <v>1.610573</v>
      </c>
      <c r="E1038" s="19">
        <v>1.5</v>
      </c>
      <c r="F1038" s="174">
        <f t="shared" si="15"/>
        <v>2.4158594999999998</v>
      </c>
      <c r="G1038" s="119" t="s">
        <v>1647</v>
      </c>
      <c r="H1038" s="120" t="s">
        <v>1649</v>
      </c>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row>
    <row r="1039" spans="1:39" s="21" customFormat="1">
      <c r="A1039" s="11" t="s">
        <v>74</v>
      </c>
      <c r="B1039" s="12" t="s">
        <v>77</v>
      </c>
      <c r="C1039" s="180">
        <v>4.0831878999000004</v>
      </c>
      <c r="D1039" s="175">
        <v>1.370136</v>
      </c>
      <c r="E1039" s="14">
        <v>1.5</v>
      </c>
      <c r="F1039" s="174">
        <f t="shared" si="15"/>
        <v>2.0552039999999998</v>
      </c>
      <c r="G1039" s="119" t="s">
        <v>1647</v>
      </c>
      <c r="H1039" s="120" t="s">
        <v>1649</v>
      </c>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row>
    <row r="1040" spans="1:39" s="21" customFormat="1">
      <c r="A1040" s="11" t="s">
        <v>78</v>
      </c>
      <c r="B1040" s="12" t="s">
        <v>77</v>
      </c>
      <c r="C1040" s="180">
        <v>6.3323181048999997</v>
      </c>
      <c r="D1040" s="175">
        <v>1.8599870000000001</v>
      </c>
      <c r="E1040" s="14">
        <v>1.5</v>
      </c>
      <c r="F1040" s="174">
        <f t="shared" ref="F1040:F1103" si="16">D1040*E1040</f>
        <v>2.7899805</v>
      </c>
      <c r="G1040" s="119" t="s">
        <v>1647</v>
      </c>
      <c r="H1040" s="120" t="s">
        <v>1649</v>
      </c>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row>
    <row r="1041" spans="1:39" s="21" customFormat="1">
      <c r="A1041" s="11" t="s">
        <v>79</v>
      </c>
      <c r="B1041" s="12" t="s">
        <v>77</v>
      </c>
      <c r="C1041" s="180">
        <v>11.8497812348</v>
      </c>
      <c r="D1041" s="175">
        <v>3.2001879999999998</v>
      </c>
      <c r="E1041" s="14">
        <v>1.5</v>
      </c>
      <c r="F1041" s="174">
        <f t="shared" si="16"/>
        <v>4.8002819999999993</v>
      </c>
      <c r="G1041" s="119" t="s">
        <v>1647</v>
      </c>
      <c r="H1041" s="120" t="s">
        <v>1649</v>
      </c>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row>
    <row r="1042" spans="1:39" s="21" customFormat="1">
      <c r="A1042" s="16" t="s">
        <v>80</v>
      </c>
      <c r="B1042" s="17" t="s">
        <v>77</v>
      </c>
      <c r="C1042" s="181">
        <v>24.559428060799998</v>
      </c>
      <c r="D1042" s="176">
        <v>6.6287729999999998</v>
      </c>
      <c r="E1042" s="19">
        <v>1.5</v>
      </c>
      <c r="F1042" s="174">
        <f t="shared" si="16"/>
        <v>9.9431595000000002</v>
      </c>
      <c r="G1042" s="119" t="s">
        <v>1647</v>
      </c>
      <c r="H1042" s="120" t="s">
        <v>1649</v>
      </c>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row>
    <row r="1043" spans="1:39" s="21" customFormat="1">
      <c r="A1043" s="11" t="s">
        <v>81</v>
      </c>
      <c r="B1043" s="12" t="s">
        <v>82</v>
      </c>
      <c r="C1043" s="180">
        <v>2.6768755268</v>
      </c>
      <c r="D1043" s="175">
        <v>0.979904</v>
      </c>
      <c r="E1043" s="14">
        <v>1.5</v>
      </c>
      <c r="F1043" s="174">
        <f t="shared" si="16"/>
        <v>1.4698560000000001</v>
      </c>
      <c r="G1043" s="119" t="s">
        <v>1647</v>
      </c>
      <c r="H1043" s="120" t="s">
        <v>1649</v>
      </c>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row>
    <row r="1044" spans="1:39" s="21" customFormat="1">
      <c r="A1044" s="11" t="s">
        <v>83</v>
      </c>
      <c r="B1044" s="12" t="s">
        <v>82</v>
      </c>
      <c r="C1044" s="180">
        <v>5.0689283790999999</v>
      </c>
      <c r="D1044" s="175">
        <v>1.3646659999999999</v>
      </c>
      <c r="E1044" s="14">
        <v>1.5</v>
      </c>
      <c r="F1044" s="174">
        <f t="shared" si="16"/>
        <v>2.046999</v>
      </c>
      <c r="G1044" s="119" t="s">
        <v>1647</v>
      </c>
      <c r="H1044" s="120" t="s">
        <v>1649</v>
      </c>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row>
    <row r="1045" spans="1:39" s="21" customFormat="1">
      <c r="A1045" s="11" t="s">
        <v>84</v>
      </c>
      <c r="B1045" s="12" t="s">
        <v>82</v>
      </c>
      <c r="C1045" s="180">
        <v>11.110403397000001</v>
      </c>
      <c r="D1045" s="175">
        <v>2.4596019999999998</v>
      </c>
      <c r="E1045" s="14">
        <v>1.5</v>
      </c>
      <c r="F1045" s="174">
        <f t="shared" si="16"/>
        <v>3.6894029999999995</v>
      </c>
      <c r="G1045" s="119" t="s">
        <v>1647</v>
      </c>
      <c r="H1045" s="120" t="s">
        <v>1649</v>
      </c>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row>
    <row r="1046" spans="1:39" s="21" customFormat="1">
      <c r="A1046" s="16" t="s">
        <v>85</v>
      </c>
      <c r="B1046" s="17" t="s">
        <v>82</v>
      </c>
      <c r="C1046" s="181">
        <v>25.1023890785</v>
      </c>
      <c r="D1046" s="176">
        <v>5.9169419999999997</v>
      </c>
      <c r="E1046" s="19">
        <v>1.5</v>
      </c>
      <c r="F1046" s="174">
        <f t="shared" si="16"/>
        <v>8.875413</v>
      </c>
      <c r="G1046" s="119" t="s">
        <v>1647</v>
      </c>
      <c r="H1046" s="120" t="s">
        <v>1649</v>
      </c>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row>
    <row r="1047" spans="1:39" s="21" customFormat="1">
      <c r="A1047" s="11" t="s">
        <v>86</v>
      </c>
      <c r="B1047" s="12" t="s">
        <v>87</v>
      </c>
      <c r="C1047" s="180">
        <v>4.95</v>
      </c>
      <c r="D1047" s="175">
        <v>0.70399800000000001</v>
      </c>
      <c r="E1047" s="14">
        <v>1.5</v>
      </c>
      <c r="F1047" s="174">
        <f t="shared" si="16"/>
        <v>1.0559970000000001</v>
      </c>
      <c r="G1047" s="119" t="s">
        <v>1647</v>
      </c>
      <c r="H1047" s="120" t="s">
        <v>1649</v>
      </c>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row>
    <row r="1048" spans="1:39" s="21" customFormat="1">
      <c r="A1048" s="11" t="s">
        <v>88</v>
      </c>
      <c r="B1048" s="12" t="s">
        <v>87</v>
      </c>
      <c r="C1048" s="180">
        <v>7.4037854889999997</v>
      </c>
      <c r="D1048" s="175">
        <v>1.1868350000000001</v>
      </c>
      <c r="E1048" s="14">
        <v>1.5</v>
      </c>
      <c r="F1048" s="174">
        <f t="shared" si="16"/>
        <v>1.7802525</v>
      </c>
      <c r="G1048" s="119" t="s">
        <v>1647</v>
      </c>
      <c r="H1048" s="120" t="s">
        <v>1649</v>
      </c>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row>
    <row r="1049" spans="1:39" s="21" customFormat="1">
      <c r="A1049" s="11" t="s">
        <v>89</v>
      </c>
      <c r="B1049" s="12" t="s">
        <v>87</v>
      </c>
      <c r="C1049" s="180">
        <v>14.613379242500001</v>
      </c>
      <c r="D1049" s="175">
        <v>2.3550209999999998</v>
      </c>
      <c r="E1049" s="14">
        <v>1.5</v>
      </c>
      <c r="F1049" s="174">
        <f t="shared" si="16"/>
        <v>3.5325314999999997</v>
      </c>
      <c r="G1049" s="119" t="s">
        <v>1647</v>
      </c>
      <c r="H1049" s="120" t="s">
        <v>1649</v>
      </c>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row>
    <row r="1050" spans="1:39" s="21" customFormat="1">
      <c r="A1050" s="16" t="s">
        <v>90</v>
      </c>
      <c r="B1050" s="17" t="s">
        <v>87</v>
      </c>
      <c r="C1050" s="181">
        <v>24.853649499799999</v>
      </c>
      <c r="D1050" s="176">
        <v>5.250324</v>
      </c>
      <c r="E1050" s="19">
        <v>1.5</v>
      </c>
      <c r="F1050" s="174">
        <f t="shared" si="16"/>
        <v>7.8754860000000004</v>
      </c>
      <c r="G1050" s="119" t="s">
        <v>1647</v>
      </c>
      <c r="H1050" s="120" t="s">
        <v>1649</v>
      </c>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row>
    <row r="1051" spans="1:39" s="21" customFormat="1">
      <c r="A1051" s="11" t="s">
        <v>91</v>
      </c>
      <c r="B1051" s="12" t="s">
        <v>92</v>
      </c>
      <c r="C1051" s="180">
        <v>3.8858011289999999</v>
      </c>
      <c r="D1051" s="175">
        <v>0.70763299999999996</v>
      </c>
      <c r="E1051" s="14">
        <v>1.5</v>
      </c>
      <c r="F1051" s="174">
        <f t="shared" si="16"/>
        <v>1.0614494999999999</v>
      </c>
      <c r="G1051" s="119" t="s">
        <v>1647</v>
      </c>
      <c r="H1051" s="120" t="s">
        <v>1649</v>
      </c>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row>
    <row r="1052" spans="1:39" s="21" customFormat="1">
      <c r="A1052" s="11" t="s">
        <v>93</v>
      </c>
      <c r="B1052" s="12" t="s">
        <v>92</v>
      </c>
      <c r="C1052" s="180">
        <v>5.3951219512000002</v>
      </c>
      <c r="D1052" s="175">
        <v>0.98399899999999996</v>
      </c>
      <c r="E1052" s="14">
        <v>1.5</v>
      </c>
      <c r="F1052" s="174">
        <f t="shared" si="16"/>
        <v>1.4759985</v>
      </c>
      <c r="G1052" s="119" t="s">
        <v>1647</v>
      </c>
      <c r="H1052" s="120" t="s">
        <v>1649</v>
      </c>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row>
    <row r="1053" spans="1:39" s="21" customFormat="1">
      <c r="A1053" s="11" t="s">
        <v>94</v>
      </c>
      <c r="B1053" s="12" t="s">
        <v>92</v>
      </c>
      <c r="C1053" s="180">
        <v>8.6109457886000005</v>
      </c>
      <c r="D1053" s="175">
        <v>1.5476220000000001</v>
      </c>
      <c r="E1053" s="14">
        <v>1.5</v>
      </c>
      <c r="F1053" s="174">
        <f t="shared" si="16"/>
        <v>2.3214329999999999</v>
      </c>
      <c r="G1053" s="119" t="s">
        <v>1647</v>
      </c>
      <c r="H1053" s="120" t="s">
        <v>1649</v>
      </c>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row>
    <row r="1054" spans="1:39" s="21" customFormat="1">
      <c r="A1054" s="16" t="s">
        <v>95</v>
      </c>
      <c r="B1054" s="17" t="s">
        <v>92</v>
      </c>
      <c r="C1054" s="181">
        <v>15.8545001779</v>
      </c>
      <c r="D1054" s="176">
        <v>3.1410580000000001</v>
      </c>
      <c r="E1054" s="19">
        <v>1.5</v>
      </c>
      <c r="F1054" s="174">
        <f t="shared" si="16"/>
        <v>4.7115869999999997</v>
      </c>
      <c r="G1054" s="119" t="s">
        <v>1647</v>
      </c>
      <c r="H1054" s="120" t="s">
        <v>1649</v>
      </c>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row>
    <row r="1055" spans="1:39" s="21" customFormat="1">
      <c r="A1055" s="11" t="s">
        <v>96</v>
      </c>
      <c r="B1055" s="12" t="s">
        <v>97</v>
      </c>
      <c r="C1055" s="180">
        <v>3.8935742971999998</v>
      </c>
      <c r="D1055" s="175">
        <v>0.60747700000000004</v>
      </c>
      <c r="E1055" s="14">
        <v>1.5</v>
      </c>
      <c r="F1055" s="174">
        <f t="shared" si="16"/>
        <v>0.91121550000000007</v>
      </c>
      <c r="G1055" s="119" t="s">
        <v>1647</v>
      </c>
      <c r="H1055" s="120" t="s">
        <v>1649</v>
      </c>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row>
    <row r="1056" spans="1:39" s="21" customFormat="1">
      <c r="A1056" s="11" t="s">
        <v>98</v>
      </c>
      <c r="B1056" s="12" t="s">
        <v>97</v>
      </c>
      <c r="C1056" s="180">
        <v>4.8217616579999998</v>
      </c>
      <c r="D1056" s="175">
        <v>1.25831</v>
      </c>
      <c r="E1056" s="14">
        <v>1.5</v>
      </c>
      <c r="F1056" s="174">
        <f t="shared" si="16"/>
        <v>1.8874650000000002</v>
      </c>
      <c r="G1056" s="119" t="s">
        <v>1647</v>
      </c>
      <c r="H1056" s="120" t="s">
        <v>1649</v>
      </c>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row>
    <row r="1057" spans="1:39" s="21" customFormat="1">
      <c r="A1057" s="11" t="s">
        <v>99</v>
      </c>
      <c r="B1057" s="12" t="s">
        <v>97</v>
      </c>
      <c r="C1057" s="180">
        <v>8.6819407008000002</v>
      </c>
      <c r="D1057" s="175">
        <v>1.742184</v>
      </c>
      <c r="E1057" s="14">
        <v>1.5</v>
      </c>
      <c r="F1057" s="174">
        <f t="shared" si="16"/>
        <v>2.6132759999999999</v>
      </c>
      <c r="G1057" s="119" t="s">
        <v>1647</v>
      </c>
      <c r="H1057" s="120" t="s">
        <v>1649</v>
      </c>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row>
    <row r="1058" spans="1:39" s="21" customFormat="1">
      <c r="A1058" s="16" t="s">
        <v>100</v>
      </c>
      <c r="B1058" s="17" t="s">
        <v>97</v>
      </c>
      <c r="C1058" s="181">
        <v>15.8026315789</v>
      </c>
      <c r="D1058" s="176">
        <v>2.931575</v>
      </c>
      <c r="E1058" s="19">
        <v>1.5</v>
      </c>
      <c r="F1058" s="174">
        <f t="shared" si="16"/>
        <v>4.3973624999999998</v>
      </c>
      <c r="G1058" s="119" t="s">
        <v>1647</v>
      </c>
      <c r="H1058" s="120" t="s">
        <v>1649</v>
      </c>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row>
    <row r="1059" spans="1:39" s="21" customFormat="1">
      <c r="A1059" s="11" t="s">
        <v>101</v>
      </c>
      <c r="B1059" s="12" t="s">
        <v>102</v>
      </c>
      <c r="C1059" s="180">
        <v>2.8144134380999999</v>
      </c>
      <c r="D1059" s="175">
        <v>0.62507699999999999</v>
      </c>
      <c r="E1059" s="14">
        <v>1.5</v>
      </c>
      <c r="F1059" s="174">
        <f t="shared" si="16"/>
        <v>0.93761549999999994</v>
      </c>
      <c r="G1059" s="119" t="s">
        <v>1647</v>
      </c>
      <c r="H1059" s="120" t="s">
        <v>1649</v>
      </c>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row>
    <row r="1060" spans="1:39" s="21" customFormat="1">
      <c r="A1060" s="11" t="s">
        <v>103</v>
      </c>
      <c r="B1060" s="12" t="s">
        <v>102</v>
      </c>
      <c r="C1060" s="180">
        <v>3.6776632621999998</v>
      </c>
      <c r="D1060" s="175">
        <v>0.78802899999999998</v>
      </c>
      <c r="E1060" s="14">
        <v>1.5</v>
      </c>
      <c r="F1060" s="174">
        <f t="shared" si="16"/>
        <v>1.1820435</v>
      </c>
      <c r="G1060" s="119" t="s">
        <v>1647</v>
      </c>
      <c r="H1060" s="120" t="s">
        <v>1649</v>
      </c>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row>
    <row r="1061" spans="1:39" s="21" customFormat="1">
      <c r="A1061" s="11" t="s">
        <v>104</v>
      </c>
      <c r="B1061" s="12" t="s">
        <v>102</v>
      </c>
      <c r="C1061" s="180">
        <v>7.8455586260999999</v>
      </c>
      <c r="D1061" s="175">
        <v>1.363602</v>
      </c>
      <c r="E1061" s="14">
        <v>1.5</v>
      </c>
      <c r="F1061" s="174">
        <f t="shared" si="16"/>
        <v>2.0454029999999999</v>
      </c>
      <c r="G1061" s="119" t="s">
        <v>1647</v>
      </c>
      <c r="H1061" s="120" t="s">
        <v>1649</v>
      </c>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row>
    <row r="1062" spans="1:39" s="21" customFormat="1">
      <c r="A1062" s="16" t="s">
        <v>105</v>
      </c>
      <c r="B1062" s="17" t="s">
        <v>102</v>
      </c>
      <c r="C1062" s="181">
        <v>24.099924299800001</v>
      </c>
      <c r="D1062" s="176">
        <v>4.9082610000000004</v>
      </c>
      <c r="E1062" s="19">
        <v>1.5</v>
      </c>
      <c r="F1062" s="174">
        <f t="shared" si="16"/>
        <v>7.3623915000000011</v>
      </c>
      <c r="G1062" s="119" t="s">
        <v>1647</v>
      </c>
      <c r="H1062" s="120" t="s">
        <v>1649</v>
      </c>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row>
    <row r="1063" spans="1:39" s="21" customFormat="1">
      <c r="A1063" s="11" t="s">
        <v>106</v>
      </c>
      <c r="B1063" s="12" t="s">
        <v>107</v>
      </c>
      <c r="C1063" s="180">
        <v>3.0423452768999999</v>
      </c>
      <c r="D1063" s="175">
        <v>0.484184</v>
      </c>
      <c r="E1063" s="14">
        <v>1.5</v>
      </c>
      <c r="F1063" s="174">
        <f t="shared" si="16"/>
        <v>0.72627600000000003</v>
      </c>
      <c r="G1063" s="119" t="s">
        <v>1647</v>
      </c>
      <c r="H1063" s="120" t="s">
        <v>1649</v>
      </c>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row>
    <row r="1064" spans="1:39" s="21" customFormat="1">
      <c r="A1064" s="11" t="s">
        <v>108</v>
      </c>
      <c r="B1064" s="12" t="s">
        <v>107</v>
      </c>
      <c r="C1064" s="180">
        <v>4.0372565621999996</v>
      </c>
      <c r="D1064" s="175">
        <v>0.68308199999999997</v>
      </c>
      <c r="E1064" s="14">
        <v>1.5</v>
      </c>
      <c r="F1064" s="174">
        <f t="shared" si="16"/>
        <v>1.0246230000000001</v>
      </c>
      <c r="G1064" s="119" t="s">
        <v>1647</v>
      </c>
      <c r="H1064" s="120" t="s">
        <v>1649</v>
      </c>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row>
    <row r="1065" spans="1:39" s="21" customFormat="1">
      <c r="A1065" s="11" t="s">
        <v>109</v>
      </c>
      <c r="B1065" s="12" t="s">
        <v>107</v>
      </c>
      <c r="C1065" s="180">
        <v>6.7415982076000001</v>
      </c>
      <c r="D1065" s="175">
        <v>1.11141</v>
      </c>
      <c r="E1065" s="14">
        <v>1.5</v>
      </c>
      <c r="F1065" s="174">
        <f t="shared" si="16"/>
        <v>1.6671149999999999</v>
      </c>
      <c r="G1065" s="119" t="s">
        <v>1647</v>
      </c>
      <c r="H1065" s="120" t="s">
        <v>1649</v>
      </c>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row>
    <row r="1066" spans="1:39" s="21" customFormat="1">
      <c r="A1066" s="16" t="s">
        <v>110</v>
      </c>
      <c r="B1066" s="17" t="s">
        <v>107</v>
      </c>
      <c r="C1066" s="181">
        <v>11.6432337434</v>
      </c>
      <c r="D1066" s="176">
        <v>2.100047</v>
      </c>
      <c r="E1066" s="19">
        <v>1.5</v>
      </c>
      <c r="F1066" s="174">
        <f t="shared" si="16"/>
        <v>3.1500705</v>
      </c>
      <c r="G1066" s="119" t="s">
        <v>1647</v>
      </c>
      <c r="H1066" s="120" t="s">
        <v>1649</v>
      </c>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row>
    <row r="1067" spans="1:39" s="21" customFormat="1">
      <c r="A1067" s="11" t="s">
        <v>111</v>
      </c>
      <c r="B1067" s="12" t="s">
        <v>112</v>
      </c>
      <c r="C1067" s="180">
        <v>5.1036717063000001</v>
      </c>
      <c r="D1067" s="175">
        <v>1.0634729999999999</v>
      </c>
      <c r="E1067" s="14">
        <v>1.5</v>
      </c>
      <c r="F1067" s="174">
        <f t="shared" si="16"/>
        <v>1.5952094999999997</v>
      </c>
      <c r="G1067" s="119" t="s">
        <v>1647</v>
      </c>
      <c r="H1067" s="120" t="s">
        <v>1649</v>
      </c>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row>
    <row r="1068" spans="1:39" s="21" customFormat="1">
      <c r="A1068" s="11" t="s">
        <v>113</v>
      </c>
      <c r="B1068" s="12" t="s">
        <v>112</v>
      </c>
      <c r="C1068" s="180">
        <v>6.7990730012</v>
      </c>
      <c r="D1068" s="175">
        <v>1.5962540000000001</v>
      </c>
      <c r="E1068" s="14">
        <v>1.5</v>
      </c>
      <c r="F1068" s="174">
        <f t="shared" si="16"/>
        <v>2.3943810000000001</v>
      </c>
      <c r="G1068" s="119" t="s">
        <v>1647</v>
      </c>
      <c r="H1068" s="120" t="s">
        <v>1649</v>
      </c>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row>
    <row r="1069" spans="1:39" s="21" customFormat="1">
      <c r="A1069" s="11" t="s">
        <v>114</v>
      </c>
      <c r="B1069" s="12" t="s">
        <v>112</v>
      </c>
      <c r="C1069" s="180">
        <v>11.1132061736</v>
      </c>
      <c r="D1069" s="175">
        <v>2.5571920000000001</v>
      </c>
      <c r="E1069" s="14">
        <v>1.5</v>
      </c>
      <c r="F1069" s="174">
        <f t="shared" si="16"/>
        <v>3.835788</v>
      </c>
      <c r="G1069" s="119" t="s">
        <v>1647</v>
      </c>
      <c r="H1069" s="120" t="s">
        <v>1649</v>
      </c>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row>
    <row r="1070" spans="1:39" s="21" customFormat="1">
      <c r="A1070" s="16" t="s">
        <v>115</v>
      </c>
      <c r="B1070" s="17" t="s">
        <v>112</v>
      </c>
      <c r="C1070" s="181">
        <v>18.1967198342</v>
      </c>
      <c r="D1070" s="176">
        <v>4.9381449999999996</v>
      </c>
      <c r="E1070" s="19">
        <v>1.5</v>
      </c>
      <c r="F1070" s="174">
        <f t="shared" si="16"/>
        <v>7.4072174999999998</v>
      </c>
      <c r="G1070" s="119" t="s">
        <v>1647</v>
      </c>
      <c r="H1070" s="120" t="s">
        <v>1649</v>
      </c>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row>
    <row r="1071" spans="1:39" s="21" customFormat="1">
      <c r="A1071" s="11" t="s">
        <v>116</v>
      </c>
      <c r="B1071" s="12" t="s">
        <v>117</v>
      </c>
      <c r="C1071" s="180">
        <v>4.7064852446999996</v>
      </c>
      <c r="D1071" s="175">
        <v>1.00786</v>
      </c>
      <c r="E1071" s="14">
        <v>1.5</v>
      </c>
      <c r="F1071" s="174">
        <f t="shared" si="16"/>
        <v>1.51179</v>
      </c>
      <c r="G1071" s="119" t="s">
        <v>1647</v>
      </c>
      <c r="H1071" s="120" t="s">
        <v>1649</v>
      </c>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row>
    <row r="1072" spans="1:39" s="21" customFormat="1">
      <c r="A1072" s="11" t="s">
        <v>118</v>
      </c>
      <c r="B1072" s="12" t="s">
        <v>117</v>
      </c>
      <c r="C1072" s="180">
        <v>6.9245742092000002</v>
      </c>
      <c r="D1072" s="175">
        <v>1.4142790000000001</v>
      </c>
      <c r="E1072" s="14">
        <v>1.5</v>
      </c>
      <c r="F1072" s="174">
        <f t="shared" si="16"/>
        <v>2.1214184999999999</v>
      </c>
      <c r="G1072" s="119" t="s">
        <v>1647</v>
      </c>
      <c r="H1072" s="120" t="s">
        <v>1649</v>
      </c>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row>
    <row r="1073" spans="1:39" s="21" customFormat="1">
      <c r="A1073" s="11" t="s">
        <v>119</v>
      </c>
      <c r="B1073" s="12" t="s">
        <v>117</v>
      </c>
      <c r="C1073" s="180">
        <v>11.309569074800001</v>
      </c>
      <c r="D1073" s="175">
        <v>2.3598300000000001</v>
      </c>
      <c r="E1073" s="14">
        <v>1.5</v>
      </c>
      <c r="F1073" s="174">
        <f t="shared" si="16"/>
        <v>3.5397449999999999</v>
      </c>
      <c r="G1073" s="119" t="s">
        <v>1647</v>
      </c>
      <c r="H1073" s="120" t="s">
        <v>1649</v>
      </c>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row>
    <row r="1074" spans="1:39" s="21" customFormat="1">
      <c r="A1074" s="16" t="s">
        <v>120</v>
      </c>
      <c r="B1074" s="17" t="s">
        <v>117</v>
      </c>
      <c r="C1074" s="181">
        <v>20.870538414999999</v>
      </c>
      <c r="D1074" s="176">
        <v>5.0573860000000002</v>
      </c>
      <c r="E1074" s="19">
        <v>1.5</v>
      </c>
      <c r="F1074" s="174">
        <f t="shared" si="16"/>
        <v>7.5860789999999998</v>
      </c>
      <c r="G1074" s="119" t="s">
        <v>1647</v>
      </c>
      <c r="H1074" s="120" t="s">
        <v>1649</v>
      </c>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row>
    <row r="1075" spans="1:39" s="21" customFormat="1">
      <c r="A1075" s="11" t="s">
        <v>121</v>
      </c>
      <c r="B1075" s="12" t="s">
        <v>122</v>
      </c>
      <c r="C1075" s="180">
        <v>3.5325739833999998</v>
      </c>
      <c r="D1075" s="175">
        <v>0.54305199999999998</v>
      </c>
      <c r="E1075" s="14">
        <v>1.5</v>
      </c>
      <c r="F1075" s="174">
        <f t="shared" si="16"/>
        <v>0.81457800000000002</v>
      </c>
      <c r="G1075" s="119" t="s">
        <v>1647</v>
      </c>
      <c r="H1075" s="120" t="s">
        <v>1649</v>
      </c>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row>
    <row r="1076" spans="1:39" s="21" customFormat="1">
      <c r="A1076" s="11" t="s">
        <v>123</v>
      </c>
      <c r="B1076" s="12" t="s">
        <v>122</v>
      </c>
      <c r="C1076" s="180">
        <v>4.4405855742</v>
      </c>
      <c r="D1076" s="175">
        <v>0.76123700000000005</v>
      </c>
      <c r="E1076" s="14">
        <v>1.5</v>
      </c>
      <c r="F1076" s="174">
        <f t="shared" si="16"/>
        <v>1.1418555000000001</v>
      </c>
      <c r="G1076" s="119" t="s">
        <v>1647</v>
      </c>
      <c r="H1076" s="120" t="s">
        <v>1649</v>
      </c>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row>
    <row r="1077" spans="1:39" s="21" customFormat="1">
      <c r="A1077" s="11" t="s">
        <v>124</v>
      </c>
      <c r="B1077" s="12" t="s">
        <v>122</v>
      </c>
      <c r="C1077" s="180">
        <v>6.3286352916000004</v>
      </c>
      <c r="D1077" s="175">
        <v>1.153176</v>
      </c>
      <c r="E1077" s="14">
        <v>1.5</v>
      </c>
      <c r="F1077" s="174">
        <f t="shared" si="16"/>
        <v>1.7297639999999999</v>
      </c>
      <c r="G1077" s="119" t="s">
        <v>1647</v>
      </c>
      <c r="H1077" s="120" t="s">
        <v>1649</v>
      </c>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row>
    <row r="1078" spans="1:39" s="21" customFormat="1">
      <c r="A1078" s="16" t="s">
        <v>125</v>
      </c>
      <c r="B1078" s="17" t="s">
        <v>122</v>
      </c>
      <c r="C1078" s="181">
        <v>10.0393507377</v>
      </c>
      <c r="D1078" s="176">
        <v>2.170461</v>
      </c>
      <c r="E1078" s="19">
        <v>1.5</v>
      </c>
      <c r="F1078" s="174">
        <f t="shared" si="16"/>
        <v>3.2556915000000002</v>
      </c>
      <c r="G1078" s="119" t="s">
        <v>1647</v>
      </c>
      <c r="H1078" s="120" t="s">
        <v>1649</v>
      </c>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row>
    <row r="1079" spans="1:39" s="21" customFormat="1">
      <c r="A1079" s="11" t="s">
        <v>126</v>
      </c>
      <c r="B1079" s="12" t="s">
        <v>127</v>
      </c>
      <c r="C1079" s="180">
        <v>3.6763771186</v>
      </c>
      <c r="D1079" s="175">
        <v>0.528644</v>
      </c>
      <c r="E1079" s="14">
        <v>1.5</v>
      </c>
      <c r="F1079" s="174">
        <f t="shared" si="16"/>
        <v>0.79296600000000006</v>
      </c>
      <c r="G1079" s="119" t="s">
        <v>1647</v>
      </c>
      <c r="H1079" s="120" t="s">
        <v>1649</v>
      </c>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row>
    <row r="1080" spans="1:39" s="21" customFormat="1">
      <c r="A1080" s="11" t="s">
        <v>128</v>
      </c>
      <c r="B1080" s="12" t="s">
        <v>127</v>
      </c>
      <c r="C1080" s="180">
        <v>4.6999051115999997</v>
      </c>
      <c r="D1080" s="175">
        <v>0.72081700000000004</v>
      </c>
      <c r="E1080" s="14">
        <v>1.5</v>
      </c>
      <c r="F1080" s="174">
        <f t="shared" si="16"/>
        <v>1.0812255</v>
      </c>
      <c r="G1080" s="119" t="s">
        <v>1647</v>
      </c>
      <c r="H1080" s="120" t="s">
        <v>1649</v>
      </c>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row>
    <row r="1081" spans="1:39" s="21" customFormat="1">
      <c r="A1081" s="11" t="s">
        <v>129</v>
      </c>
      <c r="B1081" s="12" t="s">
        <v>127</v>
      </c>
      <c r="C1081" s="180">
        <v>7.0467117987999996</v>
      </c>
      <c r="D1081" s="175">
        <v>1.1618219999999999</v>
      </c>
      <c r="E1081" s="14">
        <v>1.5</v>
      </c>
      <c r="F1081" s="174">
        <f t="shared" si="16"/>
        <v>1.7427329999999999</v>
      </c>
      <c r="G1081" s="119" t="s">
        <v>1647</v>
      </c>
      <c r="H1081" s="120" t="s">
        <v>1649</v>
      </c>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row>
    <row r="1082" spans="1:39" s="21" customFormat="1">
      <c r="A1082" s="16" t="s">
        <v>130</v>
      </c>
      <c r="B1082" s="17" t="s">
        <v>127</v>
      </c>
      <c r="C1082" s="181">
        <v>11.530682558900001</v>
      </c>
      <c r="D1082" s="176">
        <v>2.202493</v>
      </c>
      <c r="E1082" s="19">
        <v>1.5</v>
      </c>
      <c r="F1082" s="174">
        <f t="shared" si="16"/>
        <v>3.3037394999999998</v>
      </c>
      <c r="G1082" s="119" t="s">
        <v>1647</v>
      </c>
      <c r="H1082" s="120" t="s">
        <v>1649</v>
      </c>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row>
    <row r="1083" spans="1:39" s="21" customFormat="1">
      <c r="A1083" s="11" t="s">
        <v>131</v>
      </c>
      <c r="B1083" s="12" t="s">
        <v>132</v>
      </c>
      <c r="C1083" s="180">
        <v>2.2975022752999998</v>
      </c>
      <c r="D1083" s="175">
        <v>0.34229900000000002</v>
      </c>
      <c r="E1083" s="14">
        <v>1.5</v>
      </c>
      <c r="F1083" s="174">
        <f t="shared" si="16"/>
        <v>0.51344849999999997</v>
      </c>
      <c r="G1083" s="119" t="s">
        <v>1647</v>
      </c>
      <c r="H1083" s="120" t="s">
        <v>1649</v>
      </c>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row>
    <row r="1084" spans="1:39" s="21" customFormat="1">
      <c r="A1084" s="11" t="s">
        <v>133</v>
      </c>
      <c r="B1084" s="12" t="s">
        <v>132</v>
      </c>
      <c r="C1084" s="180">
        <v>3.0218865598</v>
      </c>
      <c r="D1084" s="175">
        <v>0.52229099999999995</v>
      </c>
      <c r="E1084" s="14">
        <v>1.5</v>
      </c>
      <c r="F1084" s="174">
        <f t="shared" si="16"/>
        <v>0.78343649999999987</v>
      </c>
      <c r="G1084" s="119" t="s">
        <v>1647</v>
      </c>
      <c r="H1084" s="120" t="s">
        <v>1649</v>
      </c>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row>
    <row r="1085" spans="1:39" s="21" customFormat="1">
      <c r="A1085" s="11" t="s">
        <v>134</v>
      </c>
      <c r="B1085" s="12" t="s">
        <v>132</v>
      </c>
      <c r="C1085" s="180">
        <v>4.2934036096000003</v>
      </c>
      <c r="D1085" s="175">
        <v>0.76290599999999997</v>
      </c>
      <c r="E1085" s="14">
        <v>1.5</v>
      </c>
      <c r="F1085" s="174">
        <f t="shared" si="16"/>
        <v>1.1443589999999999</v>
      </c>
      <c r="G1085" s="119" t="s">
        <v>1647</v>
      </c>
      <c r="H1085" s="120" t="s">
        <v>1649</v>
      </c>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row>
    <row r="1086" spans="1:39" s="21" customFormat="1">
      <c r="A1086" s="16" t="s">
        <v>135</v>
      </c>
      <c r="B1086" s="17" t="s">
        <v>132</v>
      </c>
      <c r="C1086" s="181">
        <v>7.3943396226000004</v>
      </c>
      <c r="D1086" s="176">
        <v>1.314071</v>
      </c>
      <c r="E1086" s="19">
        <v>1.5</v>
      </c>
      <c r="F1086" s="174">
        <f t="shared" si="16"/>
        <v>1.9711064999999999</v>
      </c>
      <c r="G1086" s="119" t="s">
        <v>1647</v>
      </c>
      <c r="H1086" s="120" t="s">
        <v>1649</v>
      </c>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row>
    <row r="1087" spans="1:39" s="21" customFormat="1">
      <c r="A1087" s="11" t="s">
        <v>136</v>
      </c>
      <c r="B1087" s="12" t="s">
        <v>137</v>
      </c>
      <c r="C1087" s="180">
        <v>2.1593719605000001</v>
      </c>
      <c r="D1087" s="175">
        <v>0.31934600000000002</v>
      </c>
      <c r="E1087" s="14">
        <v>1.5</v>
      </c>
      <c r="F1087" s="174">
        <f t="shared" si="16"/>
        <v>0.47901900000000003</v>
      </c>
      <c r="G1087" s="119" t="s">
        <v>1647</v>
      </c>
      <c r="H1087" s="120" t="s">
        <v>1649</v>
      </c>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row>
    <row r="1088" spans="1:39" s="21" customFormat="1">
      <c r="A1088" s="11" t="s">
        <v>138</v>
      </c>
      <c r="B1088" s="12" t="s">
        <v>137</v>
      </c>
      <c r="C1088" s="180">
        <v>2.7949573600000002</v>
      </c>
      <c r="D1088" s="175">
        <v>0.47373399999999999</v>
      </c>
      <c r="E1088" s="14">
        <v>1.5</v>
      </c>
      <c r="F1088" s="174">
        <f t="shared" si="16"/>
        <v>0.71060100000000004</v>
      </c>
      <c r="G1088" s="119" t="s">
        <v>1647</v>
      </c>
      <c r="H1088" s="120" t="s">
        <v>1649</v>
      </c>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row>
    <row r="1089" spans="1:39" s="21" customFormat="1">
      <c r="A1089" s="11" t="s">
        <v>139</v>
      </c>
      <c r="B1089" s="12" t="s">
        <v>137</v>
      </c>
      <c r="C1089" s="180">
        <v>4.6977924384999996</v>
      </c>
      <c r="D1089" s="175">
        <v>0.77939999999999998</v>
      </c>
      <c r="E1089" s="14">
        <v>1.5</v>
      </c>
      <c r="F1089" s="174">
        <f t="shared" si="16"/>
        <v>1.1691</v>
      </c>
      <c r="G1089" s="119" t="s">
        <v>1647</v>
      </c>
      <c r="H1089" s="120" t="s">
        <v>1649</v>
      </c>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row>
    <row r="1090" spans="1:39" s="21" customFormat="1">
      <c r="A1090" s="16" t="s">
        <v>140</v>
      </c>
      <c r="B1090" s="17" t="s">
        <v>137</v>
      </c>
      <c r="C1090" s="181">
        <v>13.169767441899999</v>
      </c>
      <c r="D1090" s="176">
        <v>2.4232990000000001</v>
      </c>
      <c r="E1090" s="19">
        <v>1.5</v>
      </c>
      <c r="F1090" s="174">
        <f t="shared" si="16"/>
        <v>3.6349485000000001</v>
      </c>
      <c r="G1090" s="119" t="s">
        <v>1647</v>
      </c>
      <c r="H1090" s="120" t="s">
        <v>1649</v>
      </c>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row>
    <row r="1091" spans="1:39" s="21" customFormat="1">
      <c r="A1091" s="11" t="s">
        <v>141</v>
      </c>
      <c r="B1091" s="12" t="s">
        <v>142</v>
      </c>
      <c r="C1091" s="180">
        <v>4.0032546786000003</v>
      </c>
      <c r="D1091" s="175">
        <v>0.55115400000000003</v>
      </c>
      <c r="E1091" s="14">
        <v>1.5</v>
      </c>
      <c r="F1091" s="174">
        <f t="shared" si="16"/>
        <v>0.8267310000000001</v>
      </c>
      <c r="G1091" s="119" t="s">
        <v>1647</v>
      </c>
      <c r="H1091" s="120" t="s">
        <v>1649</v>
      </c>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row>
    <row r="1092" spans="1:39" s="21" customFormat="1">
      <c r="A1092" s="11" t="s">
        <v>143</v>
      </c>
      <c r="B1092" s="12" t="s">
        <v>142</v>
      </c>
      <c r="C1092" s="180">
        <v>4.7655334114999999</v>
      </c>
      <c r="D1092" s="175">
        <v>0.71301000000000003</v>
      </c>
      <c r="E1092" s="14">
        <v>1.5</v>
      </c>
      <c r="F1092" s="174">
        <f t="shared" si="16"/>
        <v>1.069515</v>
      </c>
      <c r="G1092" s="119" t="s">
        <v>1647</v>
      </c>
      <c r="H1092" s="120" t="s">
        <v>1649</v>
      </c>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row>
    <row r="1093" spans="1:39" s="21" customFormat="1">
      <c r="A1093" s="11" t="s">
        <v>144</v>
      </c>
      <c r="B1093" s="12" t="s">
        <v>142</v>
      </c>
      <c r="C1093" s="180">
        <v>6.7963944856999996</v>
      </c>
      <c r="D1093" s="175">
        <v>1.140093</v>
      </c>
      <c r="E1093" s="14">
        <v>1.5</v>
      </c>
      <c r="F1093" s="174">
        <f t="shared" si="16"/>
        <v>1.7101394999999999</v>
      </c>
      <c r="G1093" s="119" t="s">
        <v>1647</v>
      </c>
      <c r="H1093" s="120" t="s">
        <v>1649</v>
      </c>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row>
    <row r="1094" spans="1:39" s="21" customFormat="1">
      <c r="A1094" s="16" t="s">
        <v>145</v>
      </c>
      <c r="B1094" s="17" t="s">
        <v>142</v>
      </c>
      <c r="C1094" s="181">
        <v>13.365366759500001</v>
      </c>
      <c r="D1094" s="176">
        <v>2.469757</v>
      </c>
      <c r="E1094" s="19">
        <v>1.5</v>
      </c>
      <c r="F1094" s="174">
        <f t="shared" si="16"/>
        <v>3.7046355000000002</v>
      </c>
      <c r="G1094" s="119" t="s">
        <v>1647</v>
      </c>
      <c r="H1094" s="120" t="s">
        <v>1649</v>
      </c>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row>
    <row r="1095" spans="1:39" s="21" customFormat="1">
      <c r="A1095" s="11" t="s">
        <v>146</v>
      </c>
      <c r="B1095" s="12" t="s">
        <v>147</v>
      </c>
      <c r="C1095" s="180">
        <v>6.7803030302999998</v>
      </c>
      <c r="D1095" s="175">
        <v>1.089861</v>
      </c>
      <c r="E1095" s="14">
        <v>2</v>
      </c>
      <c r="F1095" s="174">
        <f t="shared" si="16"/>
        <v>2.1797219999999999</v>
      </c>
      <c r="G1095" s="119" t="s">
        <v>1653</v>
      </c>
      <c r="H1095" s="120" t="s">
        <v>1654</v>
      </c>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row>
    <row r="1096" spans="1:39" s="21" customFormat="1">
      <c r="A1096" s="11" t="s">
        <v>148</v>
      </c>
      <c r="B1096" s="12" t="s">
        <v>147</v>
      </c>
      <c r="C1096" s="180">
        <v>12.837264150899999</v>
      </c>
      <c r="D1096" s="175">
        <v>1.390398</v>
      </c>
      <c r="E1096" s="14">
        <v>2</v>
      </c>
      <c r="F1096" s="174">
        <f t="shared" si="16"/>
        <v>2.780796</v>
      </c>
      <c r="G1096" s="119" t="s">
        <v>1653</v>
      </c>
      <c r="H1096" s="120" t="s">
        <v>1654</v>
      </c>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row>
    <row r="1097" spans="1:39" s="21" customFormat="1">
      <c r="A1097" s="11" t="s">
        <v>149</v>
      </c>
      <c r="B1097" s="12" t="s">
        <v>147</v>
      </c>
      <c r="C1097" s="180">
        <v>20.335483871000001</v>
      </c>
      <c r="D1097" s="175">
        <v>2.435543</v>
      </c>
      <c r="E1097" s="14">
        <v>2</v>
      </c>
      <c r="F1097" s="174">
        <f t="shared" si="16"/>
        <v>4.871086</v>
      </c>
      <c r="G1097" s="119" t="s">
        <v>1653</v>
      </c>
      <c r="H1097" s="120" t="s">
        <v>1654</v>
      </c>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row>
    <row r="1098" spans="1:39" s="21" customFormat="1">
      <c r="A1098" s="16" t="s">
        <v>150</v>
      </c>
      <c r="B1098" s="17" t="s">
        <v>147</v>
      </c>
      <c r="C1098" s="181">
        <v>24.212121212100001</v>
      </c>
      <c r="D1098" s="176">
        <v>3.7755260000000002</v>
      </c>
      <c r="E1098" s="19">
        <v>2</v>
      </c>
      <c r="F1098" s="174">
        <f t="shared" si="16"/>
        <v>7.5510520000000003</v>
      </c>
      <c r="G1098" s="119" t="s">
        <v>1653</v>
      </c>
      <c r="H1098" s="120" t="s">
        <v>1654</v>
      </c>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row>
    <row r="1099" spans="1:39" s="21" customFormat="1">
      <c r="A1099" s="11" t="s">
        <v>151</v>
      </c>
      <c r="B1099" s="12" t="s">
        <v>152</v>
      </c>
      <c r="C1099" s="180">
        <v>10.8190913787</v>
      </c>
      <c r="D1099" s="175">
        <v>0.57125999999999999</v>
      </c>
      <c r="E1099" s="14">
        <v>2</v>
      </c>
      <c r="F1099" s="174">
        <f t="shared" si="16"/>
        <v>1.14252</v>
      </c>
      <c r="G1099" s="119" t="s">
        <v>1653</v>
      </c>
      <c r="H1099" s="120" t="s">
        <v>1654</v>
      </c>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row>
    <row r="1100" spans="1:39" s="21" customFormat="1">
      <c r="A1100" s="11" t="s">
        <v>153</v>
      </c>
      <c r="B1100" s="12" t="s">
        <v>152</v>
      </c>
      <c r="C1100" s="180">
        <v>11.7924584056</v>
      </c>
      <c r="D1100" s="175">
        <v>0.66987099999999999</v>
      </c>
      <c r="E1100" s="14">
        <v>2</v>
      </c>
      <c r="F1100" s="174">
        <f t="shared" si="16"/>
        <v>1.339742</v>
      </c>
      <c r="G1100" s="119" t="s">
        <v>1653</v>
      </c>
      <c r="H1100" s="120" t="s">
        <v>1654</v>
      </c>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row>
    <row r="1101" spans="1:39" s="21" customFormat="1">
      <c r="A1101" s="11" t="s">
        <v>154</v>
      </c>
      <c r="B1101" s="12" t="s">
        <v>152</v>
      </c>
      <c r="C1101" s="180">
        <v>15.3888068275</v>
      </c>
      <c r="D1101" s="175">
        <v>0.92013900000000004</v>
      </c>
      <c r="E1101" s="14">
        <v>2</v>
      </c>
      <c r="F1101" s="174">
        <f t="shared" si="16"/>
        <v>1.8402780000000001</v>
      </c>
      <c r="G1101" s="119" t="s">
        <v>1653</v>
      </c>
      <c r="H1101" s="120" t="s">
        <v>1654</v>
      </c>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row>
    <row r="1102" spans="1:39" s="21" customFormat="1">
      <c r="A1102" s="16" t="s">
        <v>155</v>
      </c>
      <c r="B1102" s="17" t="s">
        <v>152</v>
      </c>
      <c r="C1102" s="181">
        <v>28.479143179299999</v>
      </c>
      <c r="D1102" s="176">
        <v>1.9282049999999999</v>
      </c>
      <c r="E1102" s="19">
        <v>2</v>
      </c>
      <c r="F1102" s="174">
        <f t="shared" si="16"/>
        <v>3.8564099999999999</v>
      </c>
      <c r="G1102" s="119" t="s">
        <v>1653</v>
      </c>
      <c r="H1102" s="120" t="s">
        <v>1654</v>
      </c>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row>
    <row r="1103" spans="1:39" s="21" customFormat="1">
      <c r="A1103" s="11" t="s">
        <v>156</v>
      </c>
      <c r="B1103" s="12" t="s">
        <v>157</v>
      </c>
      <c r="C1103" s="180">
        <v>5.2832329114999999</v>
      </c>
      <c r="D1103" s="175">
        <v>0.35710700000000001</v>
      </c>
      <c r="E1103" s="14">
        <v>2</v>
      </c>
      <c r="F1103" s="174">
        <f t="shared" si="16"/>
        <v>0.71421400000000002</v>
      </c>
      <c r="G1103" s="119" t="s">
        <v>1653</v>
      </c>
      <c r="H1103" s="120" t="s">
        <v>1654</v>
      </c>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row>
    <row r="1104" spans="1:39" s="21" customFormat="1">
      <c r="A1104" s="11" t="s">
        <v>158</v>
      </c>
      <c r="B1104" s="12" t="s">
        <v>157</v>
      </c>
      <c r="C1104" s="180">
        <v>7.2445772510999999</v>
      </c>
      <c r="D1104" s="175">
        <v>0.50181699999999996</v>
      </c>
      <c r="E1104" s="14">
        <v>2</v>
      </c>
      <c r="F1104" s="174">
        <f t="shared" ref="F1104:F1167" si="17">D1104*E1104</f>
        <v>1.0036339999999999</v>
      </c>
      <c r="G1104" s="119" t="s">
        <v>1653</v>
      </c>
      <c r="H1104" s="120" t="s">
        <v>1654</v>
      </c>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row>
    <row r="1105" spans="1:39" s="21" customFormat="1">
      <c r="A1105" s="11" t="s">
        <v>159</v>
      </c>
      <c r="B1105" s="12" t="s">
        <v>157</v>
      </c>
      <c r="C1105" s="180">
        <v>10.549082435200001</v>
      </c>
      <c r="D1105" s="175">
        <v>0.809612</v>
      </c>
      <c r="E1105" s="14">
        <v>2</v>
      </c>
      <c r="F1105" s="174">
        <f t="shared" si="17"/>
        <v>1.619224</v>
      </c>
      <c r="G1105" s="119" t="s">
        <v>1653</v>
      </c>
      <c r="H1105" s="120" t="s">
        <v>1654</v>
      </c>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row>
    <row r="1106" spans="1:39" s="21" customFormat="1">
      <c r="A1106" s="16" t="s">
        <v>160</v>
      </c>
      <c r="B1106" s="17" t="s">
        <v>157</v>
      </c>
      <c r="C1106" s="181">
        <v>20.2816171389</v>
      </c>
      <c r="D1106" s="176">
        <v>1.5922210000000001</v>
      </c>
      <c r="E1106" s="19">
        <v>2</v>
      </c>
      <c r="F1106" s="174">
        <f t="shared" si="17"/>
        <v>3.1844420000000002</v>
      </c>
      <c r="G1106" s="119" t="s">
        <v>1653</v>
      </c>
      <c r="H1106" s="120" t="s">
        <v>1654</v>
      </c>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row>
    <row r="1107" spans="1:39" s="21" customFormat="1">
      <c r="A1107" s="11" t="s">
        <v>161</v>
      </c>
      <c r="B1107" s="12" t="s">
        <v>162</v>
      </c>
      <c r="C1107" s="180">
        <v>5.0323785802999996</v>
      </c>
      <c r="D1107" s="175">
        <v>0.33980300000000002</v>
      </c>
      <c r="E1107" s="14">
        <v>2</v>
      </c>
      <c r="F1107" s="174">
        <f t="shared" si="17"/>
        <v>0.67960600000000004</v>
      </c>
      <c r="G1107" s="119" t="s">
        <v>1653</v>
      </c>
      <c r="H1107" s="120" t="s">
        <v>1654</v>
      </c>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row>
    <row r="1108" spans="1:39" s="21" customFormat="1">
      <c r="A1108" s="11" t="s">
        <v>163</v>
      </c>
      <c r="B1108" s="12" t="s">
        <v>162</v>
      </c>
      <c r="C1108" s="180">
        <v>6.5835721107999996</v>
      </c>
      <c r="D1108" s="175">
        <v>0.44974199999999998</v>
      </c>
      <c r="E1108" s="14">
        <v>2</v>
      </c>
      <c r="F1108" s="174">
        <f t="shared" si="17"/>
        <v>0.89948399999999995</v>
      </c>
      <c r="G1108" s="119" t="s">
        <v>1653</v>
      </c>
      <c r="H1108" s="120" t="s">
        <v>1654</v>
      </c>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row>
    <row r="1109" spans="1:39" s="21" customFormat="1">
      <c r="A1109" s="11" t="s">
        <v>164</v>
      </c>
      <c r="B1109" s="12" t="s">
        <v>162</v>
      </c>
      <c r="C1109" s="180">
        <v>14.728070175399999</v>
      </c>
      <c r="D1109" s="175">
        <v>0.90605000000000002</v>
      </c>
      <c r="E1109" s="14">
        <v>2</v>
      </c>
      <c r="F1109" s="174">
        <f t="shared" si="17"/>
        <v>1.8121</v>
      </c>
      <c r="G1109" s="119" t="s">
        <v>1653</v>
      </c>
      <c r="H1109" s="120" t="s">
        <v>1654</v>
      </c>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row>
    <row r="1110" spans="1:39" s="21" customFormat="1">
      <c r="A1110" s="16" t="s">
        <v>165</v>
      </c>
      <c r="B1110" s="17" t="s">
        <v>162</v>
      </c>
      <c r="C1110" s="181">
        <v>73</v>
      </c>
      <c r="D1110" s="176">
        <v>1.4933835</v>
      </c>
      <c r="E1110" s="19">
        <v>2</v>
      </c>
      <c r="F1110" s="174">
        <f t="shared" si="17"/>
        <v>2.9867669999999999</v>
      </c>
      <c r="G1110" s="119" t="s">
        <v>1653</v>
      </c>
      <c r="H1110" s="120" t="s">
        <v>1654</v>
      </c>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row>
    <row r="1111" spans="1:39" s="21" customFormat="1">
      <c r="A1111" s="11" t="s">
        <v>166</v>
      </c>
      <c r="B1111" s="12" t="s">
        <v>167</v>
      </c>
      <c r="C1111" s="180">
        <v>6.0112055045000004</v>
      </c>
      <c r="D1111" s="175">
        <v>0.40004000000000001</v>
      </c>
      <c r="E1111" s="14">
        <v>2</v>
      </c>
      <c r="F1111" s="174">
        <f t="shared" si="17"/>
        <v>0.80008000000000001</v>
      </c>
      <c r="G1111" s="119" t="s">
        <v>1653</v>
      </c>
      <c r="H1111" s="120" t="s">
        <v>1654</v>
      </c>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row>
    <row r="1112" spans="1:39" s="21" customFormat="1">
      <c r="A1112" s="11" t="s">
        <v>168</v>
      </c>
      <c r="B1112" s="12" t="s">
        <v>167</v>
      </c>
      <c r="C1112" s="180">
        <v>8.0835629658000006</v>
      </c>
      <c r="D1112" s="175">
        <v>0.53647199999999995</v>
      </c>
      <c r="E1112" s="14">
        <v>2</v>
      </c>
      <c r="F1112" s="174">
        <f t="shared" si="17"/>
        <v>1.0729439999999999</v>
      </c>
      <c r="G1112" s="119" t="s">
        <v>1653</v>
      </c>
      <c r="H1112" s="120" t="s">
        <v>1654</v>
      </c>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row>
    <row r="1113" spans="1:39" s="21" customFormat="1">
      <c r="A1113" s="11" t="s">
        <v>169</v>
      </c>
      <c r="B1113" s="12" t="s">
        <v>167</v>
      </c>
      <c r="C1113" s="180">
        <v>12.0463768116</v>
      </c>
      <c r="D1113" s="175">
        <v>0.82652899999999996</v>
      </c>
      <c r="E1113" s="14">
        <v>2</v>
      </c>
      <c r="F1113" s="174">
        <f t="shared" si="17"/>
        <v>1.6530579999999999</v>
      </c>
      <c r="G1113" s="119" t="s">
        <v>1653</v>
      </c>
      <c r="H1113" s="120" t="s">
        <v>1654</v>
      </c>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row>
    <row r="1114" spans="1:39" s="21" customFormat="1">
      <c r="A1114" s="16" t="s">
        <v>170</v>
      </c>
      <c r="B1114" s="17" t="s">
        <v>167</v>
      </c>
      <c r="C1114" s="181">
        <v>19.4753042233</v>
      </c>
      <c r="D1114" s="176">
        <v>1.4925999999999999</v>
      </c>
      <c r="E1114" s="19">
        <v>2</v>
      </c>
      <c r="F1114" s="174">
        <f t="shared" si="17"/>
        <v>2.9851999999999999</v>
      </c>
      <c r="G1114" s="119" t="s">
        <v>1653</v>
      </c>
      <c r="H1114" s="120" t="s">
        <v>1654</v>
      </c>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c r="AM1114" s="15"/>
    </row>
    <row r="1115" spans="1:39" s="21" customFormat="1">
      <c r="A1115" s="11" t="s">
        <v>171</v>
      </c>
      <c r="B1115" s="12" t="s">
        <v>172</v>
      </c>
      <c r="C1115" s="180">
        <v>4.237346756</v>
      </c>
      <c r="D1115" s="175">
        <v>0.29428100000000001</v>
      </c>
      <c r="E1115" s="14">
        <v>2</v>
      </c>
      <c r="F1115" s="174">
        <f t="shared" si="17"/>
        <v>0.58856200000000003</v>
      </c>
      <c r="G1115" s="119" t="s">
        <v>1653</v>
      </c>
      <c r="H1115" s="120" t="s">
        <v>1654</v>
      </c>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c r="AM1115" s="15"/>
    </row>
    <row r="1116" spans="1:39" s="21" customFormat="1">
      <c r="A1116" s="11" t="s">
        <v>173</v>
      </c>
      <c r="B1116" s="12" t="s">
        <v>172</v>
      </c>
      <c r="C1116" s="180">
        <v>5.5827797384000002</v>
      </c>
      <c r="D1116" s="175">
        <v>0.39977200000000002</v>
      </c>
      <c r="E1116" s="14">
        <v>2</v>
      </c>
      <c r="F1116" s="174">
        <f t="shared" si="17"/>
        <v>0.79954400000000003</v>
      </c>
      <c r="G1116" s="119" t="s">
        <v>1653</v>
      </c>
      <c r="H1116" s="120" t="s">
        <v>1654</v>
      </c>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c r="AM1116" s="15"/>
    </row>
    <row r="1117" spans="1:39" s="21" customFormat="1">
      <c r="A1117" s="11" t="s">
        <v>174</v>
      </c>
      <c r="B1117" s="12" t="s">
        <v>172</v>
      </c>
      <c r="C1117" s="180">
        <v>7.2662601626000001</v>
      </c>
      <c r="D1117" s="175">
        <v>0.56762699999999999</v>
      </c>
      <c r="E1117" s="14">
        <v>2</v>
      </c>
      <c r="F1117" s="174">
        <f t="shared" si="17"/>
        <v>1.135254</v>
      </c>
      <c r="G1117" s="119" t="s">
        <v>1653</v>
      </c>
      <c r="H1117" s="120" t="s">
        <v>1654</v>
      </c>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row>
    <row r="1118" spans="1:39" s="21" customFormat="1">
      <c r="A1118" s="16" t="s">
        <v>175</v>
      </c>
      <c r="B1118" s="17" t="s">
        <v>172</v>
      </c>
      <c r="C1118" s="181">
        <v>16.644859813099998</v>
      </c>
      <c r="D1118" s="176">
        <v>1.1553</v>
      </c>
      <c r="E1118" s="19">
        <v>2</v>
      </c>
      <c r="F1118" s="174">
        <f t="shared" si="17"/>
        <v>2.3106</v>
      </c>
      <c r="G1118" s="119" t="s">
        <v>1653</v>
      </c>
      <c r="H1118" s="120" t="s">
        <v>1654</v>
      </c>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row>
    <row r="1119" spans="1:39" s="21" customFormat="1">
      <c r="A1119" s="11" t="s">
        <v>176</v>
      </c>
      <c r="B1119" s="12" t="s">
        <v>177</v>
      </c>
      <c r="C1119" s="180">
        <v>3.8792662116000001</v>
      </c>
      <c r="D1119" s="175">
        <v>0.27378599999999997</v>
      </c>
      <c r="E1119" s="14">
        <v>2</v>
      </c>
      <c r="F1119" s="174">
        <f t="shared" si="17"/>
        <v>0.54757199999999995</v>
      </c>
      <c r="G1119" s="119" t="s">
        <v>1653</v>
      </c>
      <c r="H1119" s="120" t="s">
        <v>1654</v>
      </c>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row>
    <row r="1120" spans="1:39" s="21" customFormat="1">
      <c r="A1120" s="11" t="s">
        <v>178</v>
      </c>
      <c r="B1120" s="12" t="s">
        <v>177</v>
      </c>
      <c r="C1120" s="180">
        <v>6.2203532380000004</v>
      </c>
      <c r="D1120" s="175">
        <v>0.43628</v>
      </c>
      <c r="E1120" s="14">
        <v>2</v>
      </c>
      <c r="F1120" s="174">
        <f t="shared" si="17"/>
        <v>0.87256</v>
      </c>
      <c r="G1120" s="119" t="s">
        <v>1653</v>
      </c>
      <c r="H1120" s="120" t="s">
        <v>1654</v>
      </c>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row>
    <row r="1121" spans="1:39" s="21" customFormat="1">
      <c r="A1121" s="11" t="s">
        <v>179</v>
      </c>
      <c r="B1121" s="12" t="s">
        <v>177</v>
      </c>
      <c r="C1121" s="180">
        <v>8.9949999999999992</v>
      </c>
      <c r="D1121" s="175">
        <v>0.62254399999999999</v>
      </c>
      <c r="E1121" s="14">
        <v>2</v>
      </c>
      <c r="F1121" s="174">
        <f t="shared" si="17"/>
        <v>1.245088</v>
      </c>
      <c r="G1121" s="119" t="s">
        <v>1653</v>
      </c>
      <c r="H1121" s="120" t="s">
        <v>1654</v>
      </c>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row>
    <row r="1122" spans="1:39" s="21" customFormat="1">
      <c r="A1122" s="16" t="s">
        <v>180</v>
      </c>
      <c r="B1122" s="17" t="s">
        <v>177</v>
      </c>
      <c r="C1122" s="181">
        <v>8.125</v>
      </c>
      <c r="D1122" s="176">
        <v>0.87670000000000003</v>
      </c>
      <c r="E1122" s="19">
        <v>2</v>
      </c>
      <c r="F1122" s="174">
        <f t="shared" si="17"/>
        <v>1.7534000000000001</v>
      </c>
      <c r="G1122" s="119" t="s">
        <v>1653</v>
      </c>
      <c r="H1122" s="120" t="s">
        <v>1654</v>
      </c>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row>
    <row r="1123" spans="1:39" s="21" customFormat="1">
      <c r="A1123" s="11" t="s">
        <v>181</v>
      </c>
      <c r="B1123" s="12" t="s">
        <v>182</v>
      </c>
      <c r="C1123" s="180">
        <v>3.3063046646999998</v>
      </c>
      <c r="D1123" s="175">
        <v>0.40604499999999999</v>
      </c>
      <c r="E1123" s="14">
        <v>2</v>
      </c>
      <c r="F1123" s="174">
        <f t="shared" si="17"/>
        <v>0.81208999999999998</v>
      </c>
      <c r="G1123" s="119" t="s">
        <v>1653</v>
      </c>
      <c r="H1123" s="120" t="s">
        <v>1654</v>
      </c>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c r="AM1123" s="15"/>
    </row>
    <row r="1124" spans="1:39" s="21" customFormat="1">
      <c r="A1124" s="11" t="s">
        <v>183</v>
      </c>
      <c r="B1124" s="12" t="s">
        <v>182</v>
      </c>
      <c r="C1124" s="180">
        <v>3.8079296802</v>
      </c>
      <c r="D1124" s="175">
        <v>0.530779</v>
      </c>
      <c r="E1124" s="14">
        <v>2</v>
      </c>
      <c r="F1124" s="174">
        <f t="shared" si="17"/>
        <v>1.061558</v>
      </c>
      <c r="G1124" s="119" t="s">
        <v>1653</v>
      </c>
      <c r="H1124" s="120" t="s">
        <v>1654</v>
      </c>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c r="AM1124" s="15"/>
    </row>
    <row r="1125" spans="1:39" s="21" customFormat="1">
      <c r="A1125" s="11" t="s">
        <v>184</v>
      </c>
      <c r="B1125" s="12" t="s">
        <v>182</v>
      </c>
      <c r="C1125" s="180">
        <v>4.5655844156000001</v>
      </c>
      <c r="D1125" s="175">
        <v>0.60646999999999995</v>
      </c>
      <c r="E1125" s="14">
        <v>2</v>
      </c>
      <c r="F1125" s="174">
        <f t="shared" si="17"/>
        <v>1.2129399999999999</v>
      </c>
      <c r="G1125" s="119" t="s">
        <v>1653</v>
      </c>
      <c r="H1125" s="120" t="s">
        <v>1654</v>
      </c>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c r="AM1125" s="15"/>
    </row>
    <row r="1126" spans="1:39" s="21" customFormat="1">
      <c r="A1126" s="16" t="s">
        <v>185</v>
      </c>
      <c r="B1126" s="17" t="s">
        <v>182</v>
      </c>
      <c r="C1126" s="181">
        <v>9.4230769231</v>
      </c>
      <c r="D1126" s="176">
        <v>1.3980939999999999</v>
      </c>
      <c r="E1126" s="19">
        <v>2</v>
      </c>
      <c r="F1126" s="174">
        <f t="shared" si="17"/>
        <v>2.7961879999999999</v>
      </c>
      <c r="G1126" s="119" t="s">
        <v>1653</v>
      </c>
      <c r="H1126" s="120" t="s">
        <v>1654</v>
      </c>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row>
    <row r="1127" spans="1:39" s="21" customFormat="1">
      <c r="A1127" s="11" t="s">
        <v>186</v>
      </c>
      <c r="B1127" s="12" t="s">
        <v>187</v>
      </c>
      <c r="C1127" s="180">
        <v>8.7279968914000001</v>
      </c>
      <c r="D1127" s="175">
        <v>0.58608499999999997</v>
      </c>
      <c r="E1127" s="14">
        <v>2</v>
      </c>
      <c r="F1127" s="174">
        <f t="shared" si="17"/>
        <v>1.1721699999999999</v>
      </c>
      <c r="G1127" s="119" t="s">
        <v>1653</v>
      </c>
      <c r="H1127" s="120" t="s">
        <v>1654</v>
      </c>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row>
    <row r="1128" spans="1:39" s="21" customFormat="1">
      <c r="A1128" s="11" t="s">
        <v>188</v>
      </c>
      <c r="B1128" s="12" t="s">
        <v>187</v>
      </c>
      <c r="C1128" s="180">
        <v>9.3361105851000001</v>
      </c>
      <c r="D1128" s="175">
        <v>0.72338000000000002</v>
      </c>
      <c r="E1128" s="14">
        <v>2</v>
      </c>
      <c r="F1128" s="174">
        <f t="shared" si="17"/>
        <v>1.44676</v>
      </c>
      <c r="G1128" s="119" t="s">
        <v>1653</v>
      </c>
      <c r="H1128" s="120" t="s">
        <v>1654</v>
      </c>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c r="AM1128" s="15"/>
    </row>
    <row r="1129" spans="1:39" s="21" customFormat="1">
      <c r="A1129" s="11" t="s">
        <v>189</v>
      </c>
      <c r="B1129" s="12" t="s">
        <v>187</v>
      </c>
      <c r="C1129" s="180">
        <v>10.870661157000001</v>
      </c>
      <c r="D1129" s="175">
        <v>0.89525200000000005</v>
      </c>
      <c r="E1129" s="14">
        <v>2</v>
      </c>
      <c r="F1129" s="174">
        <f t="shared" si="17"/>
        <v>1.7905040000000001</v>
      </c>
      <c r="G1129" s="119" t="s">
        <v>1653</v>
      </c>
      <c r="H1129" s="120" t="s">
        <v>1654</v>
      </c>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c r="AM1129" s="15"/>
    </row>
    <row r="1130" spans="1:39" s="21" customFormat="1">
      <c r="A1130" s="16" t="s">
        <v>190</v>
      </c>
      <c r="B1130" s="17" t="s">
        <v>187</v>
      </c>
      <c r="C1130" s="181">
        <v>16.403100775199999</v>
      </c>
      <c r="D1130" s="176">
        <v>1.3798429999999999</v>
      </c>
      <c r="E1130" s="19">
        <v>2</v>
      </c>
      <c r="F1130" s="174">
        <f t="shared" si="17"/>
        <v>2.7596859999999999</v>
      </c>
      <c r="G1130" s="119" t="s">
        <v>1653</v>
      </c>
      <c r="H1130" s="120" t="s">
        <v>1654</v>
      </c>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c r="AM1130" s="15"/>
    </row>
    <row r="1131" spans="1:39" s="21" customFormat="1">
      <c r="A1131" s="11" t="s">
        <v>191</v>
      </c>
      <c r="B1131" s="12" t="s">
        <v>192</v>
      </c>
      <c r="C1131" s="180">
        <v>6.9411477411</v>
      </c>
      <c r="D1131" s="175">
        <v>0.38734499999999999</v>
      </c>
      <c r="E1131" s="14">
        <v>2</v>
      </c>
      <c r="F1131" s="174">
        <f t="shared" si="17"/>
        <v>0.77468999999999999</v>
      </c>
      <c r="G1131" s="119" t="s">
        <v>1653</v>
      </c>
      <c r="H1131" s="120" t="s">
        <v>1654</v>
      </c>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row>
    <row r="1132" spans="1:39" s="21" customFormat="1">
      <c r="A1132" s="11" t="s">
        <v>193</v>
      </c>
      <c r="B1132" s="12" t="s">
        <v>192</v>
      </c>
      <c r="C1132" s="180">
        <v>9.8060184435999993</v>
      </c>
      <c r="D1132" s="175">
        <v>0.51285099999999995</v>
      </c>
      <c r="E1132" s="14">
        <v>2</v>
      </c>
      <c r="F1132" s="174">
        <f t="shared" si="17"/>
        <v>1.0257019999999999</v>
      </c>
      <c r="G1132" s="119" t="s">
        <v>1653</v>
      </c>
      <c r="H1132" s="120" t="s">
        <v>1654</v>
      </c>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c r="AM1132" s="15"/>
    </row>
    <row r="1133" spans="1:39" s="21" customFormat="1">
      <c r="A1133" s="11" t="s">
        <v>194</v>
      </c>
      <c r="B1133" s="12" t="s">
        <v>192</v>
      </c>
      <c r="C1133" s="180">
        <v>12.253355704700001</v>
      </c>
      <c r="D1133" s="175">
        <v>0.65407000000000004</v>
      </c>
      <c r="E1133" s="14">
        <v>2</v>
      </c>
      <c r="F1133" s="174">
        <f t="shared" si="17"/>
        <v>1.3081400000000001</v>
      </c>
      <c r="G1133" s="119" t="s">
        <v>1653</v>
      </c>
      <c r="H1133" s="120" t="s">
        <v>1654</v>
      </c>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c r="AM1133" s="15"/>
    </row>
    <row r="1134" spans="1:39" s="21" customFormat="1">
      <c r="A1134" s="16" t="s">
        <v>195</v>
      </c>
      <c r="B1134" s="17" t="s">
        <v>192</v>
      </c>
      <c r="C1134" s="181">
        <v>43</v>
      </c>
      <c r="D1134" s="176">
        <v>1.1331900000000001</v>
      </c>
      <c r="E1134" s="19">
        <v>2</v>
      </c>
      <c r="F1134" s="174">
        <f t="shared" si="17"/>
        <v>2.2663800000000003</v>
      </c>
      <c r="G1134" s="119" t="s">
        <v>1653</v>
      </c>
      <c r="H1134" s="120" t="s">
        <v>1654</v>
      </c>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row>
    <row r="1135" spans="1:39" s="21" customFormat="1">
      <c r="A1135" s="11" t="s">
        <v>196</v>
      </c>
      <c r="B1135" s="12" t="s">
        <v>197</v>
      </c>
      <c r="C1135" s="180">
        <v>19.900826446300002</v>
      </c>
      <c r="D1135" s="175">
        <v>0.65602899999999997</v>
      </c>
      <c r="E1135" s="14">
        <v>2</v>
      </c>
      <c r="F1135" s="174">
        <f t="shared" si="17"/>
        <v>1.3120579999999999</v>
      </c>
      <c r="G1135" s="119" t="s">
        <v>1653</v>
      </c>
      <c r="H1135" s="120" t="s">
        <v>1654</v>
      </c>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c r="AM1135" s="15"/>
    </row>
    <row r="1136" spans="1:39" s="21" customFormat="1">
      <c r="A1136" s="11" t="s">
        <v>198</v>
      </c>
      <c r="B1136" s="12" t="s">
        <v>197</v>
      </c>
      <c r="C1136" s="180">
        <v>12.968277945600001</v>
      </c>
      <c r="D1136" s="175">
        <v>0.69606599999999996</v>
      </c>
      <c r="E1136" s="14">
        <v>2</v>
      </c>
      <c r="F1136" s="174">
        <f t="shared" si="17"/>
        <v>1.3921319999999999</v>
      </c>
      <c r="G1136" s="119" t="s">
        <v>1653</v>
      </c>
      <c r="H1136" s="120" t="s">
        <v>1654</v>
      </c>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c r="AM1136" s="15"/>
    </row>
    <row r="1137" spans="1:39" s="21" customFormat="1">
      <c r="A1137" s="11" t="s">
        <v>199</v>
      </c>
      <c r="B1137" s="12" t="s">
        <v>197</v>
      </c>
      <c r="C1137" s="180">
        <v>14.0239043825</v>
      </c>
      <c r="D1137" s="175">
        <v>1.0052840000000001</v>
      </c>
      <c r="E1137" s="14">
        <v>2</v>
      </c>
      <c r="F1137" s="174">
        <f t="shared" si="17"/>
        <v>2.0105680000000001</v>
      </c>
      <c r="G1137" s="119" t="s">
        <v>1653</v>
      </c>
      <c r="H1137" s="120" t="s">
        <v>1654</v>
      </c>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c r="AM1137" s="15"/>
    </row>
    <row r="1138" spans="1:39" s="21" customFormat="1">
      <c r="A1138" s="16" t="s">
        <v>200</v>
      </c>
      <c r="B1138" s="17" t="s">
        <v>197</v>
      </c>
      <c r="C1138" s="181">
        <v>23.028169014100001</v>
      </c>
      <c r="D1138" s="176">
        <v>1.6605350000000001</v>
      </c>
      <c r="E1138" s="19">
        <v>2</v>
      </c>
      <c r="F1138" s="174">
        <f t="shared" si="17"/>
        <v>3.3210700000000002</v>
      </c>
      <c r="G1138" s="119" t="s">
        <v>1653</v>
      </c>
      <c r="H1138" s="120" t="s">
        <v>1654</v>
      </c>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c r="AM1138" s="15"/>
    </row>
    <row r="1139" spans="1:39" s="21" customFormat="1">
      <c r="A1139" s="11" t="s">
        <v>201</v>
      </c>
      <c r="B1139" s="12" t="s">
        <v>202</v>
      </c>
      <c r="C1139" s="180">
        <v>7.4820378837000003</v>
      </c>
      <c r="D1139" s="175">
        <v>0.48394700000000002</v>
      </c>
      <c r="E1139" s="14">
        <v>2</v>
      </c>
      <c r="F1139" s="174">
        <f t="shared" si="17"/>
        <v>0.96789400000000003</v>
      </c>
      <c r="G1139" s="119" t="s">
        <v>1653</v>
      </c>
      <c r="H1139" s="120" t="s">
        <v>1654</v>
      </c>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row>
    <row r="1140" spans="1:39" s="21" customFormat="1">
      <c r="A1140" s="11" t="s">
        <v>203</v>
      </c>
      <c r="B1140" s="12" t="s">
        <v>202</v>
      </c>
      <c r="C1140" s="180">
        <v>7.6582023377999997</v>
      </c>
      <c r="D1140" s="175">
        <v>0.61723799999999995</v>
      </c>
      <c r="E1140" s="14">
        <v>2</v>
      </c>
      <c r="F1140" s="174">
        <f t="shared" si="17"/>
        <v>1.2344759999999999</v>
      </c>
      <c r="G1140" s="119" t="s">
        <v>1653</v>
      </c>
      <c r="H1140" s="120" t="s">
        <v>1654</v>
      </c>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row>
    <row r="1141" spans="1:39" s="21" customFormat="1">
      <c r="A1141" s="11" t="s">
        <v>204</v>
      </c>
      <c r="B1141" s="12" t="s">
        <v>202</v>
      </c>
      <c r="C1141" s="180">
        <v>9.1160220994000003</v>
      </c>
      <c r="D1141" s="175">
        <v>0.75725900000000002</v>
      </c>
      <c r="E1141" s="14">
        <v>2</v>
      </c>
      <c r="F1141" s="174">
        <f t="shared" si="17"/>
        <v>1.514518</v>
      </c>
      <c r="G1141" s="119" t="s">
        <v>1653</v>
      </c>
      <c r="H1141" s="120" t="s">
        <v>1654</v>
      </c>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c r="AM1141" s="15"/>
    </row>
    <row r="1142" spans="1:39" s="21" customFormat="1">
      <c r="A1142" s="16" t="s">
        <v>205</v>
      </c>
      <c r="B1142" s="17" t="s">
        <v>202</v>
      </c>
      <c r="C1142" s="181">
        <v>12.0384615385</v>
      </c>
      <c r="D1142" s="176">
        <v>1.413332</v>
      </c>
      <c r="E1142" s="19">
        <v>2</v>
      </c>
      <c r="F1142" s="174">
        <f t="shared" si="17"/>
        <v>2.8266640000000001</v>
      </c>
      <c r="G1142" s="119" t="s">
        <v>1653</v>
      </c>
      <c r="H1142" s="120" t="s">
        <v>1654</v>
      </c>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row>
    <row r="1143" spans="1:39" s="21" customFormat="1">
      <c r="A1143" s="11" t="s">
        <v>206</v>
      </c>
      <c r="B1143" s="12" t="s">
        <v>207</v>
      </c>
      <c r="C1143" s="180">
        <v>2.5347705145999999</v>
      </c>
      <c r="D1143" s="175">
        <v>0.22392999999999999</v>
      </c>
      <c r="E1143" s="14">
        <v>2</v>
      </c>
      <c r="F1143" s="174">
        <f t="shared" si="17"/>
        <v>0.44785999999999998</v>
      </c>
      <c r="G1143" s="119" t="s">
        <v>1653</v>
      </c>
      <c r="H1143" s="120" t="s">
        <v>1654</v>
      </c>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c r="AM1143" s="15"/>
    </row>
    <row r="1144" spans="1:39" s="21" customFormat="1">
      <c r="A1144" s="11" t="s">
        <v>208</v>
      </c>
      <c r="B1144" s="12" t="s">
        <v>207</v>
      </c>
      <c r="C1144" s="180">
        <v>2.4798637548000002</v>
      </c>
      <c r="D1144" s="175">
        <v>0.26222800000000002</v>
      </c>
      <c r="E1144" s="14">
        <v>2</v>
      </c>
      <c r="F1144" s="174">
        <f t="shared" si="17"/>
        <v>0.52445600000000003</v>
      </c>
      <c r="G1144" s="119" t="s">
        <v>1653</v>
      </c>
      <c r="H1144" s="120" t="s">
        <v>1654</v>
      </c>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c r="AM1144" s="15"/>
    </row>
    <row r="1145" spans="1:39" s="21" customFormat="1">
      <c r="A1145" s="11" t="s">
        <v>209</v>
      </c>
      <c r="B1145" s="12" t="s">
        <v>207</v>
      </c>
      <c r="C1145" s="180">
        <v>3.3187919463000002</v>
      </c>
      <c r="D1145" s="175">
        <v>0.54745200000000005</v>
      </c>
      <c r="E1145" s="14">
        <v>2</v>
      </c>
      <c r="F1145" s="174">
        <f t="shared" si="17"/>
        <v>1.0949040000000001</v>
      </c>
      <c r="G1145" s="119" t="s">
        <v>1653</v>
      </c>
      <c r="H1145" s="120" t="s">
        <v>1654</v>
      </c>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c r="AM1145" s="15"/>
    </row>
    <row r="1146" spans="1:39" s="21" customFormat="1">
      <c r="A1146" s="16" t="s">
        <v>210</v>
      </c>
      <c r="B1146" s="17" t="s">
        <v>207</v>
      </c>
      <c r="C1146" s="181">
        <v>7.9418604651000004</v>
      </c>
      <c r="D1146" s="176">
        <v>1.684215</v>
      </c>
      <c r="E1146" s="19">
        <v>2</v>
      </c>
      <c r="F1146" s="174">
        <f t="shared" si="17"/>
        <v>3.36843</v>
      </c>
      <c r="G1146" s="119" t="s">
        <v>1653</v>
      </c>
      <c r="H1146" s="120" t="s">
        <v>1654</v>
      </c>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c r="AM1146" s="15"/>
    </row>
    <row r="1147" spans="1:39" s="21" customFormat="1">
      <c r="A1147" s="11" t="s">
        <v>211</v>
      </c>
      <c r="B1147" s="12" t="s">
        <v>212</v>
      </c>
      <c r="C1147" s="180">
        <v>14.342651037</v>
      </c>
      <c r="D1147" s="175">
        <v>0.54406299999999996</v>
      </c>
      <c r="E1147" s="14">
        <v>2</v>
      </c>
      <c r="F1147" s="174">
        <f t="shared" si="17"/>
        <v>1.0881259999999999</v>
      </c>
      <c r="G1147" s="119" t="s">
        <v>1653</v>
      </c>
      <c r="H1147" s="120" t="s">
        <v>1654</v>
      </c>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c r="AM1147" s="15"/>
    </row>
    <row r="1148" spans="1:39" s="21" customFormat="1">
      <c r="A1148" s="11" t="s">
        <v>213</v>
      </c>
      <c r="B1148" s="12" t="s">
        <v>212</v>
      </c>
      <c r="C1148" s="180">
        <v>15.512625914199999</v>
      </c>
      <c r="D1148" s="175">
        <v>0.69151499999999999</v>
      </c>
      <c r="E1148" s="14">
        <v>2</v>
      </c>
      <c r="F1148" s="174">
        <f t="shared" si="17"/>
        <v>1.38303</v>
      </c>
      <c r="G1148" s="119" t="s">
        <v>1653</v>
      </c>
      <c r="H1148" s="120" t="s">
        <v>1654</v>
      </c>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c r="AM1148" s="15"/>
    </row>
    <row r="1149" spans="1:39" s="21" customFormat="1">
      <c r="A1149" s="11" t="s">
        <v>214</v>
      </c>
      <c r="B1149" s="12" t="s">
        <v>212</v>
      </c>
      <c r="C1149" s="180">
        <v>12.893023255799999</v>
      </c>
      <c r="D1149" s="175">
        <v>0.70084400000000002</v>
      </c>
      <c r="E1149" s="14">
        <v>2</v>
      </c>
      <c r="F1149" s="174">
        <f t="shared" si="17"/>
        <v>1.401688</v>
      </c>
      <c r="G1149" s="119" t="s">
        <v>1653</v>
      </c>
      <c r="H1149" s="120" t="s">
        <v>1654</v>
      </c>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row>
    <row r="1150" spans="1:39" s="21" customFormat="1">
      <c r="A1150" s="16" t="s">
        <v>215</v>
      </c>
      <c r="B1150" s="17" t="s">
        <v>212</v>
      </c>
      <c r="C1150" s="181">
        <v>23.8461538462</v>
      </c>
      <c r="D1150" s="176">
        <v>2.4529459999999998</v>
      </c>
      <c r="E1150" s="19">
        <v>2</v>
      </c>
      <c r="F1150" s="174">
        <f t="shared" si="17"/>
        <v>4.9058919999999997</v>
      </c>
      <c r="G1150" s="119" t="s">
        <v>1653</v>
      </c>
      <c r="H1150" s="120" t="s">
        <v>1654</v>
      </c>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row>
    <row r="1151" spans="1:39" s="21" customFormat="1">
      <c r="A1151" s="11" t="s">
        <v>216</v>
      </c>
      <c r="B1151" s="12" t="s">
        <v>217</v>
      </c>
      <c r="C1151" s="180">
        <v>3.3705831480000001</v>
      </c>
      <c r="D1151" s="175">
        <v>0.26621</v>
      </c>
      <c r="E1151" s="14">
        <v>2</v>
      </c>
      <c r="F1151" s="174">
        <f t="shared" si="17"/>
        <v>0.53242</v>
      </c>
      <c r="G1151" s="119" t="s">
        <v>1653</v>
      </c>
      <c r="H1151" s="120" t="s">
        <v>1654</v>
      </c>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c r="AM1151" s="15"/>
    </row>
    <row r="1152" spans="1:39" s="21" customFormat="1">
      <c r="A1152" s="11" t="s">
        <v>218</v>
      </c>
      <c r="B1152" s="12" t="s">
        <v>217</v>
      </c>
      <c r="C1152" s="180">
        <v>4.1407565564000004</v>
      </c>
      <c r="D1152" s="175">
        <v>0.34657399999999999</v>
      </c>
      <c r="E1152" s="14">
        <v>2</v>
      </c>
      <c r="F1152" s="174">
        <f t="shared" si="17"/>
        <v>0.69314799999999999</v>
      </c>
      <c r="G1152" s="119" t="s">
        <v>1653</v>
      </c>
      <c r="H1152" s="120" t="s">
        <v>1654</v>
      </c>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c r="AM1152" s="15"/>
    </row>
    <row r="1153" spans="1:39" s="21" customFormat="1">
      <c r="A1153" s="11" t="s">
        <v>219</v>
      </c>
      <c r="B1153" s="12" t="s">
        <v>217</v>
      </c>
      <c r="C1153" s="180">
        <v>5.0704830053999999</v>
      </c>
      <c r="D1153" s="175">
        <v>0.59634200000000004</v>
      </c>
      <c r="E1153" s="14">
        <v>2</v>
      </c>
      <c r="F1153" s="174">
        <f t="shared" si="17"/>
        <v>1.1926840000000001</v>
      </c>
      <c r="G1153" s="119" t="s">
        <v>1653</v>
      </c>
      <c r="H1153" s="120" t="s">
        <v>1654</v>
      </c>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c r="AM1153" s="15"/>
    </row>
    <row r="1154" spans="1:39" s="21" customFormat="1">
      <c r="A1154" s="16" t="s">
        <v>220</v>
      </c>
      <c r="B1154" s="17" t="s">
        <v>217</v>
      </c>
      <c r="C1154" s="181">
        <v>9.9171270717999995</v>
      </c>
      <c r="D1154" s="176">
        <v>1.860527</v>
      </c>
      <c r="E1154" s="19">
        <v>2</v>
      </c>
      <c r="F1154" s="174">
        <f t="shared" si="17"/>
        <v>3.7210540000000001</v>
      </c>
      <c r="G1154" s="119" t="s">
        <v>1653</v>
      </c>
      <c r="H1154" s="120" t="s">
        <v>1654</v>
      </c>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c r="AM1154" s="15"/>
    </row>
    <row r="1155" spans="1:39" s="21" customFormat="1">
      <c r="A1155" s="11" t="s">
        <v>221</v>
      </c>
      <c r="B1155" s="12" t="s">
        <v>222</v>
      </c>
      <c r="C1155" s="180">
        <v>3.6454741379</v>
      </c>
      <c r="D1155" s="175">
        <v>0.30398999999999998</v>
      </c>
      <c r="E1155" s="14">
        <v>2</v>
      </c>
      <c r="F1155" s="174">
        <f t="shared" si="17"/>
        <v>0.60797999999999996</v>
      </c>
      <c r="G1155" s="119" t="s">
        <v>1653</v>
      </c>
      <c r="H1155" s="120" t="s">
        <v>1654</v>
      </c>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c r="AM1155" s="15"/>
    </row>
    <row r="1156" spans="1:39" s="21" customFormat="1">
      <c r="A1156" s="11" t="s">
        <v>223</v>
      </c>
      <c r="B1156" s="12" t="s">
        <v>222</v>
      </c>
      <c r="C1156" s="180">
        <v>4.1248208181999999</v>
      </c>
      <c r="D1156" s="175">
        <v>0.36267100000000002</v>
      </c>
      <c r="E1156" s="14">
        <v>2</v>
      </c>
      <c r="F1156" s="174">
        <f t="shared" si="17"/>
        <v>0.72534200000000004</v>
      </c>
      <c r="G1156" s="119" t="s">
        <v>1653</v>
      </c>
      <c r="H1156" s="120" t="s">
        <v>1654</v>
      </c>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row>
    <row r="1157" spans="1:39" s="21" customFormat="1">
      <c r="A1157" s="11" t="s">
        <v>224</v>
      </c>
      <c r="B1157" s="12" t="s">
        <v>222</v>
      </c>
      <c r="C1157" s="180">
        <v>4.7852916313999998</v>
      </c>
      <c r="D1157" s="175">
        <v>0.64472600000000002</v>
      </c>
      <c r="E1157" s="14">
        <v>2</v>
      </c>
      <c r="F1157" s="174">
        <f t="shared" si="17"/>
        <v>1.289452</v>
      </c>
      <c r="G1157" s="119" t="s">
        <v>1653</v>
      </c>
      <c r="H1157" s="120" t="s">
        <v>1654</v>
      </c>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c r="AM1157" s="15"/>
    </row>
    <row r="1158" spans="1:39" s="21" customFormat="1">
      <c r="A1158" s="16" t="s">
        <v>225</v>
      </c>
      <c r="B1158" s="17" t="s">
        <v>222</v>
      </c>
      <c r="C1158" s="181">
        <v>14.243902438999999</v>
      </c>
      <c r="D1158" s="176">
        <v>2.4681769999999998</v>
      </c>
      <c r="E1158" s="19">
        <v>2</v>
      </c>
      <c r="F1158" s="174">
        <f t="shared" si="17"/>
        <v>4.9363539999999997</v>
      </c>
      <c r="G1158" s="119" t="s">
        <v>1653</v>
      </c>
      <c r="H1158" s="120" t="s">
        <v>1654</v>
      </c>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row>
    <row r="1159" spans="1:39" s="21" customFormat="1">
      <c r="A1159" s="11" t="s">
        <v>226</v>
      </c>
      <c r="B1159" s="12" t="s">
        <v>227</v>
      </c>
      <c r="C1159" s="180">
        <v>3.2314867424</v>
      </c>
      <c r="D1159" s="175">
        <v>0.33124399999999998</v>
      </c>
      <c r="E1159" s="14">
        <v>2</v>
      </c>
      <c r="F1159" s="174">
        <f t="shared" si="17"/>
        <v>0.66248799999999997</v>
      </c>
      <c r="G1159" s="119" t="s">
        <v>1653</v>
      </c>
      <c r="H1159" s="120" t="s">
        <v>1654</v>
      </c>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c r="AM1159" s="15"/>
    </row>
    <row r="1160" spans="1:39" s="21" customFormat="1">
      <c r="A1160" s="11" t="s">
        <v>228</v>
      </c>
      <c r="B1160" s="12" t="s">
        <v>227</v>
      </c>
      <c r="C1160" s="180">
        <v>3.7720760615</v>
      </c>
      <c r="D1160" s="175">
        <v>0.46381499999999998</v>
      </c>
      <c r="E1160" s="14">
        <v>2</v>
      </c>
      <c r="F1160" s="174">
        <f t="shared" si="17"/>
        <v>0.92762999999999995</v>
      </c>
      <c r="G1160" s="119" t="s">
        <v>1653</v>
      </c>
      <c r="H1160" s="120" t="s">
        <v>1654</v>
      </c>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c r="AM1160" s="15"/>
    </row>
    <row r="1161" spans="1:39" s="21" customFormat="1">
      <c r="A1161" s="11" t="s">
        <v>229</v>
      </c>
      <c r="B1161" s="12" t="s">
        <v>227</v>
      </c>
      <c r="C1161" s="180">
        <v>5.7107202680000002</v>
      </c>
      <c r="D1161" s="175">
        <v>0.85958999999999997</v>
      </c>
      <c r="E1161" s="14">
        <v>2</v>
      </c>
      <c r="F1161" s="174">
        <f t="shared" si="17"/>
        <v>1.7191799999999999</v>
      </c>
      <c r="G1161" s="119" t="s">
        <v>1653</v>
      </c>
      <c r="H1161" s="120" t="s">
        <v>1654</v>
      </c>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c r="AM1161" s="15"/>
    </row>
    <row r="1162" spans="1:39" s="21" customFormat="1">
      <c r="A1162" s="16" t="s">
        <v>230</v>
      </c>
      <c r="B1162" s="17" t="s">
        <v>227</v>
      </c>
      <c r="C1162" s="181">
        <v>12.6281902552</v>
      </c>
      <c r="D1162" s="176">
        <v>2.4909889999999999</v>
      </c>
      <c r="E1162" s="19">
        <v>2</v>
      </c>
      <c r="F1162" s="174">
        <f t="shared" si="17"/>
        <v>4.9819779999999998</v>
      </c>
      <c r="G1162" s="119" t="s">
        <v>1653</v>
      </c>
      <c r="H1162" s="120" t="s">
        <v>1654</v>
      </c>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c r="AM1162" s="15"/>
    </row>
    <row r="1163" spans="1:39" s="21" customFormat="1">
      <c r="A1163" s="11" t="s">
        <v>231</v>
      </c>
      <c r="B1163" s="12" t="s">
        <v>232</v>
      </c>
      <c r="C1163" s="180">
        <v>3.8863815272000002</v>
      </c>
      <c r="D1163" s="175">
        <v>0.31566</v>
      </c>
      <c r="E1163" s="14">
        <v>2</v>
      </c>
      <c r="F1163" s="174">
        <f t="shared" si="17"/>
        <v>0.63131999999999999</v>
      </c>
      <c r="G1163" s="119" t="s">
        <v>1653</v>
      </c>
      <c r="H1163" s="120" t="s">
        <v>1654</v>
      </c>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c r="AM1163" s="15"/>
    </row>
    <row r="1164" spans="1:39" s="21" customFormat="1">
      <c r="A1164" s="11" t="s">
        <v>233</v>
      </c>
      <c r="B1164" s="12" t="s">
        <v>232</v>
      </c>
      <c r="C1164" s="180">
        <v>3.9701280228</v>
      </c>
      <c r="D1164" s="175">
        <v>0.45461200000000002</v>
      </c>
      <c r="E1164" s="14">
        <v>2</v>
      </c>
      <c r="F1164" s="174">
        <f t="shared" si="17"/>
        <v>0.90922400000000003</v>
      </c>
      <c r="G1164" s="119" t="s">
        <v>1653</v>
      </c>
      <c r="H1164" s="120" t="s">
        <v>1654</v>
      </c>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c r="AM1164" s="15"/>
    </row>
    <row r="1165" spans="1:39" s="21" customFormat="1">
      <c r="A1165" s="11" t="s">
        <v>234</v>
      </c>
      <c r="B1165" s="12" t="s">
        <v>232</v>
      </c>
      <c r="C1165" s="180">
        <v>4.9639900662000001</v>
      </c>
      <c r="D1165" s="175">
        <v>0.78864400000000001</v>
      </c>
      <c r="E1165" s="14">
        <v>2</v>
      </c>
      <c r="F1165" s="174">
        <f t="shared" si="17"/>
        <v>1.577288</v>
      </c>
      <c r="G1165" s="119" t="s">
        <v>1653</v>
      </c>
      <c r="H1165" s="120" t="s">
        <v>1654</v>
      </c>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c r="AM1165" s="15"/>
    </row>
    <row r="1166" spans="1:39" s="21" customFormat="1">
      <c r="A1166" s="16" t="s">
        <v>235</v>
      </c>
      <c r="B1166" s="17" t="s">
        <v>232</v>
      </c>
      <c r="C1166" s="181">
        <v>9.3333333333000006</v>
      </c>
      <c r="D1166" s="176">
        <v>1.6111690000000001</v>
      </c>
      <c r="E1166" s="19">
        <v>2</v>
      </c>
      <c r="F1166" s="174">
        <f t="shared" si="17"/>
        <v>3.2223380000000001</v>
      </c>
      <c r="G1166" s="119" t="s">
        <v>1653</v>
      </c>
      <c r="H1166" s="120" t="s">
        <v>1654</v>
      </c>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row>
    <row r="1167" spans="1:39" s="21" customFormat="1">
      <c r="A1167" s="11" t="s">
        <v>236</v>
      </c>
      <c r="B1167" s="12" t="s">
        <v>237</v>
      </c>
      <c r="C1167" s="180">
        <v>3.1423778264000002</v>
      </c>
      <c r="D1167" s="175">
        <v>0.86351</v>
      </c>
      <c r="E1167" s="14">
        <v>1.5</v>
      </c>
      <c r="F1167" s="174">
        <f t="shared" si="17"/>
        <v>1.2952650000000001</v>
      </c>
      <c r="G1167" s="119" t="s">
        <v>1647</v>
      </c>
      <c r="H1167" s="120" t="s">
        <v>1649</v>
      </c>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row>
    <row r="1168" spans="1:39" s="21" customFormat="1">
      <c r="A1168" s="11" t="s">
        <v>238</v>
      </c>
      <c r="B1168" s="12" t="s">
        <v>237</v>
      </c>
      <c r="C1168" s="180">
        <v>5.1534154535000001</v>
      </c>
      <c r="D1168" s="175">
        <v>1.267606</v>
      </c>
      <c r="E1168" s="14">
        <v>1.5</v>
      </c>
      <c r="F1168" s="174">
        <f t="shared" ref="F1168:F1231" si="18">D1168*E1168</f>
        <v>1.9014090000000001</v>
      </c>
      <c r="G1168" s="119" t="s">
        <v>1647</v>
      </c>
      <c r="H1168" s="120" t="s">
        <v>1649</v>
      </c>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c r="AM1168" s="15"/>
    </row>
    <row r="1169" spans="1:39" s="21" customFormat="1">
      <c r="A1169" s="11" t="s">
        <v>239</v>
      </c>
      <c r="B1169" s="12" t="s">
        <v>237</v>
      </c>
      <c r="C1169" s="180">
        <v>9.8917237088000007</v>
      </c>
      <c r="D1169" s="175">
        <v>2.1978939999999998</v>
      </c>
      <c r="E1169" s="14">
        <v>1.5</v>
      </c>
      <c r="F1169" s="174">
        <f t="shared" si="18"/>
        <v>3.2968409999999997</v>
      </c>
      <c r="G1169" s="119" t="s">
        <v>1647</v>
      </c>
      <c r="H1169" s="120" t="s">
        <v>1649</v>
      </c>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c r="AM1169" s="15"/>
    </row>
    <row r="1170" spans="1:39" s="21" customFormat="1">
      <c r="A1170" s="16" t="s">
        <v>240</v>
      </c>
      <c r="B1170" s="17" t="s">
        <v>237</v>
      </c>
      <c r="C1170" s="181">
        <v>20.087165775399999</v>
      </c>
      <c r="D1170" s="176">
        <v>4.9311379999999998</v>
      </c>
      <c r="E1170" s="19">
        <v>1.5</v>
      </c>
      <c r="F1170" s="174">
        <f t="shared" si="18"/>
        <v>7.3967069999999993</v>
      </c>
      <c r="G1170" s="119" t="s">
        <v>1647</v>
      </c>
      <c r="H1170" s="120" t="s">
        <v>1649</v>
      </c>
      <c r="I1170" s="15"/>
      <c r="J1170" s="15"/>
      <c r="K1170" s="15"/>
      <c r="L1170" s="15"/>
      <c r="M1170" s="15"/>
      <c r="N1170" s="15"/>
      <c r="O1170" s="15"/>
      <c r="P1170" s="15"/>
      <c r="Q1170" s="15"/>
      <c r="R1170" s="15"/>
      <c r="S1170" s="15"/>
      <c r="T1170" s="15"/>
      <c r="U1170" s="15"/>
      <c r="V1170" s="15"/>
      <c r="W1170" s="15"/>
      <c r="X1170" s="15"/>
      <c r="Y1170" s="15"/>
      <c r="Z1170" s="15"/>
      <c r="AA1170" s="15"/>
      <c r="AB1170" s="15"/>
      <c r="AC1170" s="15"/>
      <c r="AD1170" s="15"/>
      <c r="AE1170" s="15"/>
      <c r="AF1170" s="15"/>
      <c r="AG1170" s="15"/>
      <c r="AH1170" s="15"/>
      <c r="AI1170" s="15"/>
      <c r="AJ1170" s="15"/>
      <c r="AK1170" s="15"/>
      <c r="AL1170" s="15"/>
      <c r="AM1170" s="15"/>
    </row>
    <row r="1171" spans="1:39" s="21" customFormat="1">
      <c r="A1171" s="11" t="s">
        <v>241</v>
      </c>
      <c r="B1171" s="12" t="s">
        <v>242</v>
      </c>
      <c r="C1171" s="180">
        <v>1.5123825790000001</v>
      </c>
      <c r="D1171" s="175">
        <v>0.27065499999999998</v>
      </c>
      <c r="E1171" s="14">
        <v>1.5</v>
      </c>
      <c r="F1171" s="174">
        <f t="shared" si="18"/>
        <v>0.40598249999999997</v>
      </c>
      <c r="G1171" s="119" t="s">
        <v>1647</v>
      </c>
      <c r="H1171" s="120" t="s">
        <v>1649</v>
      </c>
      <c r="I1171" s="15"/>
      <c r="J1171" s="15"/>
      <c r="K1171" s="15"/>
      <c r="L1171" s="15"/>
      <c r="M1171" s="15"/>
      <c r="N1171" s="15"/>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row>
    <row r="1172" spans="1:39" s="21" customFormat="1">
      <c r="A1172" s="11" t="s">
        <v>243</v>
      </c>
      <c r="B1172" s="12" t="s">
        <v>242</v>
      </c>
      <c r="C1172" s="180">
        <v>2.0190137901999998</v>
      </c>
      <c r="D1172" s="175">
        <v>0.38541700000000001</v>
      </c>
      <c r="E1172" s="14">
        <v>1.5</v>
      </c>
      <c r="F1172" s="174">
        <f t="shared" si="18"/>
        <v>0.57812550000000007</v>
      </c>
      <c r="G1172" s="119" t="s">
        <v>1647</v>
      </c>
      <c r="H1172" s="120" t="s">
        <v>1649</v>
      </c>
      <c r="I1172" s="15"/>
      <c r="J1172" s="15"/>
      <c r="K1172" s="15"/>
      <c r="L1172" s="15"/>
      <c r="M1172" s="15"/>
      <c r="N1172" s="15"/>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c r="AJ1172" s="15"/>
      <c r="AK1172" s="15"/>
      <c r="AL1172" s="15"/>
      <c r="AM1172" s="15"/>
    </row>
    <row r="1173" spans="1:39" s="21" customFormat="1">
      <c r="A1173" s="11" t="s">
        <v>244</v>
      </c>
      <c r="B1173" s="12" t="s">
        <v>242</v>
      </c>
      <c r="C1173" s="180">
        <v>3.8964013085999998</v>
      </c>
      <c r="D1173" s="175">
        <v>0.82767000000000002</v>
      </c>
      <c r="E1173" s="14">
        <v>1.5</v>
      </c>
      <c r="F1173" s="174">
        <f t="shared" si="18"/>
        <v>1.2415050000000001</v>
      </c>
      <c r="G1173" s="119" t="s">
        <v>1647</v>
      </c>
      <c r="H1173" s="120" t="s">
        <v>1649</v>
      </c>
      <c r="I1173" s="15"/>
      <c r="J1173" s="15"/>
      <c r="K1173" s="15"/>
      <c r="L1173" s="15"/>
      <c r="M1173" s="15"/>
      <c r="N1173" s="15"/>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15"/>
      <c r="AM1173" s="15"/>
    </row>
    <row r="1174" spans="1:39" s="21" customFormat="1">
      <c r="A1174" s="16" t="s">
        <v>245</v>
      </c>
      <c r="B1174" s="17" t="s">
        <v>242</v>
      </c>
      <c r="C1174" s="181">
        <v>9.1323529412000006</v>
      </c>
      <c r="D1174" s="176">
        <v>2.217565</v>
      </c>
      <c r="E1174" s="19">
        <v>1.5</v>
      </c>
      <c r="F1174" s="174">
        <f t="shared" si="18"/>
        <v>3.3263474999999998</v>
      </c>
      <c r="G1174" s="119" t="s">
        <v>1647</v>
      </c>
      <c r="H1174" s="120" t="s">
        <v>1649</v>
      </c>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row>
    <row r="1175" spans="1:39" s="21" customFormat="1">
      <c r="A1175" s="11" t="s">
        <v>246</v>
      </c>
      <c r="B1175" s="12" t="s">
        <v>247</v>
      </c>
      <c r="C1175" s="180">
        <v>1.6482290708</v>
      </c>
      <c r="D1175" s="175">
        <v>0.34683999999999998</v>
      </c>
      <c r="E1175" s="14">
        <v>1.5</v>
      </c>
      <c r="F1175" s="174">
        <f t="shared" si="18"/>
        <v>0.52025999999999994</v>
      </c>
      <c r="G1175" s="119" t="s">
        <v>1647</v>
      </c>
      <c r="H1175" s="120" t="s">
        <v>1649</v>
      </c>
      <c r="I1175" s="15"/>
      <c r="J1175" s="15"/>
      <c r="K1175" s="15"/>
      <c r="L1175" s="15"/>
      <c r="M1175" s="15"/>
      <c r="N1175" s="15"/>
      <c r="O1175" s="15"/>
      <c r="P1175" s="15"/>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15"/>
      <c r="AM1175" s="15"/>
    </row>
    <row r="1176" spans="1:39" s="21" customFormat="1">
      <c r="A1176" s="11" t="s">
        <v>248</v>
      </c>
      <c r="B1176" s="12" t="s">
        <v>247</v>
      </c>
      <c r="C1176" s="180">
        <v>2.2470622797000002</v>
      </c>
      <c r="D1176" s="175">
        <v>0.43306800000000001</v>
      </c>
      <c r="E1176" s="14">
        <v>1.5</v>
      </c>
      <c r="F1176" s="174">
        <f t="shared" si="18"/>
        <v>0.64960200000000001</v>
      </c>
      <c r="G1176" s="119" t="s">
        <v>1647</v>
      </c>
      <c r="H1176" s="120" t="s">
        <v>1649</v>
      </c>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row>
    <row r="1177" spans="1:39" s="21" customFormat="1">
      <c r="A1177" s="11" t="s">
        <v>249</v>
      </c>
      <c r="B1177" s="12" t="s">
        <v>247</v>
      </c>
      <c r="C1177" s="180">
        <v>3.4650362104000001</v>
      </c>
      <c r="D1177" s="175">
        <v>0.77083599999999997</v>
      </c>
      <c r="E1177" s="14">
        <v>1.5</v>
      </c>
      <c r="F1177" s="174">
        <f t="shared" si="18"/>
        <v>1.1562539999999999</v>
      </c>
      <c r="G1177" s="119" t="s">
        <v>1647</v>
      </c>
      <c r="H1177" s="120" t="s">
        <v>1649</v>
      </c>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c r="AM1177" s="15"/>
    </row>
    <row r="1178" spans="1:39" s="21" customFormat="1">
      <c r="A1178" s="16" t="s">
        <v>250</v>
      </c>
      <c r="B1178" s="17" t="s">
        <v>247</v>
      </c>
      <c r="C1178" s="181">
        <v>6.9383583184999997</v>
      </c>
      <c r="D1178" s="176">
        <v>1.7418009999999999</v>
      </c>
      <c r="E1178" s="19">
        <v>1.5</v>
      </c>
      <c r="F1178" s="174">
        <f t="shared" si="18"/>
        <v>2.6127015</v>
      </c>
      <c r="G1178" s="119" t="s">
        <v>1647</v>
      </c>
      <c r="H1178" s="120" t="s">
        <v>1649</v>
      </c>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c r="AM1178" s="15"/>
    </row>
    <row r="1179" spans="1:39" s="21" customFormat="1">
      <c r="A1179" s="11" t="s">
        <v>251</v>
      </c>
      <c r="B1179" s="12" t="s">
        <v>252</v>
      </c>
      <c r="C1179" s="180">
        <v>2.6064899451999999</v>
      </c>
      <c r="D1179" s="175">
        <v>0.43929699999999999</v>
      </c>
      <c r="E1179" s="14">
        <v>1.5</v>
      </c>
      <c r="F1179" s="174">
        <f t="shared" si="18"/>
        <v>0.65894549999999996</v>
      </c>
      <c r="G1179" s="119" t="s">
        <v>1647</v>
      </c>
      <c r="H1179" s="120" t="s">
        <v>1649</v>
      </c>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c r="AM1179" s="15"/>
    </row>
    <row r="1180" spans="1:39" s="21" customFormat="1">
      <c r="A1180" s="11" t="s">
        <v>253</v>
      </c>
      <c r="B1180" s="12" t="s">
        <v>252</v>
      </c>
      <c r="C1180" s="180">
        <v>3.4374285522000001</v>
      </c>
      <c r="D1180" s="175">
        <v>0.60556699999999997</v>
      </c>
      <c r="E1180" s="14">
        <v>1.5</v>
      </c>
      <c r="F1180" s="174">
        <f t="shared" si="18"/>
        <v>0.90835049999999995</v>
      </c>
      <c r="G1180" s="119" t="s">
        <v>1647</v>
      </c>
      <c r="H1180" s="120" t="s">
        <v>1649</v>
      </c>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c r="AM1180" s="15"/>
    </row>
    <row r="1181" spans="1:39" s="21" customFormat="1">
      <c r="A1181" s="11" t="s">
        <v>254</v>
      </c>
      <c r="B1181" s="12" t="s">
        <v>252</v>
      </c>
      <c r="C1181" s="180">
        <v>5.9357734807</v>
      </c>
      <c r="D1181" s="175">
        <v>0.96306899999999995</v>
      </c>
      <c r="E1181" s="14">
        <v>1.5</v>
      </c>
      <c r="F1181" s="174">
        <f t="shared" si="18"/>
        <v>1.4446034999999999</v>
      </c>
      <c r="G1181" s="119" t="s">
        <v>1647</v>
      </c>
      <c r="H1181" s="120" t="s">
        <v>1649</v>
      </c>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c r="AM1181" s="15"/>
    </row>
    <row r="1182" spans="1:39" s="21" customFormat="1">
      <c r="A1182" s="16" t="s">
        <v>255</v>
      </c>
      <c r="B1182" s="17" t="s">
        <v>252</v>
      </c>
      <c r="C1182" s="181">
        <v>13.444319460099999</v>
      </c>
      <c r="D1182" s="176">
        <v>1.995949</v>
      </c>
      <c r="E1182" s="19">
        <v>1.5</v>
      </c>
      <c r="F1182" s="174">
        <f t="shared" si="18"/>
        <v>2.9939235000000002</v>
      </c>
      <c r="G1182" s="119" t="s">
        <v>1647</v>
      </c>
      <c r="H1182" s="120" t="s">
        <v>1649</v>
      </c>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row>
    <row r="1183" spans="1:39" s="21" customFormat="1">
      <c r="A1183" s="11" t="s">
        <v>256</v>
      </c>
      <c r="B1183" s="12" t="s">
        <v>257</v>
      </c>
      <c r="C1183" s="180">
        <v>1.6877977281000001</v>
      </c>
      <c r="D1183" s="175">
        <v>0.42102200000000001</v>
      </c>
      <c r="E1183" s="14">
        <v>1.5</v>
      </c>
      <c r="F1183" s="174">
        <f t="shared" si="18"/>
        <v>0.63153300000000001</v>
      </c>
      <c r="G1183" s="119" t="s">
        <v>1647</v>
      </c>
      <c r="H1183" s="120" t="s">
        <v>1649</v>
      </c>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c r="AM1183" s="15"/>
    </row>
    <row r="1184" spans="1:39" s="21" customFormat="1">
      <c r="A1184" s="11" t="s">
        <v>258</v>
      </c>
      <c r="B1184" s="12" t="s">
        <v>257</v>
      </c>
      <c r="C1184" s="180">
        <v>2.7621506682999999</v>
      </c>
      <c r="D1184" s="175">
        <v>0.50112999999999996</v>
      </c>
      <c r="E1184" s="14">
        <v>1.5</v>
      </c>
      <c r="F1184" s="174">
        <f t="shared" si="18"/>
        <v>0.751695</v>
      </c>
      <c r="G1184" s="119" t="s">
        <v>1647</v>
      </c>
      <c r="H1184" s="120" t="s">
        <v>1649</v>
      </c>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c r="AM1184" s="15"/>
    </row>
    <row r="1185" spans="1:39" s="21" customFormat="1">
      <c r="A1185" s="11" t="s">
        <v>259</v>
      </c>
      <c r="B1185" s="12" t="s">
        <v>257</v>
      </c>
      <c r="C1185" s="180">
        <v>4.5619637749999997</v>
      </c>
      <c r="D1185" s="175">
        <v>0.81280799999999997</v>
      </c>
      <c r="E1185" s="14">
        <v>1.5</v>
      </c>
      <c r="F1185" s="174">
        <f t="shared" si="18"/>
        <v>1.219212</v>
      </c>
      <c r="G1185" s="119" t="s">
        <v>1647</v>
      </c>
      <c r="H1185" s="120" t="s">
        <v>1649</v>
      </c>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row>
    <row r="1186" spans="1:39" s="21" customFormat="1">
      <c r="A1186" s="16" t="s">
        <v>260</v>
      </c>
      <c r="B1186" s="17" t="s">
        <v>257</v>
      </c>
      <c r="C1186" s="181">
        <v>8.7974388823999998</v>
      </c>
      <c r="D1186" s="176">
        <v>2.2714300000000001</v>
      </c>
      <c r="E1186" s="19">
        <v>1.5</v>
      </c>
      <c r="F1186" s="174">
        <f t="shared" si="18"/>
        <v>3.4071449999999999</v>
      </c>
      <c r="G1186" s="119" t="s">
        <v>1647</v>
      </c>
      <c r="H1186" s="120" t="s">
        <v>1649</v>
      </c>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c r="AM1186" s="15"/>
    </row>
    <row r="1187" spans="1:39" s="21" customFormat="1">
      <c r="A1187" s="11" t="s">
        <v>261</v>
      </c>
      <c r="B1187" s="12" t="s">
        <v>262</v>
      </c>
      <c r="C1187" s="180">
        <v>1.7264957265</v>
      </c>
      <c r="D1187" s="175">
        <v>0.41620000000000001</v>
      </c>
      <c r="E1187" s="14">
        <v>1.5</v>
      </c>
      <c r="F1187" s="174">
        <f t="shared" si="18"/>
        <v>0.62430000000000008</v>
      </c>
      <c r="G1187" s="119" t="s">
        <v>1647</v>
      </c>
      <c r="H1187" s="120" t="s">
        <v>1649</v>
      </c>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c r="AM1187" s="15"/>
    </row>
    <row r="1188" spans="1:39" s="21" customFormat="1">
      <c r="A1188" s="11" t="s">
        <v>263</v>
      </c>
      <c r="B1188" s="12" t="s">
        <v>262</v>
      </c>
      <c r="C1188" s="180">
        <v>2.4007381725000001</v>
      </c>
      <c r="D1188" s="175">
        <v>0.49142799999999998</v>
      </c>
      <c r="E1188" s="14">
        <v>1.5</v>
      </c>
      <c r="F1188" s="174">
        <f t="shared" si="18"/>
        <v>0.73714199999999996</v>
      </c>
      <c r="G1188" s="119" t="s">
        <v>1647</v>
      </c>
      <c r="H1188" s="120" t="s">
        <v>1649</v>
      </c>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c r="AM1188" s="15"/>
    </row>
    <row r="1189" spans="1:39" s="21" customFormat="1">
      <c r="A1189" s="11" t="s">
        <v>264</v>
      </c>
      <c r="B1189" s="12" t="s">
        <v>262</v>
      </c>
      <c r="C1189" s="180">
        <v>3.4647488447999999</v>
      </c>
      <c r="D1189" s="175">
        <v>0.78639999999999999</v>
      </c>
      <c r="E1189" s="14">
        <v>1.5</v>
      </c>
      <c r="F1189" s="174">
        <f t="shared" si="18"/>
        <v>1.1796</v>
      </c>
      <c r="G1189" s="119" t="s">
        <v>1647</v>
      </c>
      <c r="H1189" s="120" t="s">
        <v>1649</v>
      </c>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row>
    <row r="1190" spans="1:39" s="21" customFormat="1">
      <c r="A1190" s="16" t="s">
        <v>265</v>
      </c>
      <c r="B1190" s="17" t="s">
        <v>262</v>
      </c>
      <c r="C1190" s="181">
        <v>7.3558776167</v>
      </c>
      <c r="D1190" s="176">
        <v>1.8133570000000001</v>
      </c>
      <c r="E1190" s="19">
        <v>1.5</v>
      </c>
      <c r="F1190" s="174">
        <f t="shared" si="18"/>
        <v>2.7200355000000003</v>
      </c>
      <c r="G1190" s="119" t="s">
        <v>1647</v>
      </c>
      <c r="H1190" s="120" t="s">
        <v>1649</v>
      </c>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row>
    <row r="1191" spans="1:39" s="21" customFormat="1">
      <c r="A1191" s="11" t="s">
        <v>266</v>
      </c>
      <c r="B1191" s="12" t="s">
        <v>267</v>
      </c>
      <c r="C1191" s="180">
        <v>22</v>
      </c>
      <c r="D1191" s="175">
        <v>3.1147874999999998</v>
      </c>
      <c r="E1191" s="14">
        <v>1.5</v>
      </c>
      <c r="F1191" s="174">
        <f t="shared" si="18"/>
        <v>4.6721812499999995</v>
      </c>
      <c r="G1191" s="119" t="s">
        <v>1647</v>
      </c>
      <c r="H1191" s="120" t="s">
        <v>1649</v>
      </c>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c r="AM1191" s="15"/>
    </row>
    <row r="1192" spans="1:39" s="21" customFormat="1">
      <c r="A1192" s="11" t="s">
        <v>268</v>
      </c>
      <c r="B1192" s="12" t="s">
        <v>267</v>
      </c>
      <c r="C1192" s="180">
        <v>9.6666666666999994</v>
      </c>
      <c r="D1192" s="175">
        <v>3.4262662500000003</v>
      </c>
      <c r="E1192" s="14">
        <v>1.5</v>
      </c>
      <c r="F1192" s="174">
        <f t="shared" si="18"/>
        <v>5.139399375</v>
      </c>
      <c r="G1192" s="119" t="s">
        <v>1647</v>
      </c>
      <c r="H1192" s="120" t="s">
        <v>1649</v>
      </c>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c r="AM1192" s="15"/>
    </row>
    <row r="1193" spans="1:39" s="21" customFormat="1">
      <c r="A1193" s="11" t="s">
        <v>269</v>
      </c>
      <c r="B1193" s="12" t="s">
        <v>267</v>
      </c>
      <c r="C1193" s="180">
        <v>25.994708994700002</v>
      </c>
      <c r="D1193" s="175">
        <v>6.4067350000000003</v>
      </c>
      <c r="E1193" s="14">
        <v>1.5</v>
      </c>
      <c r="F1193" s="174">
        <f t="shared" si="18"/>
        <v>9.6101025</v>
      </c>
      <c r="G1193" s="119" t="s">
        <v>1647</v>
      </c>
      <c r="H1193" s="120" t="s">
        <v>1649</v>
      </c>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c r="AM1193" s="15"/>
    </row>
    <row r="1194" spans="1:39" s="21" customFormat="1">
      <c r="A1194" s="16" t="s">
        <v>270</v>
      </c>
      <c r="B1194" s="17" t="s">
        <v>267</v>
      </c>
      <c r="C1194" s="181">
        <v>40.680412371099997</v>
      </c>
      <c r="D1194" s="176">
        <v>15.915281</v>
      </c>
      <c r="E1194" s="19">
        <v>1.5</v>
      </c>
      <c r="F1194" s="174">
        <f t="shared" si="18"/>
        <v>23.8729215</v>
      </c>
      <c r="G1194" s="119" t="s">
        <v>1647</v>
      </c>
      <c r="H1194" s="120" t="s">
        <v>1649</v>
      </c>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row>
    <row r="1195" spans="1:39" s="21" customFormat="1">
      <c r="A1195" s="11" t="s">
        <v>271</v>
      </c>
      <c r="B1195" s="12" t="s">
        <v>272</v>
      </c>
      <c r="C1195" s="180">
        <v>7.5070575461000004</v>
      </c>
      <c r="D1195" s="175">
        <v>1.4150990000000001</v>
      </c>
      <c r="E1195" s="14">
        <v>1.5</v>
      </c>
      <c r="F1195" s="174">
        <f t="shared" si="18"/>
        <v>2.1226485000000004</v>
      </c>
      <c r="G1195" s="119" t="s">
        <v>1647</v>
      </c>
      <c r="H1195" s="120" t="s">
        <v>1649</v>
      </c>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row>
    <row r="1196" spans="1:39" s="21" customFormat="1">
      <c r="A1196" s="11" t="s">
        <v>273</v>
      </c>
      <c r="B1196" s="12" t="s">
        <v>272</v>
      </c>
      <c r="C1196" s="180">
        <v>10.715563506300001</v>
      </c>
      <c r="D1196" s="175">
        <v>2.1415709999999999</v>
      </c>
      <c r="E1196" s="14">
        <v>1.5</v>
      </c>
      <c r="F1196" s="174">
        <f t="shared" si="18"/>
        <v>3.2123564999999998</v>
      </c>
      <c r="G1196" s="119" t="s">
        <v>1647</v>
      </c>
      <c r="H1196" s="120" t="s">
        <v>1649</v>
      </c>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row>
    <row r="1197" spans="1:39" s="21" customFormat="1">
      <c r="A1197" s="11" t="s">
        <v>274</v>
      </c>
      <c r="B1197" s="12" t="s">
        <v>272</v>
      </c>
      <c r="C1197" s="180">
        <v>17.346957311499999</v>
      </c>
      <c r="D1197" s="175">
        <v>3.871839</v>
      </c>
      <c r="E1197" s="14">
        <v>1.5</v>
      </c>
      <c r="F1197" s="174">
        <f t="shared" si="18"/>
        <v>5.8077585000000003</v>
      </c>
      <c r="G1197" s="119" t="s">
        <v>1647</v>
      </c>
      <c r="H1197" s="120" t="s">
        <v>1649</v>
      </c>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row>
    <row r="1198" spans="1:39" s="21" customFormat="1">
      <c r="A1198" s="16" t="s">
        <v>275</v>
      </c>
      <c r="B1198" s="17" t="s">
        <v>272</v>
      </c>
      <c r="C1198" s="181">
        <v>30.102409638600001</v>
      </c>
      <c r="D1198" s="176">
        <v>9.5053020000000004</v>
      </c>
      <c r="E1198" s="19">
        <v>1.5</v>
      </c>
      <c r="F1198" s="174">
        <f t="shared" si="18"/>
        <v>14.257953000000001</v>
      </c>
      <c r="G1198" s="119" t="s">
        <v>1647</v>
      </c>
      <c r="H1198" s="120" t="s">
        <v>1649</v>
      </c>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row>
    <row r="1199" spans="1:39" s="21" customFormat="1">
      <c r="A1199" s="11" t="s">
        <v>276</v>
      </c>
      <c r="B1199" s="12" t="s">
        <v>277</v>
      </c>
      <c r="C1199" s="180">
        <v>3.3892617450000002</v>
      </c>
      <c r="D1199" s="175">
        <v>0.47512399999999999</v>
      </c>
      <c r="E1199" s="14">
        <v>1.5</v>
      </c>
      <c r="F1199" s="174">
        <f t="shared" si="18"/>
        <v>0.71268599999999993</v>
      </c>
      <c r="G1199" s="119" t="s">
        <v>1647</v>
      </c>
      <c r="H1199" s="120" t="s">
        <v>1649</v>
      </c>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row>
    <row r="1200" spans="1:39" s="21" customFormat="1">
      <c r="A1200" s="11" t="s">
        <v>278</v>
      </c>
      <c r="B1200" s="12" t="s">
        <v>277</v>
      </c>
      <c r="C1200" s="180">
        <v>4.8667642753000004</v>
      </c>
      <c r="D1200" s="175">
        <v>0.66603000000000001</v>
      </c>
      <c r="E1200" s="14">
        <v>1.5</v>
      </c>
      <c r="F1200" s="174">
        <f t="shared" si="18"/>
        <v>0.99904499999999996</v>
      </c>
      <c r="G1200" s="119" t="s">
        <v>1647</v>
      </c>
      <c r="H1200" s="120" t="s">
        <v>1649</v>
      </c>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c r="AM1200" s="15"/>
    </row>
    <row r="1201" spans="1:39" s="21" customFormat="1">
      <c r="A1201" s="11" t="s">
        <v>279</v>
      </c>
      <c r="B1201" s="12" t="s">
        <v>277</v>
      </c>
      <c r="C1201" s="180">
        <v>7.1284584979999996</v>
      </c>
      <c r="D1201" s="175">
        <v>1.161834</v>
      </c>
      <c r="E1201" s="14">
        <v>1.5</v>
      </c>
      <c r="F1201" s="174">
        <f t="shared" si="18"/>
        <v>1.7427510000000002</v>
      </c>
      <c r="G1201" s="119" t="s">
        <v>1647</v>
      </c>
      <c r="H1201" s="120" t="s">
        <v>1649</v>
      </c>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c r="AM1201" s="15"/>
    </row>
    <row r="1202" spans="1:39" s="21" customFormat="1">
      <c r="A1202" s="16" t="s">
        <v>280</v>
      </c>
      <c r="B1202" s="17" t="s">
        <v>277</v>
      </c>
      <c r="C1202" s="181">
        <v>11.1348837209</v>
      </c>
      <c r="D1202" s="176">
        <v>3.2620315</v>
      </c>
      <c r="E1202" s="19">
        <v>1.5</v>
      </c>
      <c r="F1202" s="174">
        <f t="shared" si="18"/>
        <v>4.8930472500000004</v>
      </c>
      <c r="G1202" s="119" t="s">
        <v>1647</v>
      </c>
      <c r="H1202" s="120" t="s">
        <v>1649</v>
      </c>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c r="AM1202" s="15"/>
    </row>
    <row r="1203" spans="1:39" s="21" customFormat="1">
      <c r="A1203" s="11" t="s">
        <v>281</v>
      </c>
      <c r="B1203" s="12" t="s">
        <v>282</v>
      </c>
      <c r="C1203" s="180">
        <v>3.1024158579000001</v>
      </c>
      <c r="D1203" s="175">
        <v>0.43364000000000003</v>
      </c>
      <c r="E1203" s="14">
        <v>1.5</v>
      </c>
      <c r="F1203" s="174">
        <f t="shared" si="18"/>
        <v>0.65046000000000004</v>
      </c>
      <c r="G1203" s="119" t="s">
        <v>1647</v>
      </c>
      <c r="H1203" s="120" t="s">
        <v>1649</v>
      </c>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row>
    <row r="1204" spans="1:39" s="21" customFormat="1">
      <c r="A1204" s="11" t="s">
        <v>283</v>
      </c>
      <c r="B1204" s="12" t="s">
        <v>282</v>
      </c>
      <c r="C1204" s="180">
        <v>4.9696218226999997</v>
      </c>
      <c r="D1204" s="175">
        <v>0.69642099999999996</v>
      </c>
      <c r="E1204" s="14">
        <v>1.5</v>
      </c>
      <c r="F1204" s="174">
        <f t="shared" si="18"/>
        <v>1.0446314999999999</v>
      </c>
      <c r="G1204" s="119" t="s">
        <v>1647</v>
      </c>
      <c r="H1204" s="120" t="s">
        <v>1649</v>
      </c>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row>
    <row r="1205" spans="1:39" s="21" customFormat="1">
      <c r="A1205" s="11" t="s">
        <v>284</v>
      </c>
      <c r="B1205" s="12" t="s">
        <v>282</v>
      </c>
      <c r="C1205" s="180">
        <v>7.4288638689999997</v>
      </c>
      <c r="D1205" s="175">
        <v>1.2192419999999999</v>
      </c>
      <c r="E1205" s="14">
        <v>1.5</v>
      </c>
      <c r="F1205" s="174">
        <f t="shared" si="18"/>
        <v>1.8288629999999999</v>
      </c>
      <c r="G1205" s="119" t="s">
        <v>1647</v>
      </c>
      <c r="H1205" s="120" t="s">
        <v>1649</v>
      </c>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row>
    <row r="1206" spans="1:39" s="21" customFormat="1">
      <c r="A1206" s="16" t="s">
        <v>285</v>
      </c>
      <c r="B1206" s="17" t="s">
        <v>282</v>
      </c>
      <c r="C1206" s="181">
        <v>17.813333333300001</v>
      </c>
      <c r="D1206" s="176">
        <v>4.8020350000000001</v>
      </c>
      <c r="E1206" s="19">
        <v>1.5</v>
      </c>
      <c r="F1206" s="174">
        <f t="shared" si="18"/>
        <v>7.2030525000000001</v>
      </c>
      <c r="G1206" s="119" t="s">
        <v>1647</v>
      </c>
      <c r="H1206" s="120" t="s">
        <v>1649</v>
      </c>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row>
    <row r="1207" spans="1:39" s="21" customFormat="1">
      <c r="A1207" s="11" t="s">
        <v>286</v>
      </c>
      <c r="B1207" s="12" t="s">
        <v>287</v>
      </c>
      <c r="C1207" s="180">
        <v>2.6693503609000002</v>
      </c>
      <c r="D1207" s="175">
        <v>1.175637</v>
      </c>
      <c r="E1207" s="14">
        <v>1</v>
      </c>
      <c r="F1207" s="174">
        <f t="shared" si="18"/>
        <v>1.175637</v>
      </c>
      <c r="G1207" s="119" t="s">
        <v>1655</v>
      </c>
      <c r="H1207" s="120" t="s">
        <v>1655</v>
      </c>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row>
    <row r="1208" spans="1:39" s="21" customFormat="1">
      <c r="A1208" s="11" t="s">
        <v>288</v>
      </c>
      <c r="B1208" s="12" t="s">
        <v>287</v>
      </c>
      <c r="C1208" s="180">
        <v>5.5644028102999998</v>
      </c>
      <c r="D1208" s="175">
        <v>1.4064369999999999</v>
      </c>
      <c r="E1208" s="14">
        <v>1.5</v>
      </c>
      <c r="F1208" s="174">
        <f t="shared" si="18"/>
        <v>2.1096554999999997</v>
      </c>
      <c r="G1208" s="119" t="s">
        <v>1655</v>
      </c>
      <c r="H1208" s="120" t="s">
        <v>1655</v>
      </c>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c r="AM1208" s="15"/>
    </row>
    <row r="1209" spans="1:39" s="21" customFormat="1">
      <c r="A1209" s="11" t="s">
        <v>289</v>
      </c>
      <c r="B1209" s="12" t="s">
        <v>287</v>
      </c>
      <c r="C1209" s="180">
        <v>16.180467091299999</v>
      </c>
      <c r="D1209" s="175">
        <v>2.4869319999999999</v>
      </c>
      <c r="E1209" s="14">
        <v>1.5</v>
      </c>
      <c r="F1209" s="174">
        <f t="shared" si="18"/>
        <v>3.7303980000000001</v>
      </c>
      <c r="G1209" s="119" t="s">
        <v>1655</v>
      </c>
      <c r="H1209" s="120" t="s">
        <v>1655</v>
      </c>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c r="AM1209" s="15"/>
    </row>
    <row r="1210" spans="1:39" s="21" customFormat="1">
      <c r="A1210" s="16" t="s">
        <v>290</v>
      </c>
      <c r="B1210" s="17" t="s">
        <v>287</v>
      </c>
      <c r="C1210" s="181">
        <v>31.4837837838</v>
      </c>
      <c r="D1210" s="176">
        <v>4.6519649999999997</v>
      </c>
      <c r="E1210" s="19">
        <v>1.5</v>
      </c>
      <c r="F1210" s="174">
        <f t="shared" si="18"/>
        <v>6.9779474999999991</v>
      </c>
      <c r="G1210" s="119" t="s">
        <v>1655</v>
      </c>
      <c r="H1210" s="120" t="s">
        <v>1655</v>
      </c>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row>
    <row r="1211" spans="1:39" s="21" customFormat="1">
      <c r="A1211" s="11" t="s">
        <v>291</v>
      </c>
      <c r="B1211" s="12" t="s">
        <v>292</v>
      </c>
      <c r="C1211" s="180">
        <v>9.3239863584999991</v>
      </c>
      <c r="D1211" s="175">
        <v>0.72262099999999996</v>
      </c>
      <c r="E1211" s="14">
        <v>1.5</v>
      </c>
      <c r="F1211" s="174">
        <f t="shared" si="18"/>
        <v>1.0839314999999998</v>
      </c>
      <c r="G1211" s="119" t="s">
        <v>1655</v>
      </c>
      <c r="H1211" s="120" t="s">
        <v>1655</v>
      </c>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row>
    <row r="1212" spans="1:39" s="21" customFormat="1">
      <c r="A1212" s="11" t="s">
        <v>293</v>
      </c>
      <c r="B1212" s="12" t="s">
        <v>292</v>
      </c>
      <c r="C1212" s="180">
        <v>11.460489726</v>
      </c>
      <c r="D1212" s="175">
        <v>0.98541699999999999</v>
      </c>
      <c r="E1212" s="14">
        <v>1.5</v>
      </c>
      <c r="F1212" s="174">
        <f t="shared" si="18"/>
        <v>1.4781255</v>
      </c>
      <c r="G1212" s="119" t="s">
        <v>1655</v>
      </c>
      <c r="H1212" s="120" t="s">
        <v>1655</v>
      </c>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row>
    <row r="1213" spans="1:39" s="21" customFormat="1">
      <c r="A1213" s="11" t="s">
        <v>294</v>
      </c>
      <c r="B1213" s="12" t="s">
        <v>292</v>
      </c>
      <c r="C1213" s="180">
        <v>14.754547537200001</v>
      </c>
      <c r="D1213" s="175">
        <v>1.3879250000000001</v>
      </c>
      <c r="E1213" s="14">
        <v>1.5</v>
      </c>
      <c r="F1213" s="174">
        <f t="shared" si="18"/>
        <v>2.0818875000000001</v>
      </c>
      <c r="G1213" s="119" t="s">
        <v>1655</v>
      </c>
      <c r="H1213" s="120" t="s">
        <v>1655</v>
      </c>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c r="AM1213" s="15"/>
    </row>
    <row r="1214" spans="1:39" s="21" customFormat="1">
      <c r="A1214" s="16" t="s">
        <v>295</v>
      </c>
      <c r="B1214" s="17" t="s">
        <v>292</v>
      </c>
      <c r="C1214" s="181">
        <v>17.947746467799998</v>
      </c>
      <c r="D1214" s="176">
        <v>1.7875749999999999</v>
      </c>
      <c r="E1214" s="19">
        <v>1.5</v>
      </c>
      <c r="F1214" s="174">
        <f t="shared" si="18"/>
        <v>2.6813624999999996</v>
      </c>
      <c r="G1214" s="119" t="s">
        <v>1655</v>
      </c>
      <c r="H1214" s="120" t="s">
        <v>1655</v>
      </c>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row>
    <row r="1215" spans="1:39" s="21" customFormat="1">
      <c r="A1215" s="11" t="s">
        <v>296</v>
      </c>
      <c r="B1215" s="12" t="s">
        <v>297</v>
      </c>
      <c r="C1215" s="180">
        <v>2.5318058355000002</v>
      </c>
      <c r="D1215" s="175">
        <v>0.28575200000000001</v>
      </c>
      <c r="E1215" s="14">
        <v>1.5</v>
      </c>
      <c r="F1215" s="174">
        <f t="shared" si="18"/>
        <v>0.42862800000000001</v>
      </c>
      <c r="G1215" s="119" t="s">
        <v>1647</v>
      </c>
      <c r="H1215" s="120" t="s">
        <v>1649</v>
      </c>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c r="AM1215" s="15"/>
    </row>
    <row r="1216" spans="1:39" s="21" customFormat="1">
      <c r="A1216" s="11" t="s">
        <v>298</v>
      </c>
      <c r="B1216" s="12" t="s">
        <v>297</v>
      </c>
      <c r="C1216" s="180">
        <v>3.3998503367000001</v>
      </c>
      <c r="D1216" s="175">
        <v>0.52463099999999996</v>
      </c>
      <c r="E1216" s="14">
        <v>1.5</v>
      </c>
      <c r="F1216" s="174">
        <f t="shared" si="18"/>
        <v>0.78694649999999999</v>
      </c>
      <c r="G1216" s="119" t="s">
        <v>1647</v>
      </c>
      <c r="H1216" s="120" t="s">
        <v>1649</v>
      </c>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c r="AM1216" s="15"/>
    </row>
    <row r="1217" spans="1:39" s="21" customFormat="1">
      <c r="A1217" s="11" t="s">
        <v>299</v>
      </c>
      <c r="B1217" s="12" t="s">
        <v>297</v>
      </c>
      <c r="C1217" s="180">
        <v>4.9740012682000003</v>
      </c>
      <c r="D1217" s="175">
        <v>0.76571100000000003</v>
      </c>
      <c r="E1217" s="14">
        <v>1.5</v>
      </c>
      <c r="F1217" s="174">
        <f t="shared" si="18"/>
        <v>1.1485665</v>
      </c>
      <c r="G1217" s="119" t="s">
        <v>1647</v>
      </c>
      <c r="H1217" s="120" t="s">
        <v>1649</v>
      </c>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c r="AM1217" s="15"/>
    </row>
    <row r="1218" spans="1:39" s="21" customFormat="1">
      <c r="A1218" s="16" t="s">
        <v>300</v>
      </c>
      <c r="B1218" s="17" t="s">
        <v>297</v>
      </c>
      <c r="C1218" s="181">
        <v>9.1687943262000005</v>
      </c>
      <c r="D1218" s="176">
        <v>1.4497329999999999</v>
      </c>
      <c r="E1218" s="19">
        <v>1.5</v>
      </c>
      <c r="F1218" s="174">
        <f t="shared" si="18"/>
        <v>2.1745994999999998</v>
      </c>
      <c r="G1218" s="119" t="s">
        <v>1647</v>
      </c>
      <c r="H1218" s="120" t="s">
        <v>1649</v>
      </c>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row>
    <row r="1219" spans="1:39" s="21" customFormat="1">
      <c r="A1219" s="11" t="s">
        <v>301</v>
      </c>
      <c r="B1219" s="12" t="s">
        <v>302</v>
      </c>
      <c r="C1219" s="180">
        <v>6.9829890643999999</v>
      </c>
      <c r="D1219" s="175">
        <v>0.289462</v>
      </c>
      <c r="E1219" s="14">
        <v>1.5</v>
      </c>
      <c r="F1219" s="174">
        <f t="shared" si="18"/>
        <v>0.434193</v>
      </c>
      <c r="G1219" s="119" t="s">
        <v>1647</v>
      </c>
      <c r="H1219" s="120" t="s">
        <v>1649</v>
      </c>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row>
    <row r="1220" spans="1:39" s="21" customFormat="1">
      <c r="A1220" s="11" t="s">
        <v>303</v>
      </c>
      <c r="B1220" s="12" t="s">
        <v>302</v>
      </c>
      <c r="C1220" s="180">
        <v>11.220843672499999</v>
      </c>
      <c r="D1220" s="175">
        <v>0.58505399999999996</v>
      </c>
      <c r="E1220" s="14">
        <v>1.5</v>
      </c>
      <c r="F1220" s="174">
        <f t="shared" si="18"/>
        <v>0.87758099999999994</v>
      </c>
      <c r="G1220" s="119" t="s">
        <v>1647</v>
      </c>
      <c r="H1220" s="120" t="s">
        <v>1649</v>
      </c>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row>
    <row r="1221" spans="1:39" s="21" customFormat="1">
      <c r="A1221" s="11" t="s">
        <v>304</v>
      </c>
      <c r="B1221" s="12" t="s">
        <v>302</v>
      </c>
      <c r="C1221" s="180">
        <v>13.5706051873</v>
      </c>
      <c r="D1221" s="175">
        <v>0.78650200000000003</v>
      </c>
      <c r="E1221" s="14">
        <v>1.5</v>
      </c>
      <c r="F1221" s="174">
        <f t="shared" si="18"/>
        <v>1.1797530000000001</v>
      </c>
      <c r="G1221" s="119" t="s">
        <v>1647</v>
      </c>
      <c r="H1221" s="120" t="s">
        <v>1649</v>
      </c>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row>
    <row r="1222" spans="1:39" s="21" customFormat="1">
      <c r="A1222" s="16" t="s">
        <v>305</v>
      </c>
      <c r="B1222" s="17" t="s">
        <v>302</v>
      </c>
      <c r="C1222" s="181">
        <v>18.715555555600002</v>
      </c>
      <c r="D1222" s="176">
        <v>1.135087</v>
      </c>
      <c r="E1222" s="19">
        <v>1.5</v>
      </c>
      <c r="F1222" s="174">
        <f t="shared" si="18"/>
        <v>1.7026304999999999</v>
      </c>
      <c r="G1222" s="119" t="s">
        <v>1647</v>
      </c>
      <c r="H1222" s="120" t="s">
        <v>1649</v>
      </c>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row>
    <row r="1223" spans="1:39" s="21" customFormat="1">
      <c r="A1223" s="11" t="s">
        <v>306</v>
      </c>
      <c r="B1223" s="12" t="s">
        <v>307</v>
      </c>
      <c r="C1223" s="180">
        <v>8.5294117647000007</v>
      </c>
      <c r="D1223" s="175">
        <v>0.59588300000000005</v>
      </c>
      <c r="E1223" s="9">
        <v>1.25</v>
      </c>
      <c r="F1223" s="174">
        <f t="shared" si="18"/>
        <v>0.74485375000000009</v>
      </c>
      <c r="G1223" s="119" t="s">
        <v>75</v>
      </c>
      <c r="H1223" s="120" t="s">
        <v>75</v>
      </c>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row>
    <row r="1224" spans="1:39" s="21" customFormat="1">
      <c r="A1224" s="11" t="s">
        <v>308</v>
      </c>
      <c r="B1224" s="12" t="s">
        <v>307</v>
      </c>
      <c r="C1224" s="180">
        <v>17.5744125326</v>
      </c>
      <c r="D1224" s="175">
        <v>1.612635</v>
      </c>
      <c r="E1224" s="14">
        <v>1.25</v>
      </c>
      <c r="F1224" s="174">
        <f t="shared" si="18"/>
        <v>2.0157937500000003</v>
      </c>
      <c r="G1224" s="119" t="s">
        <v>75</v>
      </c>
      <c r="H1224" s="120" t="s">
        <v>75</v>
      </c>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row>
    <row r="1225" spans="1:39" s="21" customFormat="1">
      <c r="A1225" s="11" t="s">
        <v>309</v>
      </c>
      <c r="B1225" s="12" t="s">
        <v>307</v>
      </c>
      <c r="C1225" s="180">
        <v>27.714285714300001</v>
      </c>
      <c r="D1225" s="175">
        <v>3.050665</v>
      </c>
      <c r="E1225" s="14">
        <v>1.25</v>
      </c>
      <c r="F1225" s="174">
        <f t="shared" si="18"/>
        <v>3.8133312500000001</v>
      </c>
      <c r="G1225" s="119" t="s">
        <v>75</v>
      </c>
      <c r="H1225" s="120" t="s">
        <v>75</v>
      </c>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row>
    <row r="1226" spans="1:39" s="21" customFormat="1">
      <c r="A1226" s="16" t="s">
        <v>310</v>
      </c>
      <c r="B1226" s="17" t="s">
        <v>307</v>
      </c>
      <c r="C1226" s="181">
        <v>46.428571428600002</v>
      </c>
      <c r="D1226" s="176">
        <v>6.144514</v>
      </c>
      <c r="E1226" s="19">
        <v>1.25</v>
      </c>
      <c r="F1226" s="174">
        <f t="shared" si="18"/>
        <v>7.6806425000000003</v>
      </c>
      <c r="G1226" s="119" t="s">
        <v>75</v>
      </c>
      <c r="H1226" s="120" t="s">
        <v>75</v>
      </c>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row>
    <row r="1227" spans="1:39" s="21" customFormat="1">
      <c r="A1227" s="11" t="s">
        <v>311</v>
      </c>
      <c r="B1227" s="12" t="s">
        <v>312</v>
      </c>
      <c r="C1227" s="180">
        <v>1.6666666667000001</v>
      </c>
      <c r="D1227" s="175">
        <v>0.70509699999999997</v>
      </c>
      <c r="E1227" s="14">
        <v>1.5</v>
      </c>
      <c r="F1227" s="174">
        <f t="shared" si="18"/>
        <v>1.0576455</v>
      </c>
      <c r="G1227" s="119" t="s">
        <v>1647</v>
      </c>
      <c r="H1227" s="120" t="s">
        <v>1649</v>
      </c>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c r="AM1227" s="15"/>
    </row>
    <row r="1228" spans="1:39" s="21" customFormat="1">
      <c r="A1228" s="11" t="s">
        <v>313</v>
      </c>
      <c r="B1228" s="12" t="s">
        <v>312</v>
      </c>
      <c r="C1228" s="180">
        <v>6.9143576826000004</v>
      </c>
      <c r="D1228" s="175">
        <v>1.0223660000000001</v>
      </c>
      <c r="E1228" s="14">
        <v>1.5</v>
      </c>
      <c r="F1228" s="174">
        <f t="shared" si="18"/>
        <v>1.5335490000000003</v>
      </c>
      <c r="G1228" s="119" t="s">
        <v>1647</v>
      </c>
      <c r="H1228" s="120" t="s">
        <v>1649</v>
      </c>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row>
    <row r="1229" spans="1:39" s="21" customFormat="1">
      <c r="A1229" s="11" t="s">
        <v>314</v>
      </c>
      <c r="B1229" s="12" t="s">
        <v>312</v>
      </c>
      <c r="C1229" s="180">
        <v>9.2085156022000003</v>
      </c>
      <c r="D1229" s="175">
        <v>1.477025</v>
      </c>
      <c r="E1229" s="14">
        <v>1.5</v>
      </c>
      <c r="F1229" s="174">
        <f t="shared" si="18"/>
        <v>2.2155374999999999</v>
      </c>
      <c r="G1229" s="119" t="s">
        <v>1647</v>
      </c>
      <c r="H1229" s="120" t="s">
        <v>1649</v>
      </c>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c r="AM1229" s="15"/>
    </row>
    <row r="1230" spans="1:39" s="21" customFormat="1">
      <c r="A1230" s="16" t="s">
        <v>315</v>
      </c>
      <c r="B1230" s="17" t="s">
        <v>312</v>
      </c>
      <c r="C1230" s="181">
        <v>15.143025725699999</v>
      </c>
      <c r="D1230" s="176">
        <v>3.0013130000000001</v>
      </c>
      <c r="E1230" s="19">
        <v>1.5</v>
      </c>
      <c r="F1230" s="174">
        <f t="shared" si="18"/>
        <v>4.5019695000000004</v>
      </c>
      <c r="G1230" s="119" t="s">
        <v>1647</v>
      </c>
      <c r="H1230" s="120" t="s">
        <v>1649</v>
      </c>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row>
    <row r="1231" spans="1:39" s="21" customFormat="1">
      <c r="A1231" s="11" t="s">
        <v>316</v>
      </c>
      <c r="B1231" s="12" t="s">
        <v>317</v>
      </c>
      <c r="C1231" s="180">
        <v>5.8735632184000002</v>
      </c>
      <c r="D1231" s="175">
        <v>0.56463200000000002</v>
      </c>
      <c r="E1231" s="14">
        <v>1.5</v>
      </c>
      <c r="F1231" s="174">
        <f t="shared" si="18"/>
        <v>0.84694800000000003</v>
      </c>
      <c r="G1231" s="119" t="s">
        <v>1647</v>
      </c>
      <c r="H1231" s="120" t="s">
        <v>1649</v>
      </c>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row>
    <row r="1232" spans="1:39" s="21" customFormat="1">
      <c r="A1232" s="11" t="s">
        <v>318</v>
      </c>
      <c r="B1232" s="12" t="s">
        <v>317</v>
      </c>
      <c r="C1232" s="180">
        <v>4.8773484580000002</v>
      </c>
      <c r="D1232" s="175">
        <v>0.776227</v>
      </c>
      <c r="E1232" s="14">
        <v>1.5</v>
      </c>
      <c r="F1232" s="174">
        <f t="shared" ref="F1232:F1270" si="19">D1232*E1232</f>
        <v>1.1643405</v>
      </c>
      <c r="G1232" s="119" t="s">
        <v>1647</v>
      </c>
      <c r="H1232" s="120" t="s">
        <v>1649</v>
      </c>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row>
    <row r="1233" spans="1:39" s="21" customFormat="1">
      <c r="A1233" s="11" t="s">
        <v>319</v>
      </c>
      <c r="B1233" s="12" t="s">
        <v>317</v>
      </c>
      <c r="C1233" s="180">
        <v>6.6859710434000004</v>
      </c>
      <c r="D1233" s="175">
        <v>1.087683</v>
      </c>
      <c r="E1233" s="14">
        <v>1.5</v>
      </c>
      <c r="F1233" s="174">
        <f t="shared" si="19"/>
        <v>1.6315244999999998</v>
      </c>
      <c r="G1233" s="119" t="s">
        <v>1647</v>
      </c>
      <c r="H1233" s="120" t="s">
        <v>1649</v>
      </c>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row>
    <row r="1234" spans="1:39" s="21" customFormat="1">
      <c r="A1234" s="16" t="s">
        <v>320</v>
      </c>
      <c r="B1234" s="17" t="s">
        <v>317</v>
      </c>
      <c r="C1234" s="181">
        <v>11.524463519299999</v>
      </c>
      <c r="D1234" s="176">
        <v>1.937425</v>
      </c>
      <c r="E1234" s="19">
        <v>1.5</v>
      </c>
      <c r="F1234" s="174">
        <f t="shared" si="19"/>
        <v>2.9061374999999998</v>
      </c>
      <c r="G1234" s="119" t="s">
        <v>1647</v>
      </c>
      <c r="H1234" s="120" t="s">
        <v>1649</v>
      </c>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row>
    <row r="1235" spans="1:39" s="21" customFormat="1">
      <c r="A1235" s="11" t="s">
        <v>321</v>
      </c>
      <c r="B1235" s="12" t="s">
        <v>322</v>
      </c>
      <c r="C1235" s="180">
        <v>4.9878048780000004</v>
      </c>
      <c r="D1235" s="175">
        <v>0.776173</v>
      </c>
      <c r="E1235" s="14">
        <v>1.5</v>
      </c>
      <c r="F1235" s="174">
        <f t="shared" si="19"/>
        <v>1.1642595</v>
      </c>
      <c r="G1235" s="119" t="s">
        <v>1647</v>
      </c>
      <c r="H1235" s="120" t="s">
        <v>1649</v>
      </c>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row>
    <row r="1236" spans="1:39" s="21" customFormat="1">
      <c r="A1236" s="11" t="s">
        <v>323</v>
      </c>
      <c r="B1236" s="12" t="s">
        <v>322</v>
      </c>
      <c r="C1236" s="180">
        <v>4.9552556817999998</v>
      </c>
      <c r="D1236" s="175">
        <v>0.82181499999999996</v>
      </c>
      <c r="E1236" s="14">
        <v>1.5</v>
      </c>
      <c r="F1236" s="174">
        <f t="shared" si="19"/>
        <v>1.2327224999999999</v>
      </c>
      <c r="G1236" s="119" t="s">
        <v>1647</v>
      </c>
      <c r="H1236" s="120" t="s">
        <v>1649</v>
      </c>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row>
    <row r="1237" spans="1:39" s="21" customFormat="1">
      <c r="A1237" s="11" t="s">
        <v>324</v>
      </c>
      <c r="B1237" s="12" t="s">
        <v>322</v>
      </c>
      <c r="C1237" s="180">
        <v>7.9892344497999996</v>
      </c>
      <c r="D1237" s="175">
        <v>1.2806139999999999</v>
      </c>
      <c r="E1237" s="14">
        <v>1.5</v>
      </c>
      <c r="F1237" s="174">
        <f t="shared" si="19"/>
        <v>1.9209209999999999</v>
      </c>
      <c r="G1237" s="119" t="s">
        <v>1647</v>
      </c>
      <c r="H1237" s="120" t="s">
        <v>1649</v>
      </c>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row>
    <row r="1238" spans="1:39" s="21" customFormat="1">
      <c r="A1238" s="16" t="s">
        <v>325</v>
      </c>
      <c r="B1238" s="17" t="s">
        <v>322</v>
      </c>
      <c r="C1238" s="181">
        <v>14.21875</v>
      </c>
      <c r="D1238" s="176">
        <v>2.429583</v>
      </c>
      <c r="E1238" s="19">
        <v>1.5</v>
      </c>
      <c r="F1238" s="174">
        <f t="shared" si="19"/>
        <v>3.6443745000000001</v>
      </c>
      <c r="G1238" s="119" t="s">
        <v>1647</v>
      </c>
      <c r="H1238" s="120" t="s">
        <v>1649</v>
      </c>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row>
    <row r="1239" spans="1:39" s="21" customFormat="1">
      <c r="A1239" s="11" t="s">
        <v>326</v>
      </c>
      <c r="B1239" s="12" t="s">
        <v>327</v>
      </c>
      <c r="C1239" s="180">
        <v>3.4075091574999998</v>
      </c>
      <c r="D1239" s="175">
        <v>0.52175899999999997</v>
      </c>
      <c r="E1239" s="14">
        <v>1.5</v>
      </c>
      <c r="F1239" s="174">
        <f t="shared" si="19"/>
        <v>0.78263850000000001</v>
      </c>
      <c r="G1239" s="119" t="s">
        <v>1647</v>
      </c>
      <c r="H1239" s="120" t="s">
        <v>1649</v>
      </c>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row>
    <row r="1240" spans="1:39" s="21" customFormat="1">
      <c r="A1240" s="11" t="s">
        <v>328</v>
      </c>
      <c r="B1240" s="12" t="s">
        <v>327</v>
      </c>
      <c r="C1240" s="180">
        <v>3.9347530585000001</v>
      </c>
      <c r="D1240" s="175">
        <v>0.64962500000000001</v>
      </c>
      <c r="E1240" s="14">
        <v>1.5</v>
      </c>
      <c r="F1240" s="174">
        <f t="shared" si="19"/>
        <v>0.97443750000000007</v>
      </c>
      <c r="G1240" s="119" t="s">
        <v>1647</v>
      </c>
      <c r="H1240" s="120" t="s">
        <v>1649</v>
      </c>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c r="AM1240" s="15"/>
    </row>
    <row r="1241" spans="1:39" s="21" customFormat="1">
      <c r="A1241" s="11" t="s">
        <v>329</v>
      </c>
      <c r="B1241" s="12" t="s">
        <v>327</v>
      </c>
      <c r="C1241" s="180">
        <v>6.2690882134999999</v>
      </c>
      <c r="D1241" s="175">
        <v>0.97731100000000004</v>
      </c>
      <c r="E1241" s="14">
        <v>1.5</v>
      </c>
      <c r="F1241" s="174">
        <f t="shared" si="19"/>
        <v>1.4659665</v>
      </c>
      <c r="G1241" s="119" t="s">
        <v>1647</v>
      </c>
      <c r="H1241" s="120" t="s">
        <v>1649</v>
      </c>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c r="AM1241" s="15"/>
    </row>
    <row r="1242" spans="1:39" s="21" customFormat="1">
      <c r="A1242" s="16" t="s">
        <v>330</v>
      </c>
      <c r="B1242" s="17" t="s">
        <v>327</v>
      </c>
      <c r="C1242" s="181">
        <v>11.210526315799999</v>
      </c>
      <c r="D1242" s="176">
        <v>1.9427209999999999</v>
      </c>
      <c r="E1242" s="19">
        <v>1.5</v>
      </c>
      <c r="F1242" s="174">
        <f t="shared" si="19"/>
        <v>2.9140815</v>
      </c>
      <c r="G1242" s="119" t="s">
        <v>1647</v>
      </c>
      <c r="H1242" s="120" t="s">
        <v>1649</v>
      </c>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c r="AM1242" s="15"/>
    </row>
    <row r="1243" spans="1:39" s="21" customFormat="1">
      <c r="A1243" s="11" t="s">
        <v>331</v>
      </c>
      <c r="B1243" s="12" t="s">
        <v>332</v>
      </c>
      <c r="C1243" s="180">
        <v>11</v>
      </c>
      <c r="D1243" s="175">
        <v>2.8785284999999998</v>
      </c>
      <c r="E1243" s="14">
        <v>1.5</v>
      </c>
      <c r="F1243" s="174">
        <f t="shared" si="19"/>
        <v>4.3177927499999997</v>
      </c>
      <c r="G1243" s="119" t="s">
        <v>1647</v>
      </c>
      <c r="H1243" s="120" t="s">
        <v>1649</v>
      </c>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row>
    <row r="1244" spans="1:39" s="21" customFormat="1">
      <c r="A1244" s="11" t="s">
        <v>333</v>
      </c>
      <c r="B1244" s="12" t="s">
        <v>332</v>
      </c>
      <c r="C1244" s="180">
        <v>7.75</v>
      </c>
      <c r="D1244" s="175">
        <v>3.1983649999999999</v>
      </c>
      <c r="E1244" s="14">
        <v>1.5</v>
      </c>
      <c r="F1244" s="174">
        <f t="shared" si="19"/>
        <v>4.7975475000000003</v>
      </c>
      <c r="G1244" s="119" t="s">
        <v>1647</v>
      </c>
      <c r="H1244" s="120" t="s">
        <v>1649</v>
      </c>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c r="AM1244" s="15"/>
    </row>
    <row r="1245" spans="1:39" s="21" customFormat="1">
      <c r="A1245" s="11" t="s">
        <v>334</v>
      </c>
      <c r="B1245" s="12" t="s">
        <v>332</v>
      </c>
      <c r="C1245" s="180">
        <v>10.569579288</v>
      </c>
      <c r="D1245" s="175">
        <v>4.1627239999999999</v>
      </c>
      <c r="E1245" s="14">
        <v>1.5</v>
      </c>
      <c r="F1245" s="174">
        <f t="shared" si="19"/>
        <v>6.2440859999999994</v>
      </c>
      <c r="G1245" s="119" t="s">
        <v>1647</v>
      </c>
      <c r="H1245" s="120" t="s">
        <v>1649</v>
      </c>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c r="AM1245" s="15"/>
    </row>
    <row r="1246" spans="1:39" s="21" customFormat="1">
      <c r="A1246" s="16" t="s">
        <v>335</v>
      </c>
      <c r="B1246" s="17" t="s">
        <v>332</v>
      </c>
      <c r="C1246" s="181">
        <v>18.303687635599999</v>
      </c>
      <c r="D1246" s="176">
        <v>7.2113759999999996</v>
      </c>
      <c r="E1246" s="19">
        <v>1.5</v>
      </c>
      <c r="F1246" s="174">
        <f t="shared" si="19"/>
        <v>10.817063999999998</v>
      </c>
      <c r="G1246" s="119" t="s">
        <v>1647</v>
      </c>
      <c r="H1246" s="120" t="s">
        <v>1649</v>
      </c>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row>
    <row r="1247" spans="1:39" s="21" customFormat="1">
      <c r="A1247" s="11" t="s">
        <v>336</v>
      </c>
      <c r="B1247" s="12" t="s">
        <v>337</v>
      </c>
      <c r="C1247" s="180">
        <v>5.1111111110999996</v>
      </c>
      <c r="D1247" s="175">
        <v>1.5159309999999999</v>
      </c>
      <c r="E1247" s="14">
        <v>1.5</v>
      </c>
      <c r="F1247" s="174">
        <f t="shared" si="19"/>
        <v>2.2738964999999998</v>
      </c>
      <c r="G1247" s="119" t="s">
        <v>1647</v>
      </c>
      <c r="H1247" s="120" t="s">
        <v>1649</v>
      </c>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row>
    <row r="1248" spans="1:39" s="21" customFormat="1">
      <c r="A1248" s="11" t="s">
        <v>338</v>
      </c>
      <c r="B1248" s="12" t="s">
        <v>337</v>
      </c>
      <c r="C1248" s="180">
        <v>6.1941031941000002</v>
      </c>
      <c r="D1248" s="175">
        <v>2.0188130000000002</v>
      </c>
      <c r="E1248" s="14">
        <v>1.5</v>
      </c>
      <c r="F1248" s="174">
        <f t="shared" si="19"/>
        <v>3.0282195000000005</v>
      </c>
      <c r="G1248" s="119" t="s">
        <v>1647</v>
      </c>
      <c r="H1248" s="120" t="s">
        <v>1649</v>
      </c>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row>
    <row r="1249" spans="1:39" s="21" customFormat="1">
      <c r="A1249" s="11" t="s">
        <v>339</v>
      </c>
      <c r="B1249" s="12" t="s">
        <v>337</v>
      </c>
      <c r="C1249" s="180">
        <v>7.9511864406999999</v>
      </c>
      <c r="D1249" s="175">
        <v>2.6723810000000001</v>
      </c>
      <c r="E1249" s="14">
        <v>1.5</v>
      </c>
      <c r="F1249" s="174">
        <f t="shared" si="19"/>
        <v>4.0085715000000004</v>
      </c>
      <c r="G1249" s="119" t="s">
        <v>1647</v>
      </c>
      <c r="H1249" s="120" t="s">
        <v>1649</v>
      </c>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c r="AM1249" s="15"/>
    </row>
    <row r="1250" spans="1:39" s="21" customFormat="1">
      <c r="A1250" s="16" t="s">
        <v>340</v>
      </c>
      <c r="B1250" s="17" t="s">
        <v>337</v>
      </c>
      <c r="C1250" s="181">
        <v>16.8733874821</v>
      </c>
      <c r="D1250" s="176">
        <v>5.8038400000000001</v>
      </c>
      <c r="E1250" s="19">
        <v>1.5</v>
      </c>
      <c r="F1250" s="174">
        <f t="shared" si="19"/>
        <v>8.7057599999999997</v>
      </c>
      <c r="G1250" s="119" t="s">
        <v>1647</v>
      </c>
      <c r="H1250" s="120" t="s">
        <v>1649</v>
      </c>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row>
    <row r="1251" spans="1:39" s="21" customFormat="1">
      <c r="A1251" s="11" t="s">
        <v>341</v>
      </c>
      <c r="B1251" s="12" t="s">
        <v>342</v>
      </c>
      <c r="C1251" s="180">
        <v>5.5833333332999997</v>
      </c>
      <c r="D1251" s="175">
        <v>2.0949499999999999</v>
      </c>
      <c r="E1251" s="14">
        <v>1.5</v>
      </c>
      <c r="F1251" s="174">
        <f t="shared" si="19"/>
        <v>3.1424249999999998</v>
      </c>
      <c r="G1251" s="119" t="s">
        <v>1647</v>
      </c>
      <c r="H1251" s="120" t="s">
        <v>1649</v>
      </c>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c r="AM1251" s="15"/>
    </row>
    <row r="1252" spans="1:39" s="21" customFormat="1">
      <c r="A1252" s="11" t="s">
        <v>343</v>
      </c>
      <c r="B1252" s="12" t="s">
        <v>342</v>
      </c>
      <c r="C1252" s="180">
        <v>6.0739143824999999</v>
      </c>
      <c r="D1252" s="175">
        <v>2.2758180000000001</v>
      </c>
      <c r="E1252" s="14">
        <v>1.5</v>
      </c>
      <c r="F1252" s="174">
        <f t="shared" si="19"/>
        <v>3.4137270000000002</v>
      </c>
      <c r="G1252" s="119" t="s">
        <v>1647</v>
      </c>
      <c r="H1252" s="120" t="s">
        <v>1649</v>
      </c>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c r="AM1252" s="15"/>
    </row>
    <row r="1253" spans="1:39" s="21" customFormat="1">
      <c r="A1253" s="11" t="s">
        <v>344</v>
      </c>
      <c r="B1253" s="12" t="s">
        <v>342</v>
      </c>
      <c r="C1253" s="180">
        <v>9.8503287506999992</v>
      </c>
      <c r="D1253" s="175">
        <v>3.6409319999999998</v>
      </c>
      <c r="E1253" s="14">
        <v>1.5</v>
      </c>
      <c r="F1253" s="174">
        <f t="shared" si="19"/>
        <v>5.461398</v>
      </c>
      <c r="G1253" s="119" t="s">
        <v>1647</v>
      </c>
      <c r="H1253" s="120" t="s">
        <v>1649</v>
      </c>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c r="AM1253" s="15"/>
    </row>
    <row r="1254" spans="1:39" s="21" customFormat="1">
      <c r="A1254" s="16" t="s">
        <v>345</v>
      </c>
      <c r="B1254" s="17" t="s">
        <v>342</v>
      </c>
      <c r="C1254" s="181">
        <v>17.816130473600001</v>
      </c>
      <c r="D1254" s="176">
        <v>6.8884059999999998</v>
      </c>
      <c r="E1254" s="19">
        <v>1.5</v>
      </c>
      <c r="F1254" s="174">
        <f t="shared" si="19"/>
        <v>10.332609</v>
      </c>
      <c r="G1254" s="119" t="s">
        <v>1647</v>
      </c>
      <c r="H1254" s="120" t="s">
        <v>1649</v>
      </c>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row>
    <row r="1255" spans="1:39" s="21" customFormat="1">
      <c r="A1255" s="11" t="s">
        <v>346</v>
      </c>
      <c r="B1255" s="12" t="s">
        <v>347</v>
      </c>
      <c r="C1255" s="180">
        <v>3.219895288</v>
      </c>
      <c r="D1255" s="175">
        <v>0.78254800000000002</v>
      </c>
      <c r="E1255" s="14">
        <v>1.5</v>
      </c>
      <c r="F1255" s="174">
        <f t="shared" si="19"/>
        <v>1.1738219999999999</v>
      </c>
      <c r="G1255" s="119" t="s">
        <v>1647</v>
      </c>
      <c r="H1255" s="120" t="s">
        <v>1649</v>
      </c>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row>
    <row r="1256" spans="1:39" s="21" customFormat="1">
      <c r="A1256" s="11" t="s">
        <v>348</v>
      </c>
      <c r="B1256" s="12" t="s">
        <v>347</v>
      </c>
      <c r="C1256" s="180">
        <v>3.7049717719999999</v>
      </c>
      <c r="D1256" s="175">
        <v>0.95931100000000002</v>
      </c>
      <c r="E1256" s="14">
        <v>1.5</v>
      </c>
      <c r="F1256" s="174">
        <f t="shared" si="19"/>
        <v>1.4389665</v>
      </c>
      <c r="G1256" s="119" t="s">
        <v>1647</v>
      </c>
      <c r="H1256" s="120" t="s">
        <v>1649</v>
      </c>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c r="AM1256" s="15"/>
    </row>
    <row r="1257" spans="1:39" s="21" customFormat="1">
      <c r="A1257" s="11" t="s">
        <v>349</v>
      </c>
      <c r="B1257" s="12" t="s">
        <v>347</v>
      </c>
      <c r="C1257" s="180">
        <v>5.9617187500000002</v>
      </c>
      <c r="D1257" s="175">
        <v>1.585658</v>
      </c>
      <c r="E1257" s="14">
        <v>1.5</v>
      </c>
      <c r="F1257" s="174">
        <f t="shared" si="19"/>
        <v>2.3784869999999998</v>
      </c>
      <c r="G1257" s="119" t="s">
        <v>1647</v>
      </c>
      <c r="H1257" s="120" t="s">
        <v>1649</v>
      </c>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row>
    <row r="1258" spans="1:39" s="21" customFormat="1">
      <c r="A1258" s="16" t="s">
        <v>350</v>
      </c>
      <c r="B1258" s="17" t="s">
        <v>347</v>
      </c>
      <c r="C1258" s="181">
        <v>11.2664307381</v>
      </c>
      <c r="D1258" s="176">
        <v>3.3895590000000002</v>
      </c>
      <c r="E1258" s="19">
        <v>1.5</v>
      </c>
      <c r="F1258" s="174">
        <f t="shared" si="19"/>
        <v>5.0843385000000003</v>
      </c>
      <c r="G1258" s="119" t="s">
        <v>1647</v>
      </c>
      <c r="H1258" s="120" t="s">
        <v>1649</v>
      </c>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c r="AM1258" s="15"/>
    </row>
    <row r="1259" spans="1:39" s="21" customFormat="1">
      <c r="A1259" s="11" t="s">
        <v>351</v>
      </c>
      <c r="B1259" s="12" t="s">
        <v>352</v>
      </c>
      <c r="C1259" s="180">
        <v>3.6125919118000001</v>
      </c>
      <c r="D1259" s="175">
        <v>1.322905</v>
      </c>
      <c r="E1259" s="14">
        <v>1.5</v>
      </c>
      <c r="F1259" s="174">
        <f t="shared" si="19"/>
        <v>1.9843575</v>
      </c>
      <c r="G1259" s="119" t="s">
        <v>1647</v>
      </c>
      <c r="H1259" s="120" t="s">
        <v>1649</v>
      </c>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c r="AM1259" s="15"/>
    </row>
    <row r="1260" spans="1:39" s="21" customFormat="1">
      <c r="A1260" s="11" t="s">
        <v>353</v>
      </c>
      <c r="B1260" s="12" t="s">
        <v>352</v>
      </c>
      <c r="C1260" s="180">
        <v>6.23</v>
      </c>
      <c r="D1260" s="175">
        <v>2.0028670000000002</v>
      </c>
      <c r="E1260" s="14">
        <v>1.5</v>
      </c>
      <c r="F1260" s="174">
        <f t="shared" si="19"/>
        <v>3.0043005000000003</v>
      </c>
      <c r="G1260" s="119" t="s">
        <v>1647</v>
      </c>
      <c r="H1260" s="120" t="s">
        <v>1649</v>
      </c>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c r="AM1260" s="15"/>
    </row>
    <row r="1261" spans="1:39" s="21" customFormat="1">
      <c r="A1261" s="11" t="s">
        <v>354</v>
      </c>
      <c r="B1261" s="12" t="s">
        <v>352</v>
      </c>
      <c r="C1261" s="180">
        <v>11.6584752862</v>
      </c>
      <c r="D1261" s="175">
        <v>3.1826989999999999</v>
      </c>
      <c r="E1261" s="14">
        <v>1.5</v>
      </c>
      <c r="F1261" s="174">
        <f t="shared" si="19"/>
        <v>4.7740485000000001</v>
      </c>
      <c r="G1261" s="119" t="s">
        <v>1647</v>
      </c>
      <c r="H1261" s="120" t="s">
        <v>1649</v>
      </c>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row>
    <row r="1262" spans="1:39" s="21" customFormat="1">
      <c r="A1262" s="16" t="s">
        <v>355</v>
      </c>
      <c r="B1262" s="17" t="s">
        <v>352</v>
      </c>
      <c r="C1262" s="181">
        <v>22.604302241500001</v>
      </c>
      <c r="D1262" s="176">
        <v>6.009188</v>
      </c>
      <c r="E1262" s="19">
        <v>1.5</v>
      </c>
      <c r="F1262" s="174">
        <f t="shared" si="19"/>
        <v>9.0137819999999991</v>
      </c>
      <c r="G1262" s="119" t="s">
        <v>1647</v>
      </c>
      <c r="H1262" s="120" t="s">
        <v>1649</v>
      </c>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row>
    <row r="1263" spans="1:39" s="21" customFormat="1">
      <c r="A1263" s="11" t="s">
        <v>356</v>
      </c>
      <c r="B1263" s="12" t="s">
        <v>357</v>
      </c>
      <c r="C1263" s="180">
        <v>3.2903432104000001</v>
      </c>
      <c r="D1263" s="175">
        <v>0.97548500000000005</v>
      </c>
      <c r="E1263" s="14">
        <v>1.5</v>
      </c>
      <c r="F1263" s="174">
        <f t="shared" si="19"/>
        <v>1.4632275000000001</v>
      </c>
      <c r="G1263" s="119" t="s">
        <v>1647</v>
      </c>
      <c r="H1263" s="120" t="s">
        <v>1649</v>
      </c>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c r="AM1263" s="15"/>
    </row>
    <row r="1264" spans="1:39" s="21" customFormat="1">
      <c r="A1264" s="11" t="s">
        <v>358</v>
      </c>
      <c r="B1264" s="12" t="s">
        <v>357</v>
      </c>
      <c r="C1264" s="180">
        <v>5.1693800084000001</v>
      </c>
      <c r="D1264" s="175">
        <v>1.4319390000000001</v>
      </c>
      <c r="E1264" s="14">
        <v>1.5</v>
      </c>
      <c r="F1264" s="174">
        <f t="shared" si="19"/>
        <v>2.1479085000000002</v>
      </c>
      <c r="G1264" s="119" t="s">
        <v>1647</v>
      </c>
      <c r="H1264" s="120" t="s">
        <v>1649</v>
      </c>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row>
    <row r="1265" spans="1:39" s="21" customFormat="1">
      <c r="A1265" s="11" t="s">
        <v>359</v>
      </c>
      <c r="B1265" s="12" t="s">
        <v>357</v>
      </c>
      <c r="C1265" s="180">
        <v>10.0131260255</v>
      </c>
      <c r="D1265" s="175">
        <v>2.4053840000000002</v>
      </c>
      <c r="E1265" s="14">
        <v>1.5</v>
      </c>
      <c r="F1265" s="174">
        <f t="shared" si="19"/>
        <v>3.6080760000000005</v>
      </c>
      <c r="G1265" s="119" t="s">
        <v>1647</v>
      </c>
      <c r="H1265" s="120" t="s">
        <v>1649</v>
      </c>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row>
    <row r="1266" spans="1:39" s="21" customFormat="1">
      <c r="A1266" s="16" t="s">
        <v>360</v>
      </c>
      <c r="B1266" s="17" t="s">
        <v>357</v>
      </c>
      <c r="C1266" s="181">
        <v>19.732440890100001</v>
      </c>
      <c r="D1266" s="176">
        <v>4.6874549999999999</v>
      </c>
      <c r="E1266" s="19">
        <v>1.5</v>
      </c>
      <c r="F1266" s="174">
        <f t="shared" si="19"/>
        <v>7.0311824999999999</v>
      </c>
      <c r="G1266" s="119" t="s">
        <v>1647</v>
      </c>
      <c r="H1266" s="120" t="s">
        <v>1649</v>
      </c>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row>
    <row r="1267" spans="1:39" s="21" customFormat="1">
      <c r="A1267" s="11" t="s">
        <v>361</v>
      </c>
      <c r="B1267" s="12" t="s">
        <v>362</v>
      </c>
      <c r="C1267" s="180">
        <v>2.7414653623</v>
      </c>
      <c r="D1267" s="175">
        <v>0.77355399999999996</v>
      </c>
      <c r="E1267" s="14">
        <v>1.5</v>
      </c>
      <c r="F1267" s="174">
        <f t="shared" si="19"/>
        <v>1.160331</v>
      </c>
      <c r="G1267" s="119" t="s">
        <v>1647</v>
      </c>
      <c r="H1267" s="120" t="s">
        <v>1649</v>
      </c>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c r="AM1267" s="15"/>
    </row>
    <row r="1268" spans="1:39" s="21" customFormat="1">
      <c r="A1268" s="11" t="s">
        <v>363</v>
      </c>
      <c r="B1268" s="12" t="s">
        <v>362</v>
      </c>
      <c r="C1268" s="180">
        <v>5.0381333333000002</v>
      </c>
      <c r="D1268" s="175">
        <v>1.1590259999999999</v>
      </c>
      <c r="E1268" s="14">
        <v>1.5</v>
      </c>
      <c r="F1268" s="174">
        <f t="shared" si="19"/>
        <v>1.7385389999999998</v>
      </c>
      <c r="G1268" s="119" t="s">
        <v>1647</v>
      </c>
      <c r="H1268" s="120" t="s">
        <v>1649</v>
      </c>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row>
    <row r="1269" spans="1:39" s="21" customFormat="1">
      <c r="A1269" s="11" t="s">
        <v>364</v>
      </c>
      <c r="B1269" s="12" t="s">
        <v>362</v>
      </c>
      <c r="C1269" s="180">
        <v>9.6822938468000004</v>
      </c>
      <c r="D1269" s="175">
        <v>2.0368200000000001</v>
      </c>
      <c r="E1269" s="14">
        <v>1.5</v>
      </c>
      <c r="F1269" s="174">
        <f t="shared" si="19"/>
        <v>3.0552299999999999</v>
      </c>
      <c r="G1269" s="119" t="s">
        <v>1647</v>
      </c>
      <c r="H1269" s="120" t="s">
        <v>1649</v>
      </c>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c r="AM1269" s="15"/>
    </row>
    <row r="1270" spans="1:39" s="21" customFormat="1">
      <c r="A1270" s="16" t="s">
        <v>365</v>
      </c>
      <c r="B1270" s="17" t="s">
        <v>362</v>
      </c>
      <c r="C1270" s="181">
        <v>18.941256213300001</v>
      </c>
      <c r="D1270" s="176">
        <v>3.9176410000000002</v>
      </c>
      <c r="E1270" s="19">
        <v>1.5</v>
      </c>
      <c r="F1270" s="174">
        <f t="shared" si="19"/>
        <v>5.8764615000000004</v>
      </c>
      <c r="G1270" s="119" t="s">
        <v>1647</v>
      </c>
      <c r="H1270" s="120" t="s">
        <v>1649</v>
      </c>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row>
    <row r="1271" spans="1:39" s="21" customFormat="1">
      <c r="A1271" s="11" t="s">
        <v>366</v>
      </c>
      <c r="B1271" s="12" t="s">
        <v>367</v>
      </c>
      <c r="C1271" s="13">
        <v>0</v>
      </c>
      <c r="D1271" s="175">
        <v>-1</v>
      </c>
      <c r="E1271" s="14"/>
      <c r="F1271" s="14"/>
      <c r="G1271" s="119" t="s">
        <v>1610</v>
      </c>
      <c r="H1271" s="120" t="s">
        <v>1610</v>
      </c>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row>
    <row r="1272" spans="1:39" s="21" customFormat="1">
      <c r="A1272" s="16" t="s">
        <v>368</v>
      </c>
      <c r="B1272" s="17" t="s">
        <v>369</v>
      </c>
      <c r="C1272" s="18">
        <v>0</v>
      </c>
      <c r="D1272" s="176">
        <v>-1</v>
      </c>
      <c r="E1272" s="19"/>
      <c r="F1272" s="19"/>
      <c r="G1272" s="123" t="s">
        <v>1610</v>
      </c>
      <c r="H1272" s="124" t="s">
        <v>1610</v>
      </c>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row>
    <row r="1273" spans="1:39" s="7" customFormat="1">
      <c r="A1273" s="106">
        <v>42242</v>
      </c>
      <c r="B1273" s="34"/>
      <c r="C1273" s="34"/>
      <c r="D1273" s="35"/>
      <c r="E1273" s="35"/>
      <c r="F1273" s="35"/>
      <c r="G1273" s="36"/>
      <c r="H1273" s="37"/>
      <c r="I1273" s="33"/>
      <c r="J1273" s="33"/>
      <c r="K1273" s="33"/>
      <c r="L1273" s="33"/>
      <c r="M1273" s="33"/>
      <c r="N1273" s="33"/>
      <c r="O1273" s="33"/>
      <c r="P1273" s="33"/>
      <c r="Q1273" s="33"/>
      <c r="R1273" s="33"/>
      <c r="S1273" s="33"/>
      <c r="T1273" s="33"/>
      <c r="U1273" s="33"/>
      <c r="V1273" s="33"/>
      <c r="W1273" s="33"/>
      <c r="X1273" s="33"/>
      <c r="Y1273" s="33"/>
      <c r="Z1273" s="33"/>
      <c r="AA1273" s="33"/>
      <c r="AB1273" s="33"/>
      <c r="AC1273" s="33"/>
      <c r="AD1273" s="33"/>
      <c r="AE1273" s="33"/>
      <c r="AF1273" s="33"/>
      <c r="AG1273" s="33"/>
      <c r="AH1273" s="33"/>
      <c r="AI1273" s="33"/>
      <c r="AJ1273" s="33"/>
      <c r="AK1273" s="33"/>
      <c r="AL1273" s="33"/>
      <c r="AM1273" s="33"/>
    </row>
    <row r="1274" spans="1:39" s="1" customFormat="1">
      <c r="D1274" s="6"/>
      <c r="E1274" s="6"/>
      <c r="F1274" s="6"/>
    </row>
    <row r="1275" spans="1:39" s="1" customFormat="1">
      <c r="D1275" s="6"/>
      <c r="E1275" s="6"/>
      <c r="F1275" s="6"/>
    </row>
    <row r="1276" spans="1:39" s="1" customFormat="1">
      <c r="D1276" s="6"/>
      <c r="E1276" s="6"/>
      <c r="F1276" s="6"/>
    </row>
    <row r="1277" spans="1:39" s="1" customFormat="1">
      <c r="D1277" s="6"/>
      <c r="E1277" s="6"/>
      <c r="F1277" s="6"/>
    </row>
    <row r="1278" spans="1:39" s="1" customFormat="1">
      <c r="D1278" s="6"/>
      <c r="E1278" s="6"/>
      <c r="F1278" s="6"/>
    </row>
    <row r="1279" spans="1:39" s="1" customFormat="1">
      <c r="D1279" s="6"/>
      <c r="E1279" s="6"/>
      <c r="F1279" s="6"/>
    </row>
    <row r="1280" spans="1:39" s="1" customFormat="1">
      <c r="D1280" s="6"/>
      <c r="E1280" s="6"/>
      <c r="F1280" s="6"/>
    </row>
    <row r="1281" spans="4:6" s="1" customFormat="1">
      <c r="D1281" s="6"/>
      <c r="E1281" s="6"/>
      <c r="F1281" s="6"/>
    </row>
    <row r="1282" spans="4:6" s="1" customFormat="1">
      <c r="D1282" s="6"/>
      <c r="E1282" s="6"/>
      <c r="F1282" s="6"/>
    </row>
    <row r="1283" spans="4:6" s="1" customFormat="1">
      <c r="D1283" s="6"/>
      <c r="E1283" s="6"/>
      <c r="F1283" s="6"/>
    </row>
    <row r="1284" spans="4:6" s="1" customFormat="1">
      <c r="D1284" s="6"/>
      <c r="E1284" s="6"/>
      <c r="F1284" s="6"/>
    </row>
    <row r="1285" spans="4:6" s="1" customFormat="1">
      <c r="D1285" s="6"/>
      <c r="E1285" s="6"/>
      <c r="F1285" s="6"/>
    </row>
    <row r="1286" spans="4:6" s="1" customFormat="1">
      <c r="D1286" s="6"/>
      <c r="E1286" s="6"/>
      <c r="F1286" s="6"/>
    </row>
    <row r="1287" spans="4:6" s="1" customFormat="1">
      <c r="D1287" s="6"/>
      <c r="E1287" s="6"/>
      <c r="F1287" s="6"/>
    </row>
    <row r="1288" spans="4:6" s="1" customFormat="1">
      <c r="D1288" s="6"/>
      <c r="E1288" s="6"/>
      <c r="F1288" s="6"/>
    </row>
    <row r="1289" spans="4:6" s="1" customFormat="1">
      <c r="D1289" s="6"/>
      <c r="E1289" s="6"/>
      <c r="F1289" s="6"/>
    </row>
    <row r="1290" spans="4:6" s="1" customFormat="1">
      <c r="D1290" s="6"/>
      <c r="E1290" s="6"/>
      <c r="F1290" s="6"/>
    </row>
    <row r="1291" spans="4:6" s="1" customFormat="1">
      <c r="D1291" s="6"/>
      <c r="E1291" s="6"/>
      <c r="F1291" s="6"/>
    </row>
    <row r="1292" spans="4:6" s="1" customFormat="1">
      <c r="D1292" s="6"/>
      <c r="E1292" s="6"/>
      <c r="F1292" s="6"/>
    </row>
    <row r="1293" spans="4:6" s="1" customFormat="1">
      <c r="D1293" s="6"/>
      <c r="E1293" s="6"/>
      <c r="F1293" s="6"/>
    </row>
    <row r="1294" spans="4:6" s="1" customFormat="1">
      <c r="D1294" s="6"/>
      <c r="E1294" s="6"/>
      <c r="F1294" s="6"/>
    </row>
    <row r="1295" spans="4:6" s="1" customFormat="1">
      <c r="D1295" s="6"/>
      <c r="E1295" s="6"/>
      <c r="F1295" s="6"/>
    </row>
    <row r="1296" spans="4:6" s="1" customFormat="1">
      <c r="D1296" s="6"/>
      <c r="E1296" s="6"/>
      <c r="F1296" s="6"/>
    </row>
    <row r="1297" spans="4:6" s="1" customFormat="1">
      <c r="D1297" s="6"/>
      <c r="E1297" s="6"/>
      <c r="F1297" s="6"/>
    </row>
    <row r="1298" spans="4:6" s="1" customFormat="1">
      <c r="D1298" s="6"/>
      <c r="E1298" s="6"/>
      <c r="F1298" s="6"/>
    </row>
    <row r="1299" spans="4:6" s="1" customFormat="1">
      <c r="D1299" s="6"/>
      <c r="E1299" s="6"/>
      <c r="F1299" s="6"/>
    </row>
    <row r="1300" spans="4:6" s="1" customFormat="1">
      <c r="D1300" s="6"/>
      <c r="E1300" s="6"/>
      <c r="F1300" s="6"/>
    </row>
    <row r="1301" spans="4:6" s="1" customFormat="1">
      <c r="D1301" s="6"/>
      <c r="E1301" s="6"/>
      <c r="F1301" s="6"/>
    </row>
    <row r="1302" spans="4:6" s="1" customFormat="1">
      <c r="D1302" s="6"/>
      <c r="E1302" s="6"/>
      <c r="F1302" s="6"/>
    </row>
    <row r="1303" spans="4:6" s="1" customFormat="1">
      <c r="D1303" s="6"/>
      <c r="E1303" s="6"/>
      <c r="F1303" s="6"/>
    </row>
    <row r="1304" spans="4:6" s="1" customFormat="1">
      <c r="D1304" s="6"/>
      <c r="E1304" s="6"/>
      <c r="F1304" s="6"/>
    </row>
    <row r="1305" spans="4:6" s="1" customFormat="1">
      <c r="D1305" s="6"/>
      <c r="E1305" s="6"/>
      <c r="F1305" s="6"/>
    </row>
    <row r="1306" spans="4:6" s="1" customFormat="1">
      <c r="D1306" s="6"/>
      <c r="E1306" s="6"/>
      <c r="F1306" s="6"/>
    </row>
    <row r="1307" spans="4:6" s="1" customFormat="1">
      <c r="D1307" s="6"/>
      <c r="E1307" s="6"/>
      <c r="F1307" s="6"/>
    </row>
    <row r="1308" spans="4:6" s="1" customFormat="1">
      <c r="D1308" s="6"/>
      <c r="E1308" s="6"/>
      <c r="F1308" s="6"/>
    </row>
    <row r="1309" spans="4:6" s="1" customFormat="1">
      <c r="D1309" s="6"/>
      <c r="E1309" s="6"/>
      <c r="F1309" s="6"/>
    </row>
    <row r="1310" spans="4:6" s="1" customFormat="1">
      <c r="D1310" s="6"/>
      <c r="E1310" s="6"/>
      <c r="F1310" s="6"/>
    </row>
  </sheetData>
  <mergeCells count="9">
    <mergeCell ref="F12:F14"/>
    <mergeCell ref="A6:H6"/>
    <mergeCell ref="E12:E14"/>
    <mergeCell ref="G12:H13"/>
    <mergeCell ref="A12:A14"/>
    <mergeCell ref="C12:C14"/>
    <mergeCell ref="A10:G10"/>
    <mergeCell ref="D12:D14"/>
    <mergeCell ref="B12:B14"/>
  </mergeCells>
  <phoneticPr fontId="3" type="noConversion"/>
  <pageMargins left="0.5" right="0.5" top="0.75" bottom="0.69" header="0.5" footer="0.5"/>
  <pageSetup scale="42" fitToHeight="0" orientation="portrait" horizontalDpi="1200" verticalDpi="1200" r:id="rId1"/>
  <headerFooter alignWithMargins="0">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HCS Document" ma:contentTypeID="0x0101008C0A3C57A406AD428905878CC3A2D590000253E5A139D59E4AA5D8C925A7C7B880" ma:contentTypeVersion="39" ma:contentTypeDescription="This is the Custom Document Type for use by DHCS" ma:contentTypeScope="" ma:versionID="6f1163e86c5a986dbb305a69420f157a">
  <xsd:schema xmlns:xsd="http://www.w3.org/2001/XMLSchema" xmlns:p="http://schemas.microsoft.com/office/2006/metadata/properties" xmlns:ns1="http://schemas.microsoft.com/sharepoint/v3" xmlns:ns2="885d9017-c42c-4130-b512-59f6980cbf62" targetNamespace="http://schemas.microsoft.com/office/2006/metadata/properties" ma:root="true" ma:fieldsID="7dffe6159840ea45bb4b9f60986d5b67" ns1:_="" ns2:_="">
    <xsd:import namespace="http://schemas.microsoft.com/sharepoint/v3"/>
    <xsd:import namespace="885d9017-c42c-4130-b512-59f6980cbf62"/>
    <xsd:element name="properties">
      <xsd:complexType>
        <xsd:sequence>
          <xsd:element name="documentManagement">
            <xsd:complexType>
              <xsd:all>
                <xsd:element ref="ns2:Abstract"/>
                <xsd:element ref="ns2:Organization"/>
                <xsd:element ref="ns2:Reading_x0020_Level" minOccurs="0"/>
                <xsd:element ref="ns2:TAGAge" minOccurs="0"/>
                <xsd:element ref="ns2:TAGBusPart" minOccurs="0"/>
                <xsd:element ref="ns2:TAGender" minOccurs="0"/>
                <xsd:element ref="ns2:TAGEthnicity" minOccurs="0"/>
                <xsd:element ref="ns2:Topics" minOccurs="0"/>
                <xsd:element ref="ns1:PublishingContactName"/>
                <xsd:element ref="ns1:Language"/>
                <xsd:element ref="ns2:Publication_x0020_Typ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16" ma:displayName="Contact Name" ma:description="" ma:internalName="PublishingContactName" ma:readOnly="false">
      <xsd:simpleType>
        <xsd:restriction base="dms:Text">
          <xsd:maxLength value="255"/>
        </xsd:restriction>
      </xsd:simpleType>
    </xsd:element>
    <xsd:element name="Language" ma:index="18" ma:displayName="Language" ma:default="English"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dms="http://schemas.microsoft.com/office/2006/documentManagement/types" targetNamespace="885d9017-c42c-4130-b512-59f6980cbf62" elementFormDefault="qualified">
    <xsd:import namespace="http://schemas.microsoft.com/office/2006/documentManagement/types"/>
    <xsd:element name="Abstract" ma:index="8" ma:displayName="Abstract" ma:internalName="Abstract" ma:readOnly="false">
      <xsd:simpleType>
        <xsd:restriction base="dms:Note"/>
      </xsd:simpleType>
    </xsd:element>
    <xsd:element name="Organization" ma:index="9" ma:displayName="Organization" ma:list="{b5fb5699-4324-48f4-bf52-6d099f7872e2}" ma:internalName="Organization" ma:readOnly="false" ma:showField="Title" ma:web="d95acdef-8d3c-4f45-a7d9-d5bd85e7b9c6">
      <xsd:simpleType>
        <xsd:restriction base="dms:Lookup"/>
      </xsd:simpleType>
    </xsd:element>
    <xsd:element name="Reading_x0020_Level" ma:index="10" nillable="true" ma:displayName="Reading Level" ma:format="Dropdown" ma:internalName="Reading_x0020_Level">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GAge" ma:index="11" nillable="true" ma:displayName="TAGAge" ma:list="{a98a4647-4491-4293-9a17-5fb6d6e2e5e5}" ma:internalName="TAGAge"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AGBusPart" ma:index="12" nillable="true" ma:displayName="TAGBusPart" ma:list="{d02d70bb-ba5c-44ff-ab84-f82b018b2d9e}" ma:internalName="TAGBusPart"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AGender" ma:index="13" nillable="true" ma:displayName="TAGender" ma:list="{43647709-5a04-4437-bb76-4537e4d4acc2}" ma:internalName="TAGender"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AGEthnicity" ma:index="14" nillable="true" ma:displayName="TAGEthnicity" ma:list="{f9090749-7aa9-4c6c-879e-d5f0033b5d06}" ma:internalName="TAGEthnicity"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opics" ma:index="15" nillable="true" ma:displayName="Topics" ma:list="{c1ce23c1-d60c-4922-99dc-be8f5e35a839}" ma:internalName="Topics" ma:readOnly="false" ma:showField="Title" ma:web="d95acdef-8d3c-4f45-a7d9-d5bd85e7b9c6" ma:requiredMultiChoice="true">
      <xsd:complexType>
        <xsd:complexContent>
          <xsd:extension base="dms:MultiChoiceLookup">
            <xsd:sequence>
              <xsd:element name="Value" type="dms:Lookup" maxOccurs="unbounded" minOccurs="0" nillable="true"/>
            </xsd:sequence>
          </xsd:extension>
        </xsd:complexContent>
      </xsd:complexType>
    </xsd:element>
    <xsd:element name="Publication_x0020_Type" ma:index="19" nillable="true" ma:displayName="Publication Type" ma:list="{af183029-e9e0-4cb8-ba95-e8f43d47333c}" ma:internalName="Publication_x0020_Type" ma:showField="Title" ma:web="d95acdef-8d3c-4f45-a7d9-d5bd85e7b9c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4" ma:displayName="Title"/>
        <xsd:element ref="dc:subject" minOccurs="0" maxOccurs="1"/>
        <xsd:element ref="dc:description" minOccurs="0" maxOccurs="1"/>
        <xsd:element name="keywords" maxOccurs="1" ma:index="17" ma:displayName="Keywords">
          <xsd:simpleType>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ender xmlns="885d9017-c42c-4130-b512-59f6980cbf62"/>
    <TAGEthnicity xmlns="885d9017-c42c-4130-b512-59f6980cbf62"/>
    <Reading_x0020_Level xmlns="885d9017-c42c-4130-b512-59f6980cbf62" xsi:nil="true"/>
    <TAGAge xmlns="885d9017-c42c-4130-b512-59f6980cbf62"/>
    <Topics xmlns="885d9017-c42c-4130-b512-59f6980cbf62">
      <Value>124</Value>
      <Value>89</Value>
    </Topics>
    <TAGBusPart xmlns="885d9017-c42c-4130-b512-59f6980cbf62"/>
    <PublishingContactName xmlns="http://schemas.microsoft.com/sharepoint/v3">Kelli Shaw</PublishingContactName>
    <Publication_x0020_Type xmlns="885d9017-c42c-4130-b512-59f6980cbf62" xsi:nil="true"/>
    <Abstract xmlns="885d9017-c42c-4130-b512-59f6980cbf62">CA DRG Pricing Calculator </Abstract>
    <Organization xmlns="885d9017-c42c-4130-b512-59f6980cbf62">20</Organization>
  </documentManagement>
</p:properties>
</file>

<file path=customXml/itemProps1.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2.xml><?xml version="1.0" encoding="utf-8"?>
<ds:datastoreItem xmlns:ds="http://schemas.openxmlformats.org/officeDocument/2006/customXml" ds:itemID="{5234DF50-3527-49BB-B311-711F0D783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5d9017-c42c-4130-b512-59f6980cbf6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4.xml><?xml version="1.0" encoding="utf-8"?>
<ds:datastoreItem xmlns:ds="http://schemas.openxmlformats.org/officeDocument/2006/customXml" ds:itemID="{422976B6-3A88-44C8-BE4C-9762CBC4ECBD}">
  <ds:schemaRefs>
    <ds:schemaRef ds:uri="http://www.w3.org/XML/1998/namespace"/>
    <ds:schemaRef ds:uri="885d9017-c42c-4130-b512-59f6980cbf62"/>
    <ds:schemaRef ds:uri="http://schemas.microsoft.com/sharepoint/v3"/>
    <ds:schemaRef ds:uri="http://purl.org/dc/term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Base Rate Addons</vt:lpstr>
      <vt:lpstr>4-DRG table</vt:lpstr>
      <vt:lpstr>'2-Calculator'!_PRIVIA_COMMENT_DF2A9CCF_274F_46E8_85B6_</vt:lpstr>
      <vt:lpstr>Disch_stat</vt:lpstr>
      <vt:lpstr>DRG_Base_Pay</vt:lpstr>
      <vt:lpstr>NICU</vt:lpstr>
      <vt:lpstr>'2-Calculator'!Print_Area</vt:lpstr>
      <vt:lpstr>'4-DRG table'!Print_Titles</vt:lpstr>
      <vt:lpstr>Total_chg</vt:lpstr>
      <vt:lpstr>Total_chrg</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DRG Pricing Calculator 3-7-13</dc:title>
  <dc:creator>11001561</dc:creator>
  <cp:keywords>CA DRG Calculator</cp:keywords>
  <cp:lastModifiedBy>ServUS</cp:lastModifiedBy>
  <cp:lastPrinted>2012-07-27T15:11:15Z</cp:lastPrinted>
  <dcterms:created xsi:type="dcterms:W3CDTF">2008-08-08T02:49:05Z</dcterms:created>
  <dcterms:modified xsi:type="dcterms:W3CDTF">2015-10-02T13:46:07Z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_SourceUrl">
    <vt:lpwstr/>
  </property>
</Properties>
</file>