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O:\REIMBURSEMENTS\Fee For Service\Hospitals\Xerox Hospital Projects\WEB PORTAL\FY21 WIP\FINAL\"/>
    </mc:Choice>
  </mc:AlternateContent>
  <xr:revisionPtr revIDLastSave="0" documentId="8_{95FFDAD7-1D25-4DB8-935E-2EBA4A549FC8}" xr6:coauthVersionLast="45" xr6:coauthVersionMax="45" xr10:uidLastSave="{00000000-0000-0000-0000-000000000000}"/>
  <bookViews>
    <workbookView xWindow="-120" yWindow="-120" windowWidth="29040" windowHeight="15840" activeTab="1" xr2:uid="{00000000-000D-0000-FFFF-FFFF00000000}"/>
  </bookViews>
  <sheets>
    <sheet name="1-Cover" sheetId="4" r:id="rId1"/>
    <sheet name="2-Calculator" sheetId="1" r:id="rId2"/>
    <sheet name="3-DRG Base Rates" sheetId="2" r:id="rId3"/>
    <sheet name="4-DRG Table" sheetId="5" r:id="rId4"/>
  </sheets>
  <definedNames>
    <definedName name="_xlnm._FilterDatabase" localSheetId="3" hidden="1">'4-DRG Table'!$A$13:$X$1319</definedName>
    <definedName name="V35_lkup">'4-DRG Table'!$A$14:$D$1319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8" i="5" l="1"/>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213" i="5"/>
  <c r="F214" i="5"/>
  <c r="F215" i="5"/>
  <c r="F216" i="5"/>
  <c r="F217" i="5"/>
  <c r="F218" i="5"/>
  <c r="F219" i="5"/>
  <c r="F220" i="5"/>
  <c r="F221" i="5"/>
  <c r="F222" i="5"/>
  <c r="F223" i="5"/>
  <c r="F224" i="5"/>
  <c r="F225" i="5"/>
  <c r="F226" i="5"/>
  <c r="F227" i="5"/>
  <c r="F228" i="5"/>
  <c r="F229" i="5"/>
  <c r="F230" i="5"/>
  <c r="F231" i="5"/>
  <c r="F232" i="5"/>
  <c r="F233" i="5"/>
  <c r="F234" i="5"/>
  <c r="F235" i="5"/>
  <c r="F236" i="5"/>
  <c r="F237" i="5"/>
  <c r="F238" i="5"/>
  <c r="F239" i="5"/>
  <c r="F240" i="5"/>
  <c r="F241" i="5"/>
  <c r="F242" i="5"/>
  <c r="F243" i="5"/>
  <c r="F244" i="5"/>
  <c r="F245" i="5"/>
  <c r="F246" i="5"/>
  <c r="F247" i="5"/>
  <c r="F248" i="5"/>
  <c r="F249" i="5"/>
  <c r="F250" i="5"/>
  <c r="F251" i="5"/>
  <c r="F252" i="5"/>
  <c r="F253" i="5"/>
  <c r="F254" i="5"/>
  <c r="F255" i="5"/>
  <c r="F256" i="5"/>
  <c r="F257" i="5"/>
  <c r="F258" i="5"/>
  <c r="F259" i="5"/>
  <c r="F260" i="5"/>
  <c r="F261" i="5"/>
  <c r="F262" i="5"/>
  <c r="F263" i="5"/>
  <c r="F264" i="5"/>
  <c r="F265" i="5"/>
  <c r="F266" i="5"/>
  <c r="F267" i="5"/>
  <c r="F268" i="5"/>
  <c r="F269" i="5"/>
  <c r="F270" i="5"/>
  <c r="F271" i="5"/>
  <c r="F272" i="5"/>
  <c r="F273" i="5"/>
  <c r="F274" i="5"/>
  <c r="F275" i="5"/>
  <c r="F276" i="5"/>
  <c r="F277" i="5"/>
  <c r="F278" i="5"/>
  <c r="F279" i="5"/>
  <c r="F280" i="5"/>
  <c r="F281" i="5"/>
  <c r="F282" i="5"/>
  <c r="F283" i="5"/>
  <c r="F284" i="5"/>
  <c r="F285" i="5"/>
  <c r="F286" i="5"/>
  <c r="F287" i="5"/>
  <c r="F288" i="5"/>
  <c r="F289" i="5"/>
  <c r="F290" i="5"/>
  <c r="F291" i="5"/>
  <c r="F292" i="5"/>
  <c r="F293" i="5"/>
  <c r="F294" i="5"/>
  <c r="F295" i="5"/>
  <c r="F296" i="5"/>
  <c r="F297" i="5"/>
  <c r="F298" i="5"/>
  <c r="F299" i="5"/>
  <c r="F300" i="5"/>
  <c r="F301" i="5"/>
  <c r="F302" i="5"/>
  <c r="F303" i="5"/>
  <c r="F304" i="5"/>
  <c r="F305" i="5"/>
  <c r="F306" i="5"/>
  <c r="F307" i="5"/>
  <c r="F308" i="5"/>
  <c r="F309" i="5"/>
  <c r="F310" i="5"/>
  <c r="F311" i="5"/>
  <c r="F312" i="5"/>
  <c r="F313" i="5"/>
  <c r="F314" i="5"/>
  <c r="F315" i="5"/>
  <c r="F316" i="5"/>
  <c r="F317" i="5"/>
  <c r="F318" i="5"/>
  <c r="F319" i="5"/>
  <c r="F320" i="5"/>
  <c r="F321" i="5"/>
  <c r="F322" i="5"/>
  <c r="F323" i="5"/>
  <c r="F324" i="5"/>
  <c r="F325" i="5"/>
  <c r="F326" i="5"/>
  <c r="F327" i="5"/>
  <c r="F328" i="5"/>
  <c r="F329" i="5"/>
  <c r="F330" i="5"/>
  <c r="F331" i="5"/>
  <c r="F332" i="5"/>
  <c r="F333" i="5"/>
  <c r="F334" i="5"/>
  <c r="F335" i="5"/>
  <c r="F336" i="5"/>
  <c r="F337" i="5"/>
  <c r="F338" i="5"/>
  <c r="F339" i="5"/>
  <c r="F340" i="5"/>
  <c r="F341" i="5"/>
  <c r="F342" i="5"/>
  <c r="F343" i="5"/>
  <c r="F344" i="5"/>
  <c r="F345" i="5"/>
  <c r="F346" i="5"/>
  <c r="F347" i="5"/>
  <c r="F348" i="5"/>
  <c r="F349" i="5"/>
  <c r="F350" i="5"/>
  <c r="F351" i="5"/>
  <c r="F352" i="5"/>
  <c r="F353" i="5"/>
  <c r="F354" i="5"/>
  <c r="F355" i="5"/>
  <c r="F356" i="5"/>
  <c r="F357" i="5"/>
  <c r="F358" i="5"/>
  <c r="F359" i="5"/>
  <c r="F360" i="5"/>
  <c r="F361" i="5"/>
  <c r="F362" i="5"/>
  <c r="F363" i="5"/>
  <c r="F364" i="5"/>
  <c r="F365" i="5"/>
  <c r="F366" i="5"/>
  <c r="F367" i="5"/>
  <c r="F368" i="5"/>
  <c r="F369" i="5"/>
  <c r="F370" i="5"/>
  <c r="F371" i="5"/>
  <c r="F372" i="5"/>
  <c r="F373" i="5"/>
  <c r="F374" i="5"/>
  <c r="F375" i="5"/>
  <c r="F376" i="5"/>
  <c r="F377" i="5"/>
  <c r="F378" i="5"/>
  <c r="F379" i="5"/>
  <c r="F380" i="5"/>
  <c r="F381" i="5"/>
  <c r="F382" i="5"/>
  <c r="F383" i="5"/>
  <c r="F384" i="5"/>
  <c r="F385" i="5"/>
  <c r="F386" i="5"/>
  <c r="F387" i="5"/>
  <c r="F388" i="5"/>
  <c r="F389" i="5"/>
  <c r="F390" i="5"/>
  <c r="F391" i="5"/>
  <c r="F392" i="5"/>
  <c r="F393" i="5"/>
  <c r="F394" i="5"/>
  <c r="F395" i="5"/>
  <c r="F396" i="5"/>
  <c r="F397" i="5"/>
  <c r="F398" i="5"/>
  <c r="F399" i="5"/>
  <c r="F400" i="5"/>
  <c r="F401" i="5"/>
  <c r="F402" i="5"/>
  <c r="F403" i="5"/>
  <c r="F404" i="5"/>
  <c r="F405" i="5"/>
  <c r="F406" i="5"/>
  <c r="F407" i="5"/>
  <c r="F408" i="5"/>
  <c r="F409" i="5"/>
  <c r="F410" i="5"/>
  <c r="F411" i="5"/>
  <c r="F412" i="5"/>
  <c r="F413" i="5"/>
  <c r="F414" i="5"/>
  <c r="F415" i="5"/>
  <c r="F416" i="5"/>
  <c r="F417" i="5"/>
  <c r="F418" i="5"/>
  <c r="F419" i="5"/>
  <c r="F420" i="5"/>
  <c r="F421" i="5"/>
  <c r="F422" i="5"/>
  <c r="F423" i="5"/>
  <c r="F424" i="5"/>
  <c r="F425" i="5"/>
  <c r="F426" i="5"/>
  <c r="F427" i="5"/>
  <c r="F428" i="5"/>
  <c r="F429" i="5"/>
  <c r="F430" i="5"/>
  <c r="F431" i="5"/>
  <c r="F432" i="5"/>
  <c r="F433" i="5"/>
  <c r="F434" i="5"/>
  <c r="F435" i="5"/>
  <c r="F436" i="5"/>
  <c r="F437" i="5"/>
  <c r="F438" i="5"/>
  <c r="F439" i="5"/>
  <c r="F440" i="5"/>
  <c r="F441" i="5"/>
  <c r="F442" i="5"/>
  <c r="F443" i="5"/>
  <c r="F444" i="5"/>
  <c r="F445" i="5"/>
  <c r="F446" i="5"/>
  <c r="F447" i="5"/>
  <c r="F448" i="5"/>
  <c r="F449" i="5"/>
  <c r="F450" i="5"/>
  <c r="F451" i="5"/>
  <c r="F452" i="5"/>
  <c r="F453" i="5"/>
  <c r="F454" i="5"/>
  <c r="F455" i="5"/>
  <c r="F456" i="5"/>
  <c r="F457" i="5"/>
  <c r="F458" i="5"/>
  <c r="F459" i="5"/>
  <c r="F460" i="5"/>
  <c r="F461" i="5"/>
  <c r="F462" i="5"/>
  <c r="F463" i="5"/>
  <c r="F464" i="5"/>
  <c r="F465" i="5"/>
  <c r="F466" i="5"/>
  <c r="F467" i="5"/>
  <c r="F468" i="5"/>
  <c r="F469" i="5"/>
  <c r="F470" i="5"/>
  <c r="F471" i="5"/>
  <c r="F472" i="5"/>
  <c r="F473" i="5"/>
  <c r="F474" i="5"/>
  <c r="F475" i="5"/>
  <c r="F476" i="5"/>
  <c r="F477" i="5"/>
  <c r="F478" i="5"/>
  <c r="F479" i="5"/>
  <c r="F480" i="5"/>
  <c r="F481" i="5"/>
  <c r="F482" i="5"/>
  <c r="F483" i="5"/>
  <c r="F484" i="5"/>
  <c r="F485" i="5"/>
  <c r="F486" i="5"/>
  <c r="F487" i="5"/>
  <c r="F488" i="5"/>
  <c r="F489" i="5"/>
  <c r="F490" i="5"/>
  <c r="F491" i="5"/>
  <c r="F492" i="5"/>
  <c r="F493" i="5"/>
  <c r="F494" i="5"/>
  <c r="F495" i="5"/>
  <c r="F496" i="5"/>
  <c r="F497" i="5"/>
  <c r="F498" i="5"/>
  <c r="F499" i="5"/>
  <c r="F500" i="5"/>
  <c r="F501" i="5"/>
  <c r="F502" i="5"/>
  <c r="F503" i="5"/>
  <c r="F504" i="5"/>
  <c r="F505" i="5"/>
  <c r="F506" i="5"/>
  <c r="F507" i="5"/>
  <c r="F508" i="5"/>
  <c r="F509" i="5"/>
  <c r="F510" i="5"/>
  <c r="F511" i="5"/>
  <c r="F512" i="5"/>
  <c r="F513" i="5"/>
  <c r="F514" i="5"/>
  <c r="F515" i="5"/>
  <c r="F516" i="5"/>
  <c r="F517" i="5"/>
  <c r="F518" i="5"/>
  <c r="F519" i="5"/>
  <c r="F520" i="5"/>
  <c r="F521" i="5"/>
  <c r="F522" i="5"/>
  <c r="F523" i="5"/>
  <c r="F524" i="5"/>
  <c r="F525" i="5"/>
  <c r="F526" i="5"/>
  <c r="F527" i="5"/>
  <c r="F528" i="5"/>
  <c r="F529" i="5"/>
  <c r="F530" i="5"/>
  <c r="F531" i="5"/>
  <c r="F532" i="5"/>
  <c r="F533" i="5"/>
  <c r="F534" i="5"/>
  <c r="F535" i="5"/>
  <c r="F536" i="5"/>
  <c r="F537" i="5"/>
  <c r="F538" i="5"/>
  <c r="F539" i="5"/>
  <c r="F540" i="5"/>
  <c r="F541" i="5"/>
  <c r="F542" i="5"/>
  <c r="F543" i="5"/>
  <c r="F544" i="5"/>
  <c r="F545" i="5"/>
  <c r="F546" i="5"/>
  <c r="F547" i="5"/>
  <c r="F548" i="5"/>
  <c r="F549" i="5"/>
  <c r="F550" i="5"/>
  <c r="F551" i="5"/>
  <c r="F552" i="5"/>
  <c r="F553" i="5"/>
  <c r="F554" i="5"/>
  <c r="F555" i="5"/>
  <c r="F556" i="5"/>
  <c r="F557" i="5"/>
  <c r="F558" i="5"/>
  <c r="F559" i="5"/>
  <c r="F560" i="5"/>
  <c r="F561" i="5"/>
  <c r="F562" i="5"/>
  <c r="F563" i="5"/>
  <c r="F564" i="5"/>
  <c r="F565" i="5"/>
  <c r="F566" i="5"/>
  <c r="F567" i="5"/>
  <c r="F568" i="5"/>
  <c r="F569" i="5"/>
  <c r="F570" i="5"/>
  <c r="F571" i="5"/>
  <c r="F572" i="5"/>
  <c r="F573" i="5"/>
  <c r="F574" i="5"/>
  <c r="F575" i="5"/>
  <c r="F576" i="5"/>
  <c r="F577" i="5"/>
  <c r="F578" i="5"/>
  <c r="F579" i="5"/>
  <c r="F580" i="5"/>
  <c r="F581" i="5"/>
  <c r="F582" i="5"/>
  <c r="F583" i="5"/>
  <c r="F584" i="5"/>
  <c r="F585" i="5"/>
  <c r="F586" i="5"/>
  <c r="F587" i="5"/>
  <c r="F588" i="5"/>
  <c r="F589" i="5"/>
  <c r="F590" i="5"/>
  <c r="F591" i="5"/>
  <c r="F592" i="5"/>
  <c r="F593" i="5"/>
  <c r="F594" i="5"/>
  <c r="F595" i="5"/>
  <c r="F596" i="5"/>
  <c r="F597" i="5"/>
  <c r="F598" i="5"/>
  <c r="F599" i="5"/>
  <c r="F600" i="5"/>
  <c r="F601" i="5"/>
  <c r="F602" i="5"/>
  <c r="F603" i="5"/>
  <c r="F604" i="5"/>
  <c r="F605" i="5"/>
  <c r="F606" i="5"/>
  <c r="F607" i="5"/>
  <c r="F608" i="5"/>
  <c r="F609" i="5"/>
  <c r="F610" i="5"/>
  <c r="F611" i="5"/>
  <c r="F612" i="5"/>
  <c r="F613" i="5"/>
  <c r="F614" i="5"/>
  <c r="F615" i="5"/>
  <c r="F616" i="5"/>
  <c r="F617" i="5"/>
  <c r="F618" i="5"/>
  <c r="F619" i="5"/>
  <c r="F620" i="5"/>
  <c r="F621" i="5"/>
  <c r="F622" i="5"/>
  <c r="F623" i="5"/>
  <c r="F624" i="5"/>
  <c r="F625" i="5"/>
  <c r="F626" i="5"/>
  <c r="F627" i="5"/>
  <c r="F628" i="5"/>
  <c r="F629" i="5"/>
  <c r="F630" i="5"/>
  <c r="F631" i="5"/>
  <c r="F632" i="5"/>
  <c r="F633" i="5"/>
  <c r="F634" i="5"/>
  <c r="F635" i="5"/>
  <c r="F636" i="5"/>
  <c r="F637" i="5"/>
  <c r="F638" i="5"/>
  <c r="F639" i="5"/>
  <c r="F640" i="5"/>
  <c r="F641" i="5"/>
  <c r="F642" i="5"/>
  <c r="F643" i="5"/>
  <c r="F644" i="5"/>
  <c r="F645" i="5"/>
  <c r="F646" i="5"/>
  <c r="F647" i="5"/>
  <c r="F648" i="5"/>
  <c r="F649" i="5"/>
  <c r="F650" i="5"/>
  <c r="F651" i="5"/>
  <c r="F652" i="5"/>
  <c r="F653" i="5"/>
  <c r="F654" i="5"/>
  <c r="F655" i="5"/>
  <c r="F656" i="5"/>
  <c r="F657" i="5"/>
  <c r="F658" i="5"/>
  <c r="F659" i="5"/>
  <c r="F660" i="5"/>
  <c r="F661" i="5"/>
  <c r="F662" i="5"/>
  <c r="F663" i="5"/>
  <c r="F664" i="5"/>
  <c r="F665" i="5"/>
  <c r="F666" i="5"/>
  <c r="F667" i="5"/>
  <c r="F668" i="5"/>
  <c r="F669" i="5"/>
  <c r="F670" i="5"/>
  <c r="F671" i="5"/>
  <c r="F672" i="5"/>
  <c r="F673" i="5"/>
  <c r="F674" i="5"/>
  <c r="F675" i="5"/>
  <c r="F676" i="5"/>
  <c r="F677" i="5"/>
  <c r="F678" i="5"/>
  <c r="F679" i="5"/>
  <c r="F680" i="5"/>
  <c r="F681" i="5"/>
  <c r="F682" i="5"/>
  <c r="F683" i="5"/>
  <c r="F684" i="5"/>
  <c r="F685" i="5"/>
  <c r="F686" i="5"/>
  <c r="F687" i="5"/>
  <c r="F688" i="5"/>
  <c r="F689" i="5"/>
  <c r="F690" i="5"/>
  <c r="F691" i="5"/>
  <c r="F692" i="5"/>
  <c r="F693" i="5"/>
  <c r="F694" i="5"/>
  <c r="F695" i="5"/>
  <c r="F696" i="5"/>
  <c r="F697" i="5"/>
  <c r="F698" i="5"/>
  <c r="F699" i="5"/>
  <c r="F700" i="5"/>
  <c r="F701" i="5"/>
  <c r="F702" i="5"/>
  <c r="F703" i="5"/>
  <c r="F704" i="5"/>
  <c r="F705" i="5"/>
  <c r="F706" i="5"/>
  <c r="F707" i="5"/>
  <c r="F708" i="5"/>
  <c r="F709" i="5"/>
  <c r="F710" i="5"/>
  <c r="F711" i="5"/>
  <c r="F712" i="5"/>
  <c r="F713" i="5"/>
  <c r="F714" i="5"/>
  <c r="F715" i="5"/>
  <c r="F716" i="5"/>
  <c r="F717" i="5"/>
  <c r="F718" i="5"/>
  <c r="F719" i="5"/>
  <c r="F720" i="5"/>
  <c r="F721" i="5"/>
  <c r="F722" i="5"/>
  <c r="F723" i="5"/>
  <c r="F724" i="5"/>
  <c r="F725" i="5"/>
  <c r="F726" i="5"/>
  <c r="F727" i="5"/>
  <c r="F728" i="5"/>
  <c r="F729" i="5"/>
  <c r="F730" i="5"/>
  <c r="F731" i="5"/>
  <c r="F732" i="5"/>
  <c r="F733" i="5"/>
  <c r="F734" i="5"/>
  <c r="F735" i="5"/>
  <c r="F736" i="5"/>
  <c r="F737" i="5"/>
  <c r="F738" i="5"/>
  <c r="F739" i="5"/>
  <c r="F740" i="5"/>
  <c r="F741" i="5"/>
  <c r="F742" i="5"/>
  <c r="F743" i="5"/>
  <c r="F744" i="5"/>
  <c r="F745" i="5"/>
  <c r="F746" i="5"/>
  <c r="F747" i="5"/>
  <c r="F748" i="5"/>
  <c r="F749" i="5"/>
  <c r="F750" i="5"/>
  <c r="F751" i="5"/>
  <c r="F752" i="5"/>
  <c r="F753" i="5"/>
  <c r="F754" i="5"/>
  <c r="F755" i="5"/>
  <c r="F756" i="5"/>
  <c r="F757" i="5"/>
  <c r="F758" i="5"/>
  <c r="F759" i="5"/>
  <c r="F760" i="5"/>
  <c r="F761" i="5"/>
  <c r="F762" i="5"/>
  <c r="F763" i="5"/>
  <c r="F764" i="5"/>
  <c r="F765" i="5"/>
  <c r="F766" i="5"/>
  <c r="F767" i="5"/>
  <c r="F768" i="5"/>
  <c r="F769" i="5"/>
  <c r="F770" i="5"/>
  <c r="F771" i="5"/>
  <c r="F772" i="5"/>
  <c r="F773" i="5"/>
  <c r="F774" i="5"/>
  <c r="F775" i="5"/>
  <c r="F776" i="5"/>
  <c r="F777" i="5"/>
  <c r="F778" i="5"/>
  <c r="F779" i="5"/>
  <c r="F780" i="5"/>
  <c r="F781" i="5"/>
  <c r="F782" i="5"/>
  <c r="F783" i="5"/>
  <c r="F784" i="5"/>
  <c r="F785" i="5"/>
  <c r="F786" i="5"/>
  <c r="F787" i="5"/>
  <c r="F788" i="5"/>
  <c r="F789" i="5"/>
  <c r="F790" i="5"/>
  <c r="F791" i="5"/>
  <c r="F792" i="5"/>
  <c r="F793" i="5"/>
  <c r="F794" i="5"/>
  <c r="F795" i="5"/>
  <c r="F796" i="5"/>
  <c r="F797" i="5"/>
  <c r="F798" i="5"/>
  <c r="F799" i="5"/>
  <c r="F800" i="5"/>
  <c r="F801" i="5"/>
  <c r="F802" i="5"/>
  <c r="F803" i="5"/>
  <c r="F804" i="5"/>
  <c r="F805" i="5"/>
  <c r="F806" i="5"/>
  <c r="F807" i="5"/>
  <c r="F808" i="5"/>
  <c r="F809" i="5"/>
  <c r="F810" i="5"/>
  <c r="F811" i="5"/>
  <c r="F812" i="5"/>
  <c r="F813" i="5"/>
  <c r="F814" i="5"/>
  <c r="F815" i="5"/>
  <c r="F816" i="5"/>
  <c r="F817" i="5"/>
  <c r="F818" i="5"/>
  <c r="F819" i="5"/>
  <c r="F820" i="5"/>
  <c r="F821" i="5"/>
  <c r="F822" i="5"/>
  <c r="F823" i="5"/>
  <c r="F824" i="5"/>
  <c r="F825" i="5"/>
  <c r="F826" i="5"/>
  <c r="F827" i="5"/>
  <c r="F828" i="5"/>
  <c r="F829" i="5"/>
  <c r="F830" i="5"/>
  <c r="F831" i="5"/>
  <c r="F832" i="5"/>
  <c r="F833" i="5"/>
  <c r="F834" i="5"/>
  <c r="F835" i="5"/>
  <c r="F836" i="5"/>
  <c r="F837" i="5"/>
  <c r="F838" i="5"/>
  <c r="F839" i="5"/>
  <c r="F840" i="5"/>
  <c r="F841" i="5"/>
  <c r="F842" i="5"/>
  <c r="F843" i="5"/>
  <c r="F844" i="5"/>
  <c r="F845" i="5"/>
  <c r="F846" i="5"/>
  <c r="F847" i="5"/>
  <c r="F848" i="5"/>
  <c r="F849" i="5"/>
  <c r="F850" i="5"/>
  <c r="F851" i="5"/>
  <c r="F852" i="5"/>
  <c r="F853" i="5"/>
  <c r="F854" i="5"/>
  <c r="F855" i="5"/>
  <c r="F856" i="5"/>
  <c r="F857" i="5"/>
  <c r="F858" i="5"/>
  <c r="F859" i="5"/>
  <c r="F860" i="5"/>
  <c r="F861" i="5"/>
  <c r="F862" i="5"/>
  <c r="F863" i="5"/>
  <c r="F864" i="5"/>
  <c r="F865" i="5"/>
  <c r="F866" i="5"/>
  <c r="F867" i="5"/>
  <c r="F868" i="5"/>
  <c r="F869" i="5"/>
  <c r="F870" i="5"/>
  <c r="F871" i="5"/>
  <c r="F872" i="5"/>
  <c r="F873" i="5"/>
  <c r="F874" i="5"/>
  <c r="F875" i="5"/>
  <c r="F876" i="5"/>
  <c r="F877" i="5"/>
  <c r="F878" i="5"/>
  <c r="F879" i="5"/>
  <c r="F880" i="5"/>
  <c r="F881" i="5"/>
  <c r="F882" i="5"/>
  <c r="F883" i="5"/>
  <c r="F884" i="5"/>
  <c r="F885" i="5"/>
  <c r="F886" i="5"/>
  <c r="F887" i="5"/>
  <c r="F888" i="5"/>
  <c r="F889" i="5"/>
  <c r="F890" i="5"/>
  <c r="F891" i="5"/>
  <c r="F892" i="5"/>
  <c r="F893" i="5"/>
  <c r="F894" i="5"/>
  <c r="F895" i="5"/>
  <c r="F896" i="5"/>
  <c r="F897" i="5"/>
  <c r="F898" i="5"/>
  <c r="F899" i="5"/>
  <c r="F900" i="5"/>
  <c r="F901" i="5"/>
  <c r="F902" i="5"/>
  <c r="F903" i="5"/>
  <c r="F904" i="5"/>
  <c r="F905" i="5"/>
  <c r="F906" i="5"/>
  <c r="F907" i="5"/>
  <c r="F908" i="5"/>
  <c r="F909" i="5"/>
  <c r="F910" i="5"/>
  <c r="F911" i="5"/>
  <c r="F912" i="5"/>
  <c r="F913" i="5"/>
  <c r="F914" i="5"/>
  <c r="F915" i="5"/>
  <c r="F916" i="5"/>
  <c r="F917" i="5"/>
  <c r="F918" i="5"/>
  <c r="F919" i="5"/>
  <c r="F920" i="5"/>
  <c r="F921" i="5"/>
  <c r="F922" i="5"/>
  <c r="F923" i="5"/>
  <c r="F924" i="5"/>
  <c r="F925" i="5"/>
  <c r="F926" i="5"/>
  <c r="F927" i="5"/>
  <c r="F928" i="5"/>
  <c r="F929" i="5"/>
  <c r="F930" i="5"/>
  <c r="F931" i="5"/>
  <c r="F932" i="5"/>
  <c r="F933" i="5"/>
  <c r="F934" i="5"/>
  <c r="F935" i="5"/>
  <c r="F936" i="5"/>
  <c r="F937" i="5"/>
  <c r="F938" i="5"/>
  <c r="F939" i="5"/>
  <c r="F940" i="5"/>
  <c r="F941" i="5"/>
  <c r="F942" i="5"/>
  <c r="F943" i="5"/>
  <c r="F944" i="5"/>
  <c r="F945" i="5"/>
  <c r="F946" i="5"/>
  <c r="F947" i="5"/>
  <c r="F948" i="5"/>
  <c r="F949" i="5"/>
  <c r="F950" i="5"/>
  <c r="F951" i="5"/>
  <c r="F952" i="5"/>
  <c r="F953" i="5"/>
  <c r="F954" i="5"/>
  <c r="F955" i="5"/>
  <c r="F956" i="5"/>
  <c r="F957" i="5"/>
  <c r="F958" i="5"/>
  <c r="F959" i="5"/>
  <c r="F960" i="5"/>
  <c r="F961" i="5"/>
  <c r="F962" i="5"/>
  <c r="F963" i="5"/>
  <c r="F964" i="5"/>
  <c r="F965" i="5"/>
  <c r="F966" i="5"/>
  <c r="F967" i="5"/>
  <c r="F968" i="5"/>
  <c r="F969" i="5"/>
  <c r="F970" i="5"/>
  <c r="F971" i="5"/>
  <c r="F972" i="5"/>
  <c r="F973" i="5"/>
  <c r="F974" i="5"/>
  <c r="F975" i="5"/>
  <c r="F976" i="5"/>
  <c r="F977" i="5"/>
  <c r="F978" i="5"/>
  <c r="F979" i="5"/>
  <c r="F980" i="5"/>
  <c r="F981" i="5"/>
  <c r="F982" i="5"/>
  <c r="F983" i="5"/>
  <c r="F984" i="5"/>
  <c r="F985" i="5"/>
  <c r="F986" i="5"/>
  <c r="F987" i="5"/>
  <c r="F988" i="5"/>
  <c r="F989" i="5"/>
  <c r="F990" i="5"/>
  <c r="F991" i="5"/>
  <c r="F992" i="5"/>
  <c r="F993" i="5"/>
  <c r="F994" i="5"/>
  <c r="F995" i="5"/>
  <c r="F996" i="5"/>
  <c r="F997" i="5"/>
  <c r="F998" i="5"/>
  <c r="F999" i="5"/>
  <c r="F1000" i="5"/>
  <c r="F1001" i="5"/>
  <c r="F1002" i="5"/>
  <c r="F1003" i="5"/>
  <c r="F1004" i="5"/>
  <c r="F1005" i="5"/>
  <c r="F1006" i="5"/>
  <c r="F1007" i="5"/>
  <c r="F1008" i="5"/>
  <c r="F1009" i="5"/>
  <c r="F1010" i="5"/>
  <c r="F1011" i="5"/>
  <c r="F1012" i="5"/>
  <c r="F1013" i="5"/>
  <c r="F1014" i="5"/>
  <c r="F1015" i="5"/>
  <c r="F1016" i="5"/>
  <c r="F1017" i="5"/>
  <c r="F1018" i="5"/>
  <c r="F1019" i="5"/>
  <c r="F1020" i="5"/>
  <c r="F1021" i="5"/>
  <c r="F1022" i="5"/>
  <c r="F1023" i="5"/>
  <c r="F1024" i="5"/>
  <c r="F1025" i="5"/>
  <c r="F1026" i="5"/>
  <c r="F1027" i="5"/>
  <c r="F1028" i="5"/>
  <c r="F1029" i="5"/>
  <c r="F1030" i="5"/>
  <c r="F1031" i="5"/>
  <c r="F1032" i="5"/>
  <c r="F1033" i="5"/>
  <c r="F1034" i="5"/>
  <c r="F1035" i="5"/>
  <c r="F1036" i="5"/>
  <c r="F1037" i="5"/>
  <c r="F1038" i="5"/>
  <c r="F1039" i="5"/>
  <c r="F1040" i="5"/>
  <c r="F1041" i="5"/>
  <c r="F1042" i="5"/>
  <c r="F1043" i="5"/>
  <c r="F1044" i="5"/>
  <c r="F1045" i="5"/>
  <c r="F1046" i="5"/>
  <c r="F1047" i="5"/>
  <c r="F1048" i="5"/>
  <c r="F1049" i="5"/>
  <c r="F1050" i="5"/>
  <c r="F1051" i="5"/>
  <c r="F1052" i="5"/>
  <c r="F1053" i="5"/>
  <c r="F1054" i="5"/>
  <c r="F1055" i="5"/>
  <c r="F1056" i="5"/>
  <c r="F1057" i="5"/>
  <c r="F1058" i="5"/>
  <c r="F1059" i="5"/>
  <c r="F1060" i="5"/>
  <c r="F1061" i="5"/>
  <c r="F1062" i="5"/>
  <c r="F1063" i="5"/>
  <c r="F1064" i="5"/>
  <c r="F1065" i="5"/>
  <c r="F1066" i="5"/>
  <c r="F1067" i="5"/>
  <c r="F1068" i="5"/>
  <c r="F1069" i="5"/>
  <c r="F1070" i="5"/>
  <c r="F1071" i="5"/>
  <c r="F1072" i="5"/>
  <c r="F1073" i="5"/>
  <c r="F1074" i="5"/>
  <c r="F1075" i="5"/>
  <c r="F1076" i="5"/>
  <c r="F1077" i="5"/>
  <c r="F1078" i="5"/>
  <c r="F1079" i="5"/>
  <c r="F1080" i="5"/>
  <c r="F1081" i="5"/>
  <c r="F1082" i="5"/>
  <c r="F1083" i="5"/>
  <c r="F1084" i="5"/>
  <c r="F1085" i="5"/>
  <c r="F1086" i="5"/>
  <c r="F1087" i="5"/>
  <c r="F1088" i="5"/>
  <c r="F1089" i="5"/>
  <c r="F1090" i="5"/>
  <c r="F1091" i="5"/>
  <c r="F1092" i="5"/>
  <c r="F1093" i="5"/>
  <c r="F1094" i="5"/>
  <c r="F1095" i="5"/>
  <c r="F1096" i="5"/>
  <c r="F1097" i="5"/>
  <c r="F1098" i="5"/>
  <c r="F1099" i="5"/>
  <c r="F1100" i="5"/>
  <c r="F1101" i="5"/>
  <c r="F1102" i="5"/>
  <c r="F1103" i="5"/>
  <c r="F1104" i="5"/>
  <c r="F1105" i="5"/>
  <c r="F1106" i="5"/>
  <c r="F1107" i="5"/>
  <c r="F1108" i="5"/>
  <c r="F1109" i="5"/>
  <c r="F1110" i="5"/>
  <c r="F1111" i="5"/>
  <c r="F1112" i="5"/>
  <c r="F1113" i="5"/>
  <c r="F1114" i="5"/>
  <c r="F1115" i="5"/>
  <c r="F1116" i="5"/>
  <c r="F1117" i="5"/>
  <c r="F1118" i="5"/>
  <c r="F1119" i="5"/>
  <c r="F1120" i="5"/>
  <c r="F1121" i="5"/>
  <c r="F1122" i="5"/>
  <c r="F1123" i="5"/>
  <c r="F1124" i="5"/>
  <c r="F1125" i="5"/>
  <c r="F1126" i="5"/>
  <c r="F1127" i="5"/>
  <c r="F1128" i="5"/>
  <c r="F1129" i="5"/>
  <c r="F1130" i="5"/>
  <c r="F1131" i="5"/>
  <c r="F1132" i="5"/>
  <c r="F1133" i="5"/>
  <c r="F1134" i="5"/>
  <c r="F1135" i="5"/>
  <c r="F1136" i="5"/>
  <c r="F1137" i="5"/>
  <c r="F1138" i="5"/>
  <c r="F1139" i="5"/>
  <c r="F1140" i="5"/>
  <c r="F1141" i="5"/>
  <c r="F1142" i="5"/>
  <c r="F1143" i="5"/>
  <c r="F1144" i="5"/>
  <c r="F1145" i="5"/>
  <c r="F1146" i="5"/>
  <c r="F1147" i="5"/>
  <c r="F1148" i="5"/>
  <c r="F1149" i="5"/>
  <c r="F1150" i="5"/>
  <c r="F1151" i="5"/>
  <c r="F1152" i="5"/>
  <c r="F1153" i="5"/>
  <c r="F1154" i="5"/>
  <c r="F1155" i="5"/>
  <c r="F1156" i="5"/>
  <c r="F1157" i="5"/>
  <c r="F1158" i="5"/>
  <c r="F1159" i="5"/>
  <c r="F1160" i="5"/>
  <c r="F1161" i="5"/>
  <c r="F1162" i="5"/>
  <c r="F1163" i="5"/>
  <c r="F1164" i="5"/>
  <c r="F1165" i="5"/>
  <c r="F1166" i="5"/>
  <c r="F1167" i="5"/>
  <c r="F1168" i="5"/>
  <c r="F1169" i="5"/>
  <c r="F1170" i="5"/>
  <c r="F1171" i="5"/>
  <c r="F1172" i="5"/>
  <c r="F1173" i="5"/>
  <c r="F1174" i="5"/>
  <c r="F1175" i="5"/>
  <c r="F1176" i="5"/>
  <c r="F1177" i="5"/>
  <c r="F1178" i="5"/>
  <c r="F1179" i="5"/>
  <c r="F1180" i="5"/>
  <c r="F1181" i="5"/>
  <c r="F1182" i="5"/>
  <c r="F1183" i="5"/>
  <c r="F1184" i="5"/>
  <c r="F1185" i="5"/>
  <c r="F1186" i="5"/>
  <c r="F1187" i="5"/>
  <c r="F1188" i="5"/>
  <c r="F1189" i="5"/>
  <c r="F1190" i="5"/>
  <c r="F1191" i="5"/>
  <c r="F1192" i="5"/>
  <c r="F1193" i="5"/>
  <c r="F1194" i="5"/>
  <c r="F1195" i="5"/>
  <c r="F1196" i="5"/>
  <c r="F1197" i="5"/>
  <c r="F1198" i="5"/>
  <c r="F1199" i="5"/>
  <c r="F1200" i="5"/>
  <c r="F1201" i="5"/>
  <c r="F1202" i="5"/>
  <c r="F1203" i="5"/>
  <c r="F1204" i="5"/>
  <c r="F1205" i="5"/>
  <c r="F1206" i="5"/>
  <c r="F1207" i="5"/>
  <c r="F1208" i="5"/>
  <c r="F1209" i="5"/>
  <c r="F1210" i="5"/>
  <c r="F1211" i="5"/>
  <c r="F1212" i="5"/>
  <c r="F1213" i="5"/>
  <c r="F1214" i="5"/>
  <c r="F1215" i="5"/>
  <c r="F1216" i="5"/>
  <c r="F1217" i="5"/>
  <c r="F1218" i="5"/>
  <c r="F1219" i="5"/>
  <c r="F1220" i="5"/>
  <c r="F1221" i="5"/>
  <c r="F1222" i="5"/>
  <c r="F1223" i="5"/>
  <c r="F1224" i="5"/>
  <c r="F1225" i="5"/>
  <c r="F1226" i="5"/>
  <c r="F1227" i="5"/>
  <c r="F1228" i="5"/>
  <c r="F1229" i="5"/>
  <c r="F1230" i="5"/>
  <c r="F1231" i="5"/>
  <c r="F1232" i="5"/>
  <c r="F1233" i="5"/>
  <c r="F1234" i="5"/>
  <c r="F1235" i="5"/>
  <c r="F1236" i="5"/>
  <c r="F1237" i="5"/>
  <c r="F1238" i="5"/>
  <c r="F1239" i="5"/>
  <c r="F1240" i="5"/>
  <c r="F1241" i="5"/>
  <c r="F1242" i="5"/>
  <c r="F1243" i="5"/>
  <c r="F1244" i="5"/>
  <c r="F1245" i="5"/>
  <c r="F1246" i="5"/>
  <c r="F1247" i="5"/>
  <c r="F1248" i="5"/>
  <c r="F1249" i="5"/>
  <c r="F1250" i="5"/>
  <c r="F1251" i="5"/>
  <c r="F1252" i="5"/>
  <c r="F1253" i="5"/>
  <c r="F1254" i="5"/>
  <c r="F1255" i="5"/>
  <c r="F1256" i="5"/>
  <c r="F1257" i="5"/>
  <c r="F1258" i="5"/>
  <c r="F1259" i="5"/>
  <c r="F1260" i="5"/>
  <c r="F1261" i="5"/>
  <c r="F1262" i="5"/>
  <c r="F1263" i="5"/>
  <c r="F1264" i="5"/>
  <c r="F1265" i="5"/>
  <c r="F1266" i="5"/>
  <c r="F1267" i="5"/>
  <c r="F1268" i="5"/>
  <c r="F1269" i="5"/>
  <c r="F1270" i="5"/>
  <c r="F1271" i="5"/>
  <c r="F1272" i="5"/>
  <c r="F1273" i="5"/>
  <c r="F1274" i="5"/>
  <c r="F1275" i="5"/>
  <c r="F1276" i="5"/>
  <c r="F1277" i="5"/>
  <c r="F1278" i="5"/>
  <c r="F1279" i="5"/>
  <c r="F1280" i="5"/>
  <c r="F1281" i="5"/>
  <c r="F1282" i="5"/>
  <c r="F1283" i="5"/>
  <c r="F1284" i="5"/>
  <c r="F1285" i="5"/>
  <c r="F1286" i="5"/>
  <c r="F1287" i="5"/>
  <c r="F1288" i="5"/>
  <c r="F1289" i="5"/>
  <c r="F1290" i="5"/>
  <c r="F1291" i="5"/>
  <c r="F1292" i="5"/>
  <c r="F1293" i="5"/>
  <c r="F1294" i="5"/>
  <c r="F1295" i="5"/>
  <c r="F1296" i="5"/>
  <c r="F1297" i="5"/>
  <c r="F1298" i="5"/>
  <c r="F1299" i="5"/>
  <c r="F1300" i="5"/>
  <c r="F1301" i="5"/>
  <c r="F1302" i="5"/>
  <c r="F1303" i="5"/>
  <c r="F1304" i="5"/>
  <c r="F1305" i="5"/>
  <c r="F1306" i="5"/>
  <c r="F1307" i="5"/>
  <c r="F1308" i="5"/>
  <c r="F1309" i="5"/>
  <c r="F1310" i="5"/>
  <c r="F1311" i="5"/>
  <c r="F1312" i="5"/>
  <c r="F1313" i="5"/>
  <c r="F1314" i="5"/>
  <c r="F1315" i="5"/>
  <c r="F1316" i="5"/>
  <c r="F1317" i="5"/>
  <c r="F1318" i="5"/>
  <c r="F1319" i="5"/>
  <c r="F15" i="5"/>
  <c r="F16" i="5"/>
  <c r="F17" i="5"/>
  <c r="F14" i="5"/>
  <c r="E49" i="1" l="1"/>
  <c r="H1317" i="5" l="1"/>
  <c r="H1316" i="5"/>
  <c r="H1315" i="5"/>
  <c r="H1314" i="5"/>
  <c r="H1313" i="5"/>
  <c r="H1312" i="5"/>
  <c r="H1311" i="5"/>
  <c r="H1310" i="5"/>
  <c r="H1309" i="5"/>
  <c r="H1308" i="5"/>
  <c r="H1307" i="5"/>
  <c r="H1306" i="5"/>
  <c r="H1305" i="5"/>
  <c r="H1304" i="5"/>
  <c r="H1303" i="5"/>
  <c r="H1302" i="5"/>
  <c r="H1301" i="5"/>
  <c r="H1300" i="5"/>
  <c r="H1299" i="5"/>
  <c r="H1298" i="5"/>
  <c r="H1297" i="5"/>
  <c r="H1296" i="5"/>
  <c r="H1295" i="5"/>
  <c r="H1294" i="5"/>
  <c r="H1293" i="5"/>
  <c r="H1292" i="5"/>
  <c r="H1291" i="5"/>
  <c r="H1290" i="5"/>
  <c r="H1289" i="5"/>
  <c r="H1288" i="5"/>
  <c r="H1287" i="5"/>
  <c r="H1286" i="5"/>
  <c r="H1285" i="5"/>
  <c r="H1284" i="5"/>
  <c r="H1283" i="5"/>
  <c r="H1282" i="5"/>
  <c r="H1281" i="5"/>
  <c r="H1280" i="5"/>
  <c r="H1279" i="5"/>
  <c r="H1278" i="5"/>
  <c r="H1277" i="5"/>
  <c r="H1276" i="5"/>
  <c r="H1275" i="5"/>
  <c r="H1274" i="5"/>
  <c r="H1273" i="5"/>
  <c r="H1272" i="5"/>
  <c r="H1271" i="5"/>
  <c r="H1270" i="5"/>
  <c r="H1269" i="5"/>
  <c r="H1268" i="5"/>
  <c r="H1267" i="5"/>
  <c r="H1266" i="5"/>
  <c r="H1265" i="5"/>
  <c r="H1264" i="5"/>
  <c r="H1263" i="5"/>
  <c r="H1262" i="5"/>
  <c r="H1261" i="5"/>
  <c r="H1260" i="5"/>
  <c r="H1259" i="5"/>
  <c r="H1258" i="5"/>
  <c r="H1257" i="5"/>
  <c r="H1256" i="5"/>
  <c r="H1255" i="5"/>
  <c r="H1254" i="5"/>
  <c r="H1253" i="5"/>
  <c r="H1252" i="5"/>
  <c r="H1251" i="5"/>
  <c r="H1250" i="5"/>
  <c r="H1249" i="5"/>
  <c r="H1248" i="5"/>
  <c r="H1247" i="5"/>
  <c r="H1246" i="5"/>
  <c r="H1245" i="5"/>
  <c r="H1244" i="5"/>
  <c r="H1243" i="5"/>
  <c r="H1242" i="5"/>
  <c r="H1241" i="5"/>
  <c r="H1240" i="5"/>
  <c r="H1239" i="5"/>
  <c r="H1238" i="5"/>
  <c r="H1237" i="5"/>
  <c r="H1236" i="5"/>
  <c r="H1235" i="5"/>
  <c r="H1234" i="5"/>
  <c r="H1233" i="5"/>
  <c r="H1232" i="5"/>
  <c r="H1231" i="5"/>
  <c r="H1230" i="5"/>
  <c r="H1229" i="5"/>
  <c r="H1228" i="5"/>
  <c r="H1227" i="5"/>
  <c r="H1226" i="5"/>
  <c r="H1225" i="5"/>
  <c r="H1224" i="5"/>
  <c r="H1223" i="5"/>
  <c r="H1222" i="5"/>
  <c r="H1221" i="5"/>
  <c r="H1220" i="5"/>
  <c r="H1219" i="5"/>
  <c r="H1218" i="5"/>
  <c r="H1217" i="5"/>
  <c r="H1216" i="5"/>
  <c r="H1215" i="5"/>
  <c r="H1214" i="5"/>
  <c r="H1213" i="5"/>
  <c r="H1212" i="5"/>
  <c r="H1211" i="5"/>
  <c r="H1210" i="5"/>
  <c r="H1209" i="5"/>
  <c r="H1208" i="5"/>
  <c r="H1207" i="5"/>
  <c r="H1206" i="5"/>
  <c r="H1205" i="5"/>
  <c r="H1204" i="5"/>
  <c r="H1203" i="5"/>
  <c r="H1202" i="5"/>
  <c r="H1201" i="5"/>
  <c r="H1200" i="5"/>
  <c r="H1199" i="5"/>
  <c r="H1198" i="5"/>
  <c r="H1197" i="5"/>
  <c r="H1196" i="5"/>
  <c r="H1195" i="5"/>
  <c r="H1194" i="5"/>
  <c r="H1193" i="5"/>
  <c r="H1192" i="5"/>
  <c r="H1191" i="5"/>
  <c r="H1190" i="5"/>
  <c r="H1189" i="5"/>
  <c r="H1188" i="5"/>
  <c r="H1187" i="5"/>
  <c r="H1186" i="5"/>
  <c r="H1185" i="5"/>
  <c r="H1184" i="5"/>
  <c r="H1183" i="5"/>
  <c r="H1182" i="5"/>
  <c r="H1181" i="5"/>
  <c r="H1180" i="5"/>
  <c r="H1179" i="5"/>
  <c r="H1178" i="5"/>
  <c r="H1177" i="5"/>
  <c r="H1176" i="5"/>
  <c r="H1175" i="5"/>
  <c r="H1174" i="5"/>
  <c r="H1173" i="5"/>
  <c r="H1172" i="5"/>
  <c r="H1171" i="5"/>
  <c r="H1170" i="5"/>
  <c r="H1169" i="5"/>
  <c r="H1168" i="5"/>
  <c r="H1167" i="5"/>
  <c r="H1166" i="5"/>
  <c r="H1165" i="5"/>
  <c r="H1164" i="5"/>
  <c r="H1163" i="5"/>
  <c r="H1162" i="5"/>
  <c r="H1161" i="5"/>
  <c r="H1160" i="5"/>
  <c r="H1159" i="5"/>
  <c r="H1158" i="5"/>
  <c r="H1157" i="5"/>
  <c r="H1156" i="5"/>
  <c r="H1155" i="5"/>
  <c r="H1154" i="5"/>
  <c r="H1153" i="5"/>
  <c r="H1152" i="5"/>
  <c r="H1151" i="5"/>
  <c r="H1150" i="5"/>
  <c r="H1149" i="5"/>
  <c r="H1148" i="5"/>
  <c r="H1147" i="5"/>
  <c r="H1146" i="5"/>
  <c r="H1145" i="5"/>
  <c r="H1144" i="5"/>
  <c r="H1143" i="5"/>
  <c r="H1142" i="5"/>
  <c r="H1141" i="5"/>
  <c r="H1140" i="5"/>
  <c r="H1139" i="5"/>
  <c r="H1138" i="5"/>
  <c r="H1137" i="5"/>
  <c r="H1136" i="5"/>
  <c r="H1135" i="5"/>
  <c r="H1134" i="5"/>
  <c r="H1133" i="5"/>
  <c r="H1132" i="5"/>
  <c r="H1131" i="5"/>
  <c r="H1130" i="5"/>
  <c r="H1129" i="5"/>
  <c r="H1128" i="5"/>
  <c r="H1127" i="5"/>
  <c r="H1126" i="5"/>
  <c r="H1125" i="5"/>
  <c r="H1124" i="5"/>
  <c r="H1123" i="5"/>
  <c r="H1122" i="5"/>
  <c r="H1121" i="5"/>
  <c r="H1120" i="5"/>
  <c r="H1119" i="5"/>
  <c r="H1118" i="5"/>
  <c r="H1117" i="5"/>
  <c r="H1116" i="5"/>
  <c r="H1115" i="5"/>
  <c r="H1114" i="5"/>
  <c r="H1113" i="5"/>
  <c r="H1112" i="5"/>
  <c r="H1111" i="5"/>
  <c r="H1110" i="5"/>
  <c r="H1109" i="5"/>
  <c r="H1108" i="5"/>
  <c r="H1107" i="5"/>
  <c r="H1106" i="5"/>
  <c r="H1105" i="5"/>
  <c r="H1104" i="5"/>
  <c r="H1103" i="5"/>
  <c r="H1102" i="5"/>
  <c r="H1101" i="5"/>
  <c r="H1100" i="5"/>
  <c r="H1099" i="5"/>
  <c r="H1098" i="5"/>
  <c r="H1097" i="5"/>
  <c r="H1096" i="5"/>
  <c r="H1095" i="5"/>
  <c r="H1094" i="5"/>
  <c r="H1093" i="5"/>
  <c r="H1092" i="5"/>
  <c r="H1091" i="5"/>
  <c r="H1090" i="5"/>
  <c r="H1089" i="5"/>
  <c r="H1088" i="5"/>
  <c r="H1087" i="5"/>
  <c r="H1086" i="5"/>
  <c r="H1085" i="5"/>
  <c r="H1084" i="5"/>
  <c r="H1083" i="5"/>
  <c r="H1082" i="5"/>
  <c r="H1081" i="5"/>
  <c r="H1080" i="5"/>
  <c r="H1079" i="5"/>
  <c r="H1078" i="5"/>
  <c r="H1077" i="5"/>
  <c r="H1076" i="5"/>
  <c r="H1075" i="5"/>
  <c r="H1074" i="5"/>
  <c r="H1073" i="5"/>
  <c r="H1072" i="5"/>
  <c r="H1071" i="5"/>
  <c r="H1070" i="5"/>
  <c r="H1069" i="5"/>
  <c r="H1068" i="5"/>
  <c r="H1067" i="5"/>
  <c r="H1066" i="5"/>
  <c r="H1065" i="5"/>
  <c r="H1064" i="5"/>
  <c r="H1063" i="5"/>
  <c r="H1062" i="5"/>
  <c r="H1061" i="5"/>
  <c r="H1060" i="5"/>
  <c r="H1059" i="5"/>
  <c r="H1058" i="5"/>
  <c r="H1057" i="5"/>
  <c r="H1056" i="5"/>
  <c r="H1055" i="5"/>
  <c r="H1054" i="5"/>
  <c r="H1053" i="5"/>
  <c r="H1052" i="5"/>
  <c r="H1051" i="5"/>
  <c r="H1050" i="5"/>
  <c r="H1049" i="5"/>
  <c r="H1048" i="5"/>
  <c r="H1047" i="5"/>
  <c r="H1046" i="5"/>
  <c r="H1045" i="5"/>
  <c r="H1044" i="5"/>
  <c r="H1043" i="5"/>
  <c r="H1042" i="5"/>
  <c r="H1041" i="5"/>
  <c r="H1040" i="5"/>
  <c r="H1039" i="5"/>
  <c r="H1038" i="5"/>
  <c r="H1037" i="5"/>
  <c r="H1036" i="5"/>
  <c r="H1035" i="5"/>
  <c r="H1034" i="5"/>
  <c r="H1033" i="5"/>
  <c r="H1032" i="5"/>
  <c r="H1031" i="5"/>
  <c r="H1030" i="5"/>
  <c r="H1029" i="5"/>
  <c r="H1028" i="5"/>
  <c r="H1027" i="5"/>
  <c r="H1026" i="5"/>
  <c r="H1025" i="5"/>
  <c r="H1024" i="5"/>
  <c r="H1023" i="5"/>
  <c r="H1022" i="5"/>
  <c r="H1021" i="5"/>
  <c r="H1020" i="5"/>
  <c r="H1019" i="5"/>
  <c r="H1018" i="5"/>
  <c r="H1017" i="5"/>
  <c r="H1016" i="5"/>
  <c r="H1015" i="5"/>
  <c r="H1014" i="5"/>
  <c r="H1013" i="5"/>
  <c r="H1012" i="5"/>
  <c r="H1011" i="5"/>
  <c r="H1010" i="5"/>
  <c r="H1009" i="5"/>
  <c r="H1008" i="5"/>
  <c r="H1007" i="5"/>
  <c r="H1006" i="5"/>
  <c r="H1005" i="5"/>
  <c r="H1004" i="5"/>
  <c r="H1003" i="5"/>
  <c r="H1002" i="5"/>
  <c r="H1001" i="5"/>
  <c r="H1000" i="5"/>
  <c r="H999" i="5"/>
  <c r="H998" i="5"/>
  <c r="H997" i="5"/>
  <c r="H996" i="5"/>
  <c r="H995" i="5"/>
  <c r="H994" i="5"/>
  <c r="H993" i="5"/>
  <c r="H992" i="5"/>
  <c r="H991" i="5"/>
  <c r="H990" i="5"/>
  <c r="H989" i="5"/>
  <c r="H988" i="5"/>
  <c r="H987" i="5"/>
  <c r="H986" i="5"/>
  <c r="H985" i="5"/>
  <c r="H984" i="5"/>
  <c r="H983" i="5"/>
  <c r="H982" i="5"/>
  <c r="H981" i="5"/>
  <c r="H980" i="5"/>
  <c r="H979" i="5"/>
  <c r="H978" i="5"/>
  <c r="H977" i="5"/>
  <c r="H976" i="5"/>
  <c r="H975" i="5"/>
  <c r="H974" i="5"/>
  <c r="H973" i="5"/>
  <c r="H972" i="5"/>
  <c r="H971" i="5"/>
  <c r="H970" i="5"/>
  <c r="H969" i="5"/>
  <c r="H968" i="5"/>
  <c r="H967" i="5"/>
  <c r="H966" i="5"/>
  <c r="H965" i="5"/>
  <c r="H964" i="5"/>
  <c r="H963" i="5"/>
  <c r="H962" i="5"/>
  <c r="H961" i="5"/>
  <c r="H960" i="5"/>
  <c r="H959" i="5"/>
  <c r="H958" i="5"/>
  <c r="H957" i="5"/>
  <c r="H956" i="5"/>
  <c r="H955" i="5"/>
  <c r="H954" i="5"/>
  <c r="H953" i="5"/>
  <c r="H952" i="5"/>
  <c r="H951" i="5"/>
  <c r="H950" i="5"/>
  <c r="H949" i="5"/>
  <c r="H948" i="5"/>
  <c r="H947" i="5"/>
  <c r="H946" i="5"/>
  <c r="H945" i="5"/>
  <c r="H944" i="5"/>
  <c r="H943" i="5"/>
  <c r="H942" i="5"/>
  <c r="H941" i="5"/>
  <c r="H940" i="5"/>
  <c r="H939" i="5"/>
  <c r="H938" i="5"/>
  <c r="H937" i="5"/>
  <c r="H936" i="5"/>
  <c r="H935" i="5"/>
  <c r="H934" i="5"/>
  <c r="H933" i="5"/>
  <c r="H932" i="5"/>
  <c r="H931" i="5"/>
  <c r="H930" i="5"/>
  <c r="H929" i="5"/>
  <c r="H928" i="5"/>
  <c r="H927" i="5"/>
  <c r="H926" i="5"/>
  <c r="H925" i="5"/>
  <c r="H924" i="5"/>
  <c r="H923" i="5"/>
  <c r="H922" i="5"/>
  <c r="H921" i="5"/>
  <c r="H920" i="5"/>
  <c r="H919" i="5"/>
  <c r="H918" i="5"/>
  <c r="H917" i="5"/>
  <c r="H916" i="5"/>
  <c r="H915" i="5"/>
  <c r="H914" i="5"/>
  <c r="H913" i="5"/>
  <c r="H912" i="5"/>
  <c r="H911" i="5"/>
  <c r="H910" i="5"/>
  <c r="H909" i="5"/>
  <c r="H908" i="5"/>
  <c r="H907" i="5"/>
  <c r="H906" i="5"/>
  <c r="H905" i="5"/>
  <c r="H904" i="5"/>
  <c r="H903" i="5"/>
  <c r="H902" i="5"/>
  <c r="H901" i="5"/>
  <c r="H900" i="5"/>
  <c r="H899" i="5"/>
  <c r="H898" i="5"/>
  <c r="H897" i="5"/>
  <c r="H896" i="5"/>
  <c r="H895" i="5"/>
  <c r="H894" i="5"/>
  <c r="H893" i="5"/>
  <c r="H892" i="5"/>
  <c r="H891" i="5"/>
  <c r="H890" i="5"/>
  <c r="H889" i="5"/>
  <c r="H888" i="5"/>
  <c r="H887" i="5"/>
  <c r="H886" i="5"/>
  <c r="H885" i="5"/>
  <c r="H884" i="5"/>
  <c r="H883" i="5"/>
  <c r="H882" i="5"/>
  <c r="H881" i="5"/>
  <c r="H880" i="5"/>
  <c r="H879" i="5"/>
  <c r="H878" i="5"/>
  <c r="H877" i="5"/>
  <c r="H876" i="5"/>
  <c r="H875" i="5"/>
  <c r="H874" i="5"/>
  <c r="H873" i="5"/>
  <c r="H872" i="5"/>
  <c r="H871" i="5"/>
  <c r="H870" i="5"/>
  <c r="H869" i="5"/>
  <c r="H868" i="5"/>
  <c r="H867" i="5"/>
  <c r="H866" i="5"/>
  <c r="H865" i="5"/>
  <c r="H864" i="5"/>
  <c r="H863" i="5"/>
  <c r="H862" i="5"/>
  <c r="H861" i="5"/>
  <c r="H860" i="5"/>
  <c r="H859" i="5"/>
  <c r="H858" i="5"/>
  <c r="H857" i="5"/>
  <c r="H856" i="5"/>
  <c r="H855" i="5"/>
  <c r="H854" i="5"/>
  <c r="H853" i="5"/>
  <c r="H852" i="5"/>
  <c r="H851" i="5"/>
  <c r="H850" i="5"/>
  <c r="H849" i="5"/>
  <c r="H848" i="5"/>
  <c r="H847" i="5"/>
  <c r="H846" i="5"/>
  <c r="H845" i="5"/>
  <c r="H844" i="5"/>
  <c r="H843" i="5"/>
  <c r="H842" i="5"/>
  <c r="H841" i="5"/>
  <c r="H840" i="5"/>
  <c r="H839" i="5"/>
  <c r="H838" i="5"/>
  <c r="H837" i="5"/>
  <c r="H836" i="5"/>
  <c r="H835" i="5"/>
  <c r="H834" i="5"/>
  <c r="H833" i="5"/>
  <c r="H832" i="5"/>
  <c r="H831" i="5"/>
  <c r="H830" i="5"/>
  <c r="H829" i="5"/>
  <c r="H828" i="5"/>
  <c r="H827" i="5"/>
  <c r="H826" i="5"/>
  <c r="H825" i="5"/>
  <c r="H824" i="5"/>
  <c r="H823" i="5"/>
  <c r="H822" i="5"/>
  <c r="H821" i="5"/>
  <c r="H820" i="5"/>
  <c r="H819" i="5"/>
  <c r="H818" i="5"/>
  <c r="H817" i="5"/>
  <c r="H816" i="5"/>
  <c r="H815" i="5"/>
  <c r="H814" i="5"/>
  <c r="H813" i="5"/>
  <c r="H812" i="5"/>
  <c r="H811" i="5"/>
  <c r="H810" i="5"/>
  <c r="H809" i="5"/>
  <c r="H808" i="5"/>
  <c r="H807" i="5"/>
  <c r="H806" i="5"/>
  <c r="H805" i="5"/>
  <c r="H804" i="5"/>
  <c r="H803" i="5"/>
  <c r="H802" i="5"/>
  <c r="H801" i="5"/>
  <c r="H800" i="5"/>
  <c r="H799" i="5"/>
  <c r="H798" i="5"/>
  <c r="H797" i="5"/>
  <c r="H796" i="5"/>
  <c r="H795" i="5"/>
  <c r="H794" i="5"/>
  <c r="H793" i="5"/>
  <c r="H792" i="5"/>
  <c r="H791" i="5"/>
  <c r="H790" i="5"/>
  <c r="H789" i="5"/>
  <c r="H788" i="5"/>
  <c r="H787" i="5"/>
  <c r="H786" i="5"/>
  <c r="H785" i="5"/>
  <c r="H784" i="5"/>
  <c r="H783" i="5"/>
  <c r="H782" i="5"/>
  <c r="H781" i="5"/>
  <c r="H780" i="5"/>
  <c r="H779" i="5"/>
  <c r="H778" i="5"/>
  <c r="H777" i="5"/>
  <c r="H776" i="5"/>
  <c r="H775" i="5"/>
  <c r="H774" i="5"/>
  <c r="H773" i="5"/>
  <c r="H772" i="5"/>
  <c r="H771" i="5"/>
  <c r="H770" i="5"/>
  <c r="H769" i="5"/>
  <c r="H768" i="5"/>
  <c r="H767" i="5"/>
  <c r="H766" i="5"/>
  <c r="H765" i="5"/>
  <c r="H764" i="5"/>
  <c r="H763" i="5"/>
  <c r="H762" i="5"/>
  <c r="H761" i="5"/>
  <c r="H760" i="5"/>
  <c r="H759" i="5"/>
  <c r="H758" i="5"/>
  <c r="H757" i="5"/>
  <c r="H756" i="5"/>
  <c r="H755" i="5"/>
  <c r="H754" i="5"/>
  <c r="H753" i="5"/>
  <c r="H752" i="5"/>
  <c r="H751" i="5"/>
  <c r="H750" i="5"/>
  <c r="H749" i="5"/>
  <c r="H748" i="5"/>
  <c r="H747" i="5"/>
  <c r="H746" i="5"/>
  <c r="H745" i="5"/>
  <c r="H744" i="5"/>
  <c r="H743" i="5"/>
  <c r="H742" i="5"/>
  <c r="H741" i="5"/>
  <c r="H740" i="5"/>
  <c r="H739" i="5"/>
  <c r="H738" i="5"/>
  <c r="H737" i="5"/>
  <c r="H736" i="5"/>
  <c r="H735" i="5"/>
  <c r="H734" i="5"/>
  <c r="H733" i="5"/>
  <c r="H732" i="5"/>
  <c r="H731" i="5"/>
  <c r="H730" i="5"/>
  <c r="H729" i="5"/>
  <c r="H728" i="5"/>
  <c r="H727" i="5"/>
  <c r="H726" i="5"/>
  <c r="H725" i="5"/>
  <c r="H724" i="5"/>
  <c r="H723" i="5"/>
  <c r="H722" i="5"/>
  <c r="H721" i="5"/>
  <c r="H720" i="5"/>
  <c r="H719" i="5"/>
  <c r="H718" i="5"/>
  <c r="H717" i="5"/>
  <c r="H716" i="5"/>
  <c r="H715" i="5"/>
  <c r="H714" i="5"/>
  <c r="H713" i="5"/>
  <c r="H712" i="5"/>
  <c r="H711" i="5"/>
  <c r="H710" i="5"/>
  <c r="H709" i="5"/>
  <c r="H708" i="5"/>
  <c r="H707" i="5"/>
  <c r="H706" i="5"/>
  <c r="H705" i="5"/>
  <c r="H704" i="5"/>
  <c r="H703" i="5"/>
  <c r="H702" i="5"/>
  <c r="H701" i="5"/>
  <c r="H700" i="5"/>
  <c r="H699" i="5"/>
  <c r="H698" i="5"/>
  <c r="H697" i="5"/>
  <c r="H696" i="5"/>
  <c r="H695" i="5"/>
  <c r="H694" i="5"/>
  <c r="H693" i="5"/>
  <c r="H692" i="5"/>
  <c r="H691" i="5"/>
  <c r="H690" i="5"/>
  <c r="H689" i="5"/>
  <c r="H688" i="5"/>
  <c r="H687" i="5"/>
  <c r="H686" i="5"/>
  <c r="H685" i="5"/>
  <c r="H684" i="5"/>
  <c r="H683" i="5"/>
  <c r="H682" i="5"/>
  <c r="H681" i="5"/>
  <c r="H680" i="5"/>
  <c r="H679" i="5"/>
  <c r="H678" i="5"/>
  <c r="H677" i="5"/>
  <c r="H676" i="5"/>
  <c r="H675" i="5"/>
  <c r="H674" i="5"/>
  <c r="H673" i="5"/>
  <c r="H672" i="5"/>
  <c r="H671" i="5"/>
  <c r="H670" i="5"/>
  <c r="H669" i="5"/>
  <c r="H668" i="5"/>
  <c r="H667" i="5"/>
  <c r="H666" i="5"/>
  <c r="H665" i="5"/>
  <c r="H664" i="5"/>
  <c r="H663" i="5"/>
  <c r="H662" i="5"/>
  <c r="H661" i="5"/>
  <c r="H660" i="5"/>
  <c r="H659" i="5"/>
  <c r="H658" i="5"/>
  <c r="H657" i="5"/>
  <c r="H656" i="5"/>
  <c r="H655" i="5"/>
  <c r="H654" i="5"/>
  <c r="H653" i="5"/>
  <c r="H652" i="5"/>
  <c r="H651" i="5"/>
  <c r="H650" i="5"/>
  <c r="H649" i="5"/>
  <c r="H648" i="5"/>
  <c r="H647" i="5"/>
  <c r="H646" i="5"/>
  <c r="H645" i="5"/>
  <c r="H644" i="5"/>
  <c r="H643" i="5"/>
  <c r="H642" i="5"/>
  <c r="H641" i="5"/>
  <c r="H640" i="5"/>
  <c r="H639" i="5"/>
  <c r="H638" i="5"/>
  <c r="H637" i="5"/>
  <c r="H636" i="5"/>
  <c r="H635" i="5"/>
  <c r="H634" i="5"/>
  <c r="H633" i="5"/>
  <c r="H632" i="5"/>
  <c r="H631" i="5"/>
  <c r="H630" i="5"/>
  <c r="H629" i="5"/>
  <c r="H628" i="5"/>
  <c r="H627" i="5"/>
  <c r="H626" i="5"/>
  <c r="H625" i="5"/>
  <c r="H624" i="5"/>
  <c r="H623" i="5"/>
  <c r="H622" i="5"/>
  <c r="H621" i="5"/>
  <c r="H620" i="5"/>
  <c r="H619" i="5"/>
  <c r="H618" i="5"/>
  <c r="H617" i="5"/>
  <c r="H616" i="5"/>
  <c r="H615" i="5"/>
  <c r="H614" i="5"/>
  <c r="H613" i="5"/>
  <c r="H612" i="5"/>
  <c r="H611" i="5"/>
  <c r="H610" i="5"/>
  <c r="H609" i="5"/>
  <c r="H608" i="5"/>
  <c r="H607" i="5"/>
  <c r="H606" i="5"/>
  <c r="H605" i="5"/>
  <c r="H604" i="5"/>
  <c r="H603" i="5"/>
  <c r="H602" i="5"/>
  <c r="H601" i="5"/>
  <c r="H600" i="5"/>
  <c r="H599" i="5"/>
  <c r="H598" i="5"/>
  <c r="H597" i="5"/>
  <c r="H596" i="5"/>
  <c r="H595" i="5"/>
  <c r="H594" i="5"/>
  <c r="H593" i="5"/>
  <c r="H592" i="5"/>
  <c r="H591" i="5"/>
  <c r="H590" i="5"/>
  <c r="H589" i="5"/>
  <c r="H588" i="5"/>
  <c r="H587" i="5"/>
  <c r="H586" i="5"/>
  <c r="H585" i="5"/>
  <c r="H584" i="5"/>
  <c r="H583" i="5"/>
  <c r="H582" i="5"/>
  <c r="H581" i="5"/>
  <c r="H580" i="5"/>
  <c r="H579" i="5"/>
  <c r="H578" i="5"/>
  <c r="H577" i="5"/>
  <c r="H576" i="5"/>
  <c r="H575" i="5"/>
  <c r="H574" i="5"/>
  <c r="H573" i="5"/>
  <c r="H572" i="5"/>
  <c r="H571" i="5"/>
  <c r="H570" i="5"/>
  <c r="H569" i="5"/>
  <c r="H568" i="5"/>
  <c r="H567" i="5"/>
  <c r="H566" i="5"/>
  <c r="H565" i="5"/>
  <c r="H564" i="5"/>
  <c r="H563" i="5"/>
  <c r="H562" i="5"/>
  <c r="H561" i="5"/>
  <c r="H560" i="5"/>
  <c r="H559" i="5"/>
  <c r="H558" i="5"/>
  <c r="H557" i="5"/>
  <c r="H556" i="5"/>
  <c r="H555" i="5"/>
  <c r="H554" i="5"/>
  <c r="H553" i="5"/>
  <c r="H552" i="5"/>
  <c r="H551" i="5"/>
  <c r="H550" i="5"/>
  <c r="H549" i="5"/>
  <c r="H548" i="5"/>
  <c r="H547" i="5"/>
  <c r="H546" i="5"/>
  <c r="H545" i="5"/>
  <c r="H544" i="5"/>
  <c r="H543" i="5"/>
  <c r="H542" i="5"/>
  <c r="H541" i="5"/>
  <c r="H540" i="5"/>
  <c r="H539" i="5"/>
  <c r="H538" i="5"/>
  <c r="H537" i="5"/>
  <c r="H536" i="5"/>
  <c r="H535" i="5"/>
  <c r="H534" i="5"/>
  <c r="H533" i="5"/>
  <c r="H532" i="5"/>
  <c r="H531" i="5"/>
  <c r="H530" i="5"/>
  <c r="H529" i="5"/>
  <c r="H528" i="5"/>
  <c r="H527" i="5"/>
  <c r="H526" i="5"/>
  <c r="H525" i="5"/>
  <c r="H524" i="5"/>
  <c r="H523" i="5"/>
  <c r="H522" i="5"/>
  <c r="H521" i="5"/>
  <c r="H520" i="5"/>
  <c r="H519" i="5"/>
  <c r="H518" i="5"/>
  <c r="H517" i="5"/>
  <c r="H516" i="5"/>
  <c r="H515" i="5"/>
  <c r="H514" i="5"/>
  <c r="H513" i="5"/>
  <c r="H512" i="5"/>
  <c r="H511" i="5"/>
  <c r="H510" i="5"/>
  <c r="H509" i="5"/>
  <c r="H508" i="5"/>
  <c r="H507" i="5"/>
  <c r="H506" i="5"/>
  <c r="H505" i="5"/>
  <c r="H504" i="5"/>
  <c r="H503" i="5"/>
  <c r="H502" i="5"/>
  <c r="H501" i="5"/>
  <c r="H500" i="5"/>
  <c r="H499" i="5"/>
  <c r="H498" i="5"/>
  <c r="H497" i="5"/>
  <c r="H496" i="5"/>
  <c r="H495" i="5"/>
  <c r="H494" i="5"/>
  <c r="H493" i="5"/>
  <c r="H492" i="5"/>
  <c r="H491" i="5"/>
  <c r="H490" i="5"/>
  <c r="H489" i="5"/>
  <c r="H488" i="5"/>
  <c r="H487" i="5"/>
  <c r="H486" i="5"/>
  <c r="H485" i="5"/>
  <c r="H484" i="5"/>
  <c r="H483" i="5"/>
  <c r="H482" i="5"/>
  <c r="H481" i="5"/>
  <c r="H480" i="5"/>
  <c r="H479" i="5"/>
  <c r="H478" i="5"/>
  <c r="H477" i="5"/>
  <c r="H476" i="5"/>
  <c r="H475" i="5"/>
  <c r="H474" i="5"/>
  <c r="H473" i="5"/>
  <c r="H472" i="5"/>
  <c r="H471" i="5"/>
  <c r="H470" i="5"/>
  <c r="H469" i="5"/>
  <c r="H468" i="5"/>
  <c r="H467" i="5"/>
  <c r="H466" i="5"/>
  <c r="H465" i="5"/>
  <c r="H464" i="5"/>
  <c r="H463" i="5"/>
  <c r="H462" i="5"/>
  <c r="H461" i="5"/>
  <c r="H460" i="5"/>
  <c r="H459" i="5"/>
  <c r="H458" i="5"/>
  <c r="H457" i="5"/>
  <c r="H456" i="5"/>
  <c r="H455" i="5"/>
  <c r="H454" i="5"/>
  <c r="H453" i="5"/>
  <c r="H452" i="5"/>
  <c r="H451" i="5"/>
  <c r="H450" i="5"/>
  <c r="H449" i="5"/>
  <c r="H448" i="5"/>
  <c r="H447" i="5"/>
  <c r="H446" i="5"/>
  <c r="H445" i="5"/>
  <c r="H444" i="5"/>
  <c r="H443" i="5"/>
  <c r="H442" i="5"/>
  <c r="H441" i="5"/>
  <c r="H440" i="5"/>
  <c r="H439" i="5"/>
  <c r="H438" i="5"/>
  <c r="H437" i="5"/>
  <c r="H436" i="5"/>
  <c r="H435" i="5"/>
  <c r="H434" i="5"/>
  <c r="H433" i="5"/>
  <c r="H432" i="5"/>
  <c r="H431" i="5"/>
  <c r="H430" i="5"/>
  <c r="H429" i="5"/>
  <c r="H428" i="5"/>
  <c r="H427" i="5"/>
  <c r="H426" i="5"/>
  <c r="H425" i="5"/>
  <c r="H424" i="5"/>
  <c r="H423" i="5"/>
  <c r="H422" i="5"/>
  <c r="H421" i="5"/>
  <c r="H420" i="5"/>
  <c r="H419" i="5"/>
  <c r="H418" i="5"/>
  <c r="H417" i="5"/>
  <c r="H416" i="5"/>
  <c r="H415" i="5"/>
  <c r="H414" i="5"/>
  <c r="H413" i="5"/>
  <c r="H412" i="5"/>
  <c r="H411" i="5"/>
  <c r="H410" i="5"/>
  <c r="H409" i="5"/>
  <c r="H408" i="5"/>
  <c r="H407" i="5"/>
  <c r="H406" i="5"/>
  <c r="H405" i="5"/>
  <c r="H404" i="5"/>
  <c r="H403" i="5"/>
  <c r="H402" i="5"/>
  <c r="H401" i="5"/>
  <c r="H400" i="5"/>
  <c r="H399" i="5"/>
  <c r="H398" i="5"/>
  <c r="H397" i="5"/>
  <c r="H396" i="5"/>
  <c r="H395" i="5"/>
  <c r="H394" i="5"/>
  <c r="H393" i="5"/>
  <c r="H392" i="5"/>
  <c r="H391" i="5"/>
  <c r="H390" i="5"/>
  <c r="H389" i="5"/>
  <c r="H388" i="5"/>
  <c r="H387" i="5"/>
  <c r="H386" i="5"/>
  <c r="H385" i="5"/>
  <c r="H384" i="5"/>
  <c r="H383" i="5"/>
  <c r="H382" i="5"/>
  <c r="H381" i="5"/>
  <c r="H380" i="5"/>
  <c r="H379" i="5"/>
  <c r="H378" i="5"/>
  <c r="H377" i="5"/>
  <c r="H376" i="5"/>
  <c r="H375" i="5"/>
  <c r="H374" i="5"/>
  <c r="H373" i="5"/>
  <c r="H372" i="5"/>
  <c r="H371" i="5"/>
  <c r="H370" i="5"/>
  <c r="H369" i="5"/>
  <c r="H368" i="5"/>
  <c r="H367" i="5"/>
  <c r="H366" i="5"/>
  <c r="H365" i="5"/>
  <c r="H364" i="5"/>
  <c r="H363" i="5"/>
  <c r="H362" i="5"/>
  <c r="H361" i="5"/>
  <c r="H360" i="5"/>
  <c r="H359" i="5"/>
  <c r="H358" i="5"/>
  <c r="H357" i="5"/>
  <c r="H356" i="5"/>
  <c r="H355" i="5"/>
  <c r="H354" i="5"/>
  <c r="H353" i="5"/>
  <c r="H352" i="5"/>
  <c r="H351" i="5"/>
  <c r="H350" i="5"/>
  <c r="H349" i="5"/>
  <c r="H348" i="5"/>
  <c r="H347" i="5"/>
  <c r="H346" i="5"/>
  <c r="H345" i="5"/>
  <c r="H344" i="5"/>
  <c r="H343" i="5"/>
  <c r="H342" i="5"/>
  <c r="H341" i="5"/>
  <c r="H340" i="5"/>
  <c r="H339" i="5"/>
  <c r="H338" i="5"/>
  <c r="H337" i="5"/>
  <c r="H336" i="5"/>
  <c r="H335" i="5"/>
  <c r="H334" i="5"/>
  <c r="H333" i="5"/>
  <c r="H332" i="5"/>
  <c r="H331" i="5"/>
  <c r="H330" i="5"/>
  <c r="H329" i="5"/>
  <c r="H328" i="5"/>
  <c r="H327" i="5"/>
  <c r="H326" i="5"/>
  <c r="H325" i="5"/>
  <c r="H324" i="5"/>
  <c r="H323" i="5"/>
  <c r="H322" i="5"/>
  <c r="H321" i="5"/>
  <c r="H320" i="5"/>
  <c r="H319" i="5"/>
  <c r="H318" i="5"/>
  <c r="H317" i="5"/>
  <c r="H316" i="5"/>
  <c r="H315" i="5"/>
  <c r="H314" i="5"/>
  <c r="H313" i="5"/>
  <c r="H312" i="5"/>
  <c r="H311" i="5"/>
  <c r="H310" i="5"/>
  <c r="H309" i="5"/>
  <c r="H308" i="5"/>
  <c r="H307" i="5"/>
  <c r="H306" i="5"/>
  <c r="H305" i="5"/>
  <c r="H304" i="5"/>
  <c r="H303" i="5"/>
  <c r="H302" i="5"/>
  <c r="H301" i="5"/>
  <c r="H300" i="5"/>
  <c r="H299" i="5"/>
  <c r="H298" i="5"/>
  <c r="H297" i="5"/>
  <c r="H296" i="5"/>
  <c r="H295" i="5"/>
  <c r="H294" i="5"/>
  <c r="H293" i="5"/>
  <c r="H292" i="5"/>
  <c r="H291" i="5"/>
  <c r="H290" i="5"/>
  <c r="H289" i="5"/>
  <c r="H288" i="5"/>
  <c r="H287" i="5"/>
  <c r="H286" i="5"/>
  <c r="H285" i="5"/>
  <c r="H284" i="5"/>
  <c r="H283" i="5"/>
  <c r="H282" i="5"/>
  <c r="H281" i="5"/>
  <c r="H280" i="5"/>
  <c r="H279" i="5"/>
  <c r="H278" i="5"/>
  <c r="H277" i="5"/>
  <c r="H276" i="5"/>
  <c r="H275" i="5"/>
  <c r="H274" i="5"/>
  <c r="H273" i="5"/>
  <c r="H272" i="5"/>
  <c r="H271" i="5"/>
  <c r="H270" i="5"/>
  <c r="H269" i="5"/>
  <c r="H268" i="5"/>
  <c r="H267" i="5"/>
  <c r="H266" i="5"/>
  <c r="H265" i="5"/>
  <c r="H264" i="5"/>
  <c r="H263" i="5"/>
  <c r="H262" i="5"/>
  <c r="H261" i="5"/>
  <c r="H260" i="5"/>
  <c r="H259" i="5"/>
  <c r="H258" i="5"/>
  <c r="H257" i="5"/>
  <c r="H256" i="5"/>
  <c r="H255" i="5"/>
  <c r="H254" i="5"/>
  <c r="H253" i="5"/>
  <c r="H252" i="5"/>
  <c r="H251" i="5"/>
  <c r="H250" i="5"/>
  <c r="H249" i="5"/>
  <c r="H248" i="5"/>
  <c r="H247" i="5"/>
  <c r="H246" i="5"/>
  <c r="H245" i="5"/>
  <c r="H244" i="5"/>
  <c r="H243" i="5"/>
  <c r="H242" i="5"/>
  <c r="H241" i="5"/>
  <c r="H240" i="5"/>
  <c r="H239" i="5"/>
  <c r="H238" i="5"/>
  <c r="H237" i="5"/>
  <c r="H236" i="5"/>
  <c r="H235" i="5"/>
  <c r="H234" i="5"/>
  <c r="H233" i="5"/>
  <c r="H232" i="5"/>
  <c r="H231" i="5"/>
  <c r="H230" i="5"/>
  <c r="H229" i="5"/>
  <c r="H228" i="5"/>
  <c r="H227" i="5"/>
  <c r="H226" i="5"/>
  <c r="H225" i="5"/>
  <c r="H224" i="5"/>
  <c r="H223" i="5"/>
  <c r="H222" i="5"/>
  <c r="H221" i="5"/>
  <c r="H220" i="5"/>
  <c r="H219" i="5"/>
  <c r="H218" i="5"/>
  <c r="H217" i="5"/>
  <c r="H216" i="5"/>
  <c r="H215" i="5"/>
  <c r="H214" i="5"/>
  <c r="H213" i="5"/>
  <c r="H212" i="5"/>
  <c r="H211" i="5"/>
  <c r="H210" i="5"/>
  <c r="H209" i="5"/>
  <c r="H208" i="5"/>
  <c r="H207" i="5"/>
  <c r="H206" i="5"/>
  <c r="H205" i="5"/>
  <c r="H204" i="5"/>
  <c r="H203" i="5"/>
  <c r="H202" i="5"/>
  <c r="H201" i="5"/>
  <c r="H200" i="5"/>
  <c r="H199" i="5"/>
  <c r="H198" i="5"/>
  <c r="H197" i="5"/>
  <c r="H196" i="5"/>
  <c r="H195" i="5"/>
  <c r="H194" i="5"/>
  <c r="H193" i="5"/>
  <c r="H192" i="5"/>
  <c r="H191" i="5"/>
  <c r="H190" i="5"/>
  <c r="H189" i="5"/>
  <c r="H188" i="5"/>
  <c r="H187" i="5"/>
  <c r="H186" i="5"/>
  <c r="H185" i="5"/>
  <c r="H184" i="5"/>
  <c r="H183" i="5"/>
  <c r="H182" i="5"/>
  <c r="H181" i="5"/>
  <c r="H180" i="5"/>
  <c r="H179" i="5"/>
  <c r="H178" i="5"/>
  <c r="H177" i="5"/>
  <c r="H176" i="5"/>
  <c r="H175" i="5"/>
  <c r="H174" i="5"/>
  <c r="H173" i="5"/>
  <c r="H172" i="5"/>
  <c r="H171" i="5"/>
  <c r="H170" i="5"/>
  <c r="H169" i="5"/>
  <c r="H168" i="5"/>
  <c r="H167" i="5"/>
  <c r="H166" i="5"/>
  <c r="H165" i="5"/>
  <c r="H164" i="5"/>
  <c r="H163" i="5"/>
  <c r="H162" i="5"/>
  <c r="H161" i="5"/>
  <c r="H160" i="5"/>
  <c r="H159" i="5"/>
  <c r="H158" i="5"/>
  <c r="H157" i="5"/>
  <c r="H156" i="5"/>
  <c r="H155" i="5"/>
  <c r="H154" i="5"/>
  <c r="H153" i="5"/>
  <c r="H152" i="5"/>
  <c r="H151" i="5"/>
  <c r="H150" i="5"/>
  <c r="H149" i="5"/>
  <c r="H148" i="5"/>
  <c r="H147" i="5"/>
  <c r="H146" i="5"/>
  <c r="H145" i="5"/>
  <c r="H144" i="5"/>
  <c r="H143" i="5"/>
  <c r="H142" i="5"/>
  <c r="H141" i="5"/>
  <c r="H140" i="5"/>
  <c r="H139" i="5"/>
  <c r="H138" i="5"/>
  <c r="H137" i="5"/>
  <c r="H136" i="5"/>
  <c r="H135" i="5"/>
  <c r="H134" i="5"/>
  <c r="H133" i="5"/>
  <c r="H132" i="5"/>
  <c r="H131" i="5"/>
  <c r="H130" i="5"/>
  <c r="H129" i="5"/>
  <c r="H128" i="5"/>
  <c r="H127" i="5"/>
  <c r="H126" i="5"/>
  <c r="H125" i="5"/>
  <c r="H124" i="5"/>
  <c r="H123" i="5"/>
  <c r="H122" i="5"/>
  <c r="H121" i="5"/>
  <c r="H120" i="5"/>
  <c r="H119" i="5"/>
  <c r="H118" i="5"/>
  <c r="H117" i="5"/>
  <c r="H116" i="5"/>
  <c r="H115" i="5"/>
  <c r="H114" i="5"/>
  <c r="H113" i="5"/>
  <c r="H112" i="5"/>
  <c r="H111" i="5"/>
  <c r="H110" i="5"/>
  <c r="H109" i="5"/>
  <c r="H108" i="5"/>
  <c r="H107" i="5"/>
  <c r="H106" i="5"/>
  <c r="H105" i="5"/>
  <c r="H104" i="5"/>
  <c r="H103" i="5"/>
  <c r="H102" i="5"/>
  <c r="H101" i="5"/>
  <c r="H100" i="5"/>
  <c r="H99" i="5"/>
  <c r="H98" i="5"/>
  <c r="H97" i="5"/>
  <c r="H96" i="5"/>
  <c r="H95" i="5"/>
  <c r="H94" i="5"/>
  <c r="H93" i="5"/>
  <c r="H92" i="5"/>
  <c r="H91" i="5"/>
  <c r="H90" i="5"/>
  <c r="H89" i="5"/>
  <c r="H88" i="5"/>
  <c r="H87" i="5"/>
  <c r="H86" i="5"/>
  <c r="H85" i="5"/>
  <c r="H84" i="5"/>
  <c r="H83" i="5"/>
  <c r="H82" i="5"/>
  <c r="H81" i="5"/>
  <c r="H80" i="5"/>
  <c r="H79" i="5"/>
  <c r="H78" i="5"/>
  <c r="H77" i="5"/>
  <c r="H76" i="5"/>
  <c r="H75" i="5"/>
  <c r="H74" i="5"/>
  <c r="H73" i="5"/>
  <c r="H72" i="5"/>
  <c r="H71" i="5"/>
  <c r="H70" i="5"/>
  <c r="H69" i="5"/>
  <c r="H68" i="5"/>
  <c r="H67" i="5"/>
  <c r="H66" i="5"/>
  <c r="H65" i="5"/>
  <c r="H64" i="5"/>
  <c r="H63" i="5"/>
  <c r="H62" i="5"/>
  <c r="H61" i="5"/>
  <c r="H60" i="5"/>
  <c r="H59" i="5"/>
  <c r="H58" i="5"/>
  <c r="H57" i="5"/>
  <c r="H56" i="5"/>
  <c r="H55" i="5"/>
  <c r="H54" i="5"/>
  <c r="H53" i="5"/>
  <c r="H52" i="5"/>
  <c r="H51" i="5"/>
  <c r="H50" i="5"/>
  <c r="H49" i="5"/>
  <c r="H48" i="5"/>
  <c r="H47" i="5"/>
  <c r="H46"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E31" i="1" l="1"/>
  <c r="E34" i="1" s="1"/>
  <c r="E42" i="1" s="1"/>
  <c r="E30" i="1"/>
  <c r="E44" i="1" l="1"/>
  <c r="E45" i="1" s="1"/>
  <c r="E46" i="1" s="1"/>
  <c r="E37" i="1"/>
  <c r="E38" i="1" s="1"/>
  <c r="E39" i="1" l="1"/>
  <c r="E40" i="1" s="1"/>
  <c r="E35" i="1"/>
  <c r="E68" i="1" l="1"/>
  <c r="E10" i="2"/>
  <c r="E11" i="2" l="1"/>
  <c r="E65" i="1"/>
  <c r="E64" i="1"/>
  <c r="E47" i="1" l="1"/>
  <c r="E50" i="1" s="1"/>
  <c r="E52" i="1" s="1"/>
  <c r="E67" i="1"/>
  <c r="E53" i="1" l="1"/>
  <c r="E54" i="1" s="1"/>
  <c r="E56" i="1"/>
  <c r="E57" i="1" s="1"/>
  <c r="E58" i="1" s="1"/>
  <c r="E59" i="1" s="1"/>
  <c r="E60" i="1" s="1"/>
  <c r="E62" i="1" l="1"/>
  <c r="E66" i="1" l="1"/>
  <c r="E69" i="1" s="1"/>
</calcChain>
</file>

<file path=xl/sharedStrings.xml><?xml version="1.0" encoding="utf-8"?>
<sst xmlns="http://schemas.openxmlformats.org/spreadsheetml/2006/main" count="6710" uniqueCount="1807">
  <si>
    <t>C</t>
  </si>
  <si>
    <t>D</t>
  </si>
  <si>
    <t>E</t>
  </si>
  <si>
    <t>F</t>
  </si>
  <si>
    <t>G</t>
  </si>
  <si>
    <t>DC Medicaid DRG Pricing Calculator</t>
  </si>
  <si>
    <t xml:space="preserve">Indicates information to be input by the user (cells E7-E18). Look for an estimate of final payment in Cells E66 and E69. </t>
  </si>
  <si>
    <t>Information</t>
  </si>
  <si>
    <t>Data</t>
  </si>
  <si>
    <t>Comments or Formula</t>
  </si>
  <si>
    <t>INFORMATION FROM THE HOSPITAL-- TO BE INPUT BY THE USER</t>
  </si>
  <si>
    <t>Total charges</t>
  </si>
  <si>
    <t xml:space="preserve">UB-04 Form Locator 47 </t>
  </si>
  <si>
    <t>Cost-to-charge (CCR) ratio (Hospital-specific)</t>
  </si>
  <si>
    <t>Used to estimate the hospital's cost of this stay</t>
  </si>
  <si>
    <t>Length of stay</t>
  </si>
  <si>
    <t>Used for transfer pricing adjustment</t>
  </si>
  <si>
    <t>No</t>
  </si>
  <si>
    <t>Yes</t>
  </si>
  <si>
    <t>Patient age (in years)</t>
  </si>
  <si>
    <t>Used for age adjustor</t>
  </si>
  <si>
    <t>Other health coverage</t>
  </si>
  <si>
    <t>UB-04 Form Locator 54 for payments by third parties</t>
  </si>
  <si>
    <t>Patient share of cost</t>
  </si>
  <si>
    <t>Includes spend-down or copayment</t>
  </si>
  <si>
    <t>Is discharge status equal to 30?</t>
  </si>
  <si>
    <t>Indicates an interim claim</t>
  </si>
  <si>
    <t>DRG base rate (Hospital-specific including EDZ)</t>
  </si>
  <si>
    <t>Capital add-on payment (Hospital-specific)</t>
  </si>
  <si>
    <t>DME add-on payment (Hospital-specific)</t>
  </si>
  <si>
    <t>APR-DRG</t>
  </si>
  <si>
    <t>890-4</t>
  </si>
  <si>
    <t>Assigned via separate APR-DRG grouping software</t>
  </si>
  <si>
    <t xml:space="preserve">PAYMENT POLICY PARAMETERS SET BY MEDICAID--SUBJECT TO CHANGE </t>
  </si>
  <si>
    <t xml:space="preserve">High-cost outlier threshold </t>
  </si>
  <si>
    <t>Used for high-cost outlier adjustments</t>
  </si>
  <si>
    <t>Low-cost outlier threshold</t>
  </si>
  <si>
    <t>Used for low-cost outlier adjustments</t>
  </si>
  <si>
    <t>Marginal cost percentage</t>
  </si>
  <si>
    <t>Interim claim threshold- days</t>
  </si>
  <si>
    <t>Threshold defining interim claims in days</t>
  </si>
  <si>
    <t>Interim claim threshold- dollars</t>
  </si>
  <si>
    <t>Threshold defining interim claims in dollars</t>
  </si>
  <si>
    <t>Interim per diem amount</t>
  </si>
  <si>
    <t>Per diem for pricing interim claims</t>
  </si>
  <si>
    <t>Pediatric mental health adjustor</t>
  </si>
  <si>
    <t>Not used</t>
  </si>
  <si>
    <t>Neonate adjustor</t>
  </si>
  <si>
    <t>Pediatric adjustor (excludes ped MH, neonate, newborns)</t>
  </si>
  <si>
    <t>APR-DRG INFORMATION</t>
  </si>
  <si>
    <t>APR-DRG description</t>
  </si>
  <si>
    <t>Look up from DRG table</t>
  </si>
  <si>
    <t>Pediatric Medicaid Care Category</t>
  </si>
  <si>
    <t>Not applicable</t>
  </si>
  <si>
    <t>Pediatric or Neonate Policy adjustor used (if applicable)</t>
  </si>
  <si>
    <t>Payment relative weight</t>
  </si>
  <si>
    <t>Casemix relative weight (E31) times policy adjustor (E33)</t>
  </si>
  <si>
    <t>National average length of stay for this APR-DRG</t>
  </si>
  <si>
    <t>IS THIS AN INTERIM CLAIM?</t>
  </si>
  <si>
    <t>Look up E14</t>
  </si>
  <si>
    <t>Is length of stay &gt; interim claim threshold?</t>
  </si>
  <si>
    <t>IF E37="Yes", then if (E9 &gt; E23), "Yes", else "No", else "N/A"</t>
  </si>
  <si>
    <t>Are charges &gt; interim claim threshold?</t>
  </si>
  <si>
    <t>IF E37="Yes", then if (E7&gt;E24), then "Yes", else "No", else "N/A"</t>
  </si>
  <si>
    <t>Skip to E69 for final interim claim payment amount</t>
  </si>
  <si>
    <t>IF E38 or E39="Yes", (E9*E25), else 0</t>
  </si>
  <si>
    <t>WHAT IS THE DRG BASE PAYMENT?</t>
  </si>
  <si>
    <t xml:space="preserve">DRG base payment </t>
  </si>
  <si>
    <t xml:space="preserve">Payment relative weight (E34) times hospital-specific base price w/IME (E15) </t>
  </si>
  <si>
    <t>IS A TRANSFER PAYMENT ADJUSTMENT MADE?</t>
  </si>
  <si>
    <t>Is a transfer adjustment potentially applicable?</t>
  </si>
  <si>
    <t>Look up E10</t>
  </si>
  <si>
    <t>Calculated transfer payment adjustment</t>
  </si>
  <si>
    <t>IF E44="Yes", then base payment(E42)/nat. ALOS (E35) times LOS (E9)+1), else "NA"</t>
  </si>
  <si>
    <t>Is transfer payment adjustment &lt; DRG base payment so far?</t>
  </si>
  <si>
    <t>IF E45 ="N/A" then ,"N/A", else if (E45&lt;E42), then "Yes" else "No"</t>
  </si>
  <si>
    <t>Allowed amount after transfer adjustment</t>
  </si>
  <si>
    <t>IF E46= "Yes", then E45, else E42</t>
  </si>
  <si>
    <t>IS A COST OUTLIER ADJUSTMENT MADE?</t>
  </si>
  <si>
    <t>Estimated cost of this case</t>
  </si>
  <si>
    <t>Est. cost = charges times CCR (E7 * E8)</t>
  </si>
  <si>
    <t>Is estimated cost &gt; allowed amount</t>
  </si>
  <si>
    <t>IF E49 &gt; E47 then "Loss" else "Gain"</t>
  </si>
  <si>
    <t>High-Side Outlier Payment When Payment Is Much Lower than Cost</t>
  </si>
  <si>
    <t>Estimated loss on this case</t>
  </si>
  <si>
    <t>IF E50 = "Loss", then est. cost minus allowed amount (E49-E47), else "N/A"</t>
  </si>
  <si>
    <t xml:space="preserve">Is estimated loss &gt; outlier threshold </t>
  </si>
  <si>
    <t>IF E50 = "Loss", then if loss &gt; threshold (E52 &gt; E20), then "Yes", else "No", else "N/A"</t>
  </si>
  <si>
    <t xml:space="preserve">DRG cost outlier payment increase </t>
  </si>
  <si>
    <t xml:space="preserve">IF E53 = "Yes", then if loss is less than high-cost outlier threshold (E52&lt;E20), then zero, else loss greater than high-cost threshold is multiplied times marginal cost threshold ((E52-E20)*E22), else 0 </t>
  </si>
  <si>
    <t>Low Side Outlier Payment When Payment Is Much Greater than Cost</t>
  </si>
  <si>
    <t>Estimated gain on this case</t>
  </si>
  <si>
    <t>IF E50="Gain", then (E47-E49), else"N/A"</t>
  </si>
  <si>
    <t>Is gain &gt; outlier threshold</t>
  </si>
  <si>
    <t>IF E50="Gain", then if gain&gt; threshold (E56&gt;E21), then "Yes", else "No", else "N/A"</t>
  </si>
  <si>
    <t>IF E58 ="N/A" then ,"N/A", else if (E58&lt;E42), then "Yes" else "No"</t>
  </si>
  <si>
    <t>Allowed amount after DRG cost outlier payment decrease</t>
  </si>
  <si>
    <t>ALLOWED AMOUNT AFTER TRANSFER AND OUTLIER ADJUSTMENTS</t>
  </si>
  <si>
    <t>Allowed Amount</t>
  </si>
  <si>
    <t>CALCULATION OF PAYMENT AND REIMBURSEMENT AMOUNT</t>
  </si>
  <si>
    <t>E12</t>
  </si>
  <si>
    <t>E13</t>
  </si>
  <si>
    <t>Payment amount</t>
  </si>
  <si>
    <t xml:space="preserve">If interim claim (E40&gt;0), then interim claim (E40) amount as payment amount. Otherwise, subtract other health coverage (E64) and patient share of cost (E65) from allowed amount (E62) to obtain payment amount. </t>
  </si>
  <si>
    <t>Capital Add-on amount</t>
  </si>
  <si>
    <t>DME add-on amount</t>
  </si>
  <si>
    <t>Reimbursed amount including add-ons</t>
  </si>
  <si>
    <t>E69=E66+E67+E68, unless interim claim, in which case E69=E40</t>
  </si>
  <si>
    <t>This calculator spreadsheet is intended to be helpful to users, but it cannot capture all the editing and pricing complexity of the Medicaid claims processing system. In cases of difference, the claims processing system is correct.</t>
  </si>
  <si>
    <r>
      <t>This spreadsheet includes data obtained through the use of proprietary computer software created, owned and licensed by the 3M Company. All copyrights in and to the 3M</t>
    </r>
    <r>
      <rPr>
        <i/>
        <vertAlign val="superscript"/>
        <sz val="10"/>
        <color indexed="8"/>
        <rFont val="Arial"/>
        <family val="2"/>
      </rPr>
      <t>TM</t>
    </r>
    <r>
      <rPr>
        <i/>
        <sz val="10"/>
        <color indexed="8"/>
        <rFont val="Arial"/>
        <family val="2"/>
      </rPr>
      <t xml:space="preserve"> Software are owned by 3M. All rights reserved.</t>
    </r>
  </si>
  <si>
    <t>For each stay, the DRG base payment will be calculated as the relative weight for the specific APR-DRG times a hospital-specific DRG base rate. For the relative weight, see the DRG table tab.</t>
  </si>
  <si>
    <t>For each hospital, the DRG base rate will reflect several factors:</t>
  </si>
  <si>
    <t>CCR</t>
  </si>
  <si>
    <t>EDZ Add On</t>
  </si>
  <si>
    <t xml:space="preserve">1. Calculator values are for purposes of illustration only. </t>
  </si>
  <si>
    <t xml:space="preserve">6. Inclusion of a service in this list does not necessarily imply coverage by DC Medicaid. </t>
  </si>
  <si>
    <r>
      <t>9. This spreadsheet includes data obtained through the use of proprietary computer software created, owned and licensed by the 3M Company. All copyrights in and to the 3M</t>
    </r>
    <r>
      <rPr>
        <vertAlign val="superscript"/>
        <sz val="10"/>
        <color indexed="8"/>
        <rFont val="Arial"/>
        <family val="2"/>
      </rPr>
      <t>TM</t>
    </r>
    <r>
      <rPr>
        <sz val="10"/>
        <color indexed="8"/>
        <rFont val="Arial"/>
        <family val="2"/>
      </rPr>
      <t xml:space="preserve"> Software are owned by 3M. All rights reserved.</t>
    </r>
  </si>
  <si>
    <t>APR-DRG Description</t>
  </si>
  <si>
    <t>National Average Length of Stay</t>
  </si>
  <si>
    <t>Medicaid Care Category</t>
  </si>
  <si>
    <t>Pediatric</t>
  </si>
  <si>
    <t>Adult</t>
  </si>
  <si>
    <t>001-1</t>
  </si>
  <si>
    <t>Pediatric misc</t>
  </si>
  <si>
    <t>Adult gastroent</t>
  </si>
  <si>
    <t>001-2</t>
  </si>
  <si>
    <t>001-3</t>
  </si>
  <si>
    <t>001-4</t>
  </si>
  <si>
    <t>002-1</t>
  </si>
  <si>
    <t>Adult misc</t>
  </si>
  <si>
    <t>002-2</t>
  </si>
  <si>
    <t>002-3</t>
  </si>
  <si>
    <t>002-4</t>
  </si>
  <si>
    <t>004-1</t>
  </si>
  <si>
    <t>004-2</t>
  </si>
  <si>
    <t>004-3</t>
  </si>
  <si>
    <t>004-4</t>
  </si>
  <si>
    <t>005-1</t>
  </si>
  <si>
    <t>005-2</t>
  </si>
  <si>
    <t>005-3</t>
  </si>
  <si>
    <t>005-4</t>
  </si>
  <si>
    <t>006-1</t>
  </si>
  <si>
    <t>006-2</t>
  </si>
  <si>
    <t>006-3</t>
  </si>
  <si>
    <t>006-4</t>
  </si>
  <si>
    <t>020-1</t>
  </si>
  <si>
    <t>020-2</t>
  </si>
  <si>
    <t>020-3</t>
  </si>
  <si>
    <t>020-4</t>
  </si>
  <si>
    <t>021-1</t>
  </si>
  <si>
    <t>021-2</t>
  </si>
  <si>
    <t>021-3</t>
  </si>
  <si>
    <t>021-4</t>
  </si>
  <si>
    <t>022-1</t>
  </si>
  <si>
    <t>022-2</t>
  </si>
  <si>
    <t>022-3</t>
  </si>
  <si>
    <t>022-4</t>
  </si>
  <si>
    <t>023-1</t>
  </si>
  <si>
    <t>023-2</t>
  </si>
  <si>
    <t>023-3</t>
  </si>
  <si>
    <t>023-4</t>
  </si>
  <si>
    <t>024-1</t>
  </si>
  <si>
    <t>024-2</t>
  </si>
  <si>
    <t>024-3</t>
  </si>
  <si>
    <t>024-4</t>
  </si>
  <si>
    <t>026-1</t>
  </si>
  <si>
    <t>026-2</t>
  </si>
  <si>
    <t>026-3</t>
  </si>
  <si>
    <t>026-4</t>
  </si>
  <si>
    <t>040-1</t>
  </si>
  <si>
    <t>040-2</t>
  </si>
  <si>
    <t>040-3</t>
  </si>
  <si>
    <t>040-4</t>
  </si>
  <si>
    <t>041-1</t>
  </si>
  <si>
    <t>041-2</t>
  </si>
  <si>
    <t>041-3</t>
  </si>
  <si>
    <t>041-4</t>
  </si>
  <si>
    <t>042-1</t>
  </si>
  <si>
    <t>042-2</t>
  </si>
  <si>
    <t>042-3</t>
  </si>
  <si>
    <t>042-4</t>
  </si>
  <si>
    <t>043-1</t>
  </si>
  <si>
    <t>043-2</t>
  </si>
  <si>
    <t>043-3</t>
  </si>
  <si>
    <t>043-4</t>
  </si>
  <si>
    <t>044-1</t>
  </si>
  <si>
    <t>044-2</t>
  </si>
  <si>
    <t>044-3</t>
  </si>
  <si>
    <t>044-4</t>
  </si>
  <si>
    <t>045-1</t>
  </si>
  <si>
    <t>045-2</t>
  </si>
  <si>
    <t>045-3</t>
  </si>
  <si>
    <t>045-4</t>
  </si>
  <si>
    <t>046-1</t>
  </si>
  <si>
    <t>046-2</t>
  </si>
  <si>
    <t>046-3</t>
  </si>
  <si>
    <t>046-4</t>
  </si>
  <si>
    <t>047-1</t>
  </si>
  <si>
    <t>047-2</t>
  </si>
  <si>
    <t>047-3</t>
  </si>
  <si>
    <t>047-4</t>
  </si>
  <si>
    <t>048-1</t>
  </si>
  <si>
    <t>048-2</t>
  </si>
  <si>
    <t>048-3</t>
  </si>
  <si>
    <t>048-4</t>
  </si>
  <si>
    <t>049-1</t>
  </si>
  <si>
    <t>049-2</t>
  </si>
  <si>
    <t>049-3</t>
  </si>
  <si>
    <t>049-4</t>
  </si>
  <si>
    <t>050-1</t>
  </si>
  <si>
    <t>050-2</t>
  </si>
  <si>
    <t>050-3</t>
  </si>
  <si>
    <t>050-4</t>
  </si>
  <si>
    <t>051-1</t>
  </si>
  <si>
    <t>051-2</t>
  </si>
  <si>
    <t>051-3</t>
  </si>
  <si>
    <t>051-4</t>
  </si>
  <si>
    <t>052-1</t>
  </si>
  <si>
    <t>052-2</t>
  </si>
  <si>
    <t>052-3</t>
  </si>
  <si>
    <t>052-4</t>
  </si>
  <si>
    <t>053-1</t>
  </si>
  <si>
    <t>053-2</t>
  </si>
  <si>
    <t>053-3</t>
  </si>
  <si>
    <t>053-4</t>
  </si>
  <si>
    <t>054-1</t>
  </si>
  <si>
    <t>054-2</t>
  </si>
  <si>
    <t>054-3</t>
  </si>
  <si>
    <t>054-4</t>
  </si>
  <si>
    <t>055-1</t>
  </si>
  <si>
    <t>055-2</t>
  </si>
  <si>
    <t>055-3</t>
  </si>
  <si>
    <t>055-4</t>
  </si>
  <si>
    <t>056-1</t>
  </si>
  <si>
    <t>056-2</t>
  </si>
  <si>
    <t>056-3</t>
  </si>
  <si>
    <t>056-4</t>
  </si>
  <si>
    <t>057-1</t>
  </si>
  <si>
    <t>057-2</t>
  </si>
  <si>
    <t>057-3</t>
  </si>
  <si>
    <t>057-4</t>
  </si>
  <si>
    <t>058-1</t>
  </si>
  <si>
    <t>058-2</t>
  </si>
  <si>
    <t>058-3</t>
  </si>
  <si>
    <t>058-4</t>
  </si>
  <si>
    <t>073-1</t>
  </si>
  <si>
    <t>073-2</t>
  </si>
  <si>
    <t>073-3</t>
  </si>
  <si>
    <t>073-4</t>
  </si>
  <si>
    <t>082-1</t>
  </si>
  <si>
    <t>082-2</t>
  </si>
  <si>
    <t>082-3</t>
  </si>
  <si>
    <t>082-4</t>
  </si>
  <si>
    <t>089-1</t>
  </si>
  <si>
    <t>089-2</t>
  </si>
  <si>
    <t>089-3</t>
  </si>
  <si>
    <t>089-4</t>
  </si>
  <si>
    <t>091-1</t>
  </si>
  <si>
    <t>091-2</t>
  </si>
  <si>
    <t>091-3</t>
  </si>
  <si>
    <t>091-4</t>
  </si>
  <si>
    <t>092-1</t>
  </si>
  <si>
    <t>092-2</t>
  </si>
  <si>
    <t>092-3</t>
  </si>
  <si>
    <t>092-4</t>
  </si>
  <si>
    <t>095-1</t>
  </si>
  <si>
    <t>095-2</t>
  </si>
  <si>
    <t>095-3</t>
  </si>
  <si>
    <t>095-4</t>
  </si>
  <si>
    <t>097-1</t>
  </si>
  <si>
    <t>097-2</t>
  </si>
  <si>
    <t>097-3</t>
  </si>
  <si>
    <t>097-4</t>
  </si>
  <si>
    <t>098-1</t>
  </si>
  <si>
    <t>098-2</t>
  </si>
  <si>
    <t>098-3</t>
  </si>
  <si>
    <t>098-4</t>
  </si>
  <si>
    <t>110-1</t>
  </si>
  <si>
    <t>110-2</t>
  </si>
  <si>
    <t>110-3</t>
  </si>
  <si>
    <t>110-4</t>
  </si>
  <si>
    <t>111-1</t>
  </si>
  <si>
    <t>111-2</t>
  </si>
  <si>
    <t>111-3</t>
  </si>
  <si>
    <t>111-4</t>
  </si>
  <si>
    <t>113-1</t>
  </si>
  <si>
    <t>Pediatric respiratory</t>
  </si>
  <si>
    <t>Adult respiratory</t>
  </si>
  <si>
    <t>113-2</t>
  </si>
  <si>
    <t>113-3</t>
  </si>
  <si>
    <t>113-4</t>
  </si>
  <si>
    <t>114-1</t>
  </si>
  <si>
    <t>114-2</t>
  </si>
  <si>
    <t>114-3</t>
  </si>
  <si>
    <t>114-4</t>
  </si>
  <si>
    <t>115-1</t>
  </si>
  <si>
    <t>115-2</t>
  </si>
  <si>
    <t>115-3</t>
  </si>
  <si>
    <t>115-4</t>
  </si>
  <si>
    <t>120-1</t>
  </si>
  <si>
    <t>120-2</t>
  </si>
  <si>
    <t>120-3</t>
  </si>
  <si>
    <t>120-4</t>
  </si>
  <si>
    <t>121-1</t>
  </si>
  <si>
    <t>121-2</t>
  </si>
  <si>
    <t>121-3</t>
  </si>
  <si>
    <t>121-4</t>
  </si>
  <si>
    <t>130-1</t>
  </si>
  <si>
    <t>130-2</t>
  </si>
  <si>
    <t>130-3</t>
  </si>
  <si>
    <t>130-4</t>
  </si>
  <si>
    <t>131-1</t>
  </si>
  <si>
    <t>131-2</t>
  </si>
  <si>
    <t>131-3</t>
  </si>
  <si>
    <t>131-4</t>
  </si>
  <si>
    <t>132-1</t>
  </si>
  <si>
    <t>132-2</t>
  </si>
  <si>
    <t>132-3</t>
  </si>
  <si>
    <t>132-4</t>
  </si>
  <si>
    <t>133-1</t>
  </si>
  <si>
    <t>133-2</t>
  </si>
  <si>
    <t>133-3</t>
  </si>
  <si>
    <t>133-4</t>
  </si>
  <si>
    <t>134-1</t>
  </si>
  <si>
    <t>134-2</t>
  </si>
  <si>
    <t>134-3</t>
  </si>
  <si>
    <t>134-4</t>
  </si>
  <si>
    <t>135-1</t>
  </si>
  <si>
    <t>135-2</t>
  </si>
  <si>
    <t>135-3</t>
  </si>
  <si>
    <t>135-4</t>
  </si>
  <si>
    <t>136-1</t>
  </si>
  <si>
    <t>136-2</t>
  </si>
  <si>
    <t>136-3</t>
  </si>
  <si>
    <t>136-4</t>
  </si>
  <si>
    <t>137-1</t>
  </si>
  <si>
    <t>137-2</t>
  </si>
  <si>
    <t>137-3</t>
  </si>
  <si>
    <t>137-4</t>
  </si>
  <si>
    <t>138-1</t>
  </si>
  <si>
    <t>138-2</t>
  </si>
  <si>
    <t>138-3</t>
  </si>
  <si>
    <t>138-4</t>
  </si>
  <si>
    <t>139-1</t>
  </si>
  <si>
    <t>139-2</t>
  </si>
  <si>
    <t>139-3</t>
  </si>
  <si>
    <t>139-4</t>
  </si>
  <si>
    <t>140-1</t>
  </si>
  <si>
    <t>140-2</t>
  </si>
  <si>
    <t>140-3</t>
  </si>
  <si>
    <t>140-4</t>
  </si>
  <si>
    <t>141-1</t>
  </si>
  <si>
    <t>141-2</t>
  </si>
  <si>
    <t>141-3</t>
  </si>
  <si>
    <t>141-4</t>
  </si>
  <si>
    <t>142-1</t>
  </si>
  <si>
    <t>142-2</t>
  </si>
  <si>
    <t>142-3</t>
  </si>
  <si>
    <t>142-4</t>
  </si>
  <si>
    <t>143-1</t>
  </si>
  <si>
    <t>143-2</t>
  </si>
  <si>
    <t>143-3</t>
  </si>
  <si>
    <t>143-4</t>
  </si>
  <si>
    <t>144-1</t>
  </si>
  <si>
    <t>144-2</t>
  </si>
  <si>
    <t>144-3</t>
  </si>
  <si>
    <t>144-4</t>
  </si>
  <si>
    <t>160-1</t>
  </si>
  <si>
    <t>Adult circulatory</t>
  </si>
  <si>
    <t>160-2</t>
  </si>
  <si>
    <t>160-3</t>
  </si>
  <si>
    <t>160-4</t>
  </si>
  <si>
    <t>161-1</t>
  </si>
  <si>
    <t>161-2</t>
  </si>
  <si>
    <t>161-3</t>
  </si>
  <si>
    <t>161-4</t>
  </si>
  <si>
    <t>162-1</t>
  </si>
  <si>
    <t>162-2</t>
  </si>
  <si>
    <t>162-3</t>
  </si>
  <si>
    <t>162-4</t>
  </si>
  <si>
    <t>163-1</t>
  </si>
  <si>
    <t>163-2</t>
  </si>
  <si>
    <t>163-3</t>
  </si>
  <si>
    <t>163-4</t>
  </si>
  <si>
    <t>165-1</t>
  </si>
  <si>
    <t>165-2</t>
  </si>
  <si>
    <t>165-3</t>
  </si>
  <si>
    <t>165-4</t>
  </si>
  <si>
    <t>166-1</t>
  </si>
  <si>
    <t>166-2</t>
  </si>
  <si>
    <t>166-3</t>
  </si>
  <si>
    <t>166-4</t>
  </si>
  <si>
    <t>167-1</t>
  </si>
  <si>
    <t>167-2</t>
  </si>
  <si>
    <t>167-3</t>
  </si>
  <si>
    <t>167-4</t>
  </si>
  <si>
    <t>169-1</t>
  </si>
  <si>
    <t>169-2</t>
  </si>
  <si>
    <t>169-3</t>
  </si>
  <si>
    <t>169-4</t>
  </si>
  <si>
    <t>170-1</t>
  </si>
  <si>
    <t>170-2</t>
  </si>
  <si>
    <t>170-3</t>
  </si>
  <si>
    <t>170-4</t>
  </si>
  <si>
    <t>171-1</t>
  </si>
  <si>
    <t>171-2</t>
  </si>
  <si>
    <t>171-3</t>
  </si>
  <si>
    <t>171-4</t>
  </si>
  <si>
    <t>174-1</t>
  </si>
  <si>
    <t>174-2</t>
  </si>
  <si>
    <t>174-3</t>
  </si>
  <si>
    <t>174-4</t>
  </si>
  <si>
    <t>175-1</t>
  </si>
  <si>
    <t>175-2</t>
  </si>
  <si>
    <t>175-3</t>
  </si>
  <si>
    <t>175-4</t>
  </si>
  <si>
    <t>176-1</t>
  </si>
  <si>
    <t>176-2</t>
  </si>
  <si>
    <t>176-3</t>
  </si>
  <si>
    <t>176-4</t>
  </si>
  <si>
    <t>177-1</t>
  </si>
  <si>
    <t>177-2</t>
  </si>
  <si>
    <t>177-3</t>
  </si>
  <si>
    <t>177-4</t>
  </si>
  <si>
    <t>180-1</t>
  </si>
  <si>
    <t>180-2</t>
  </si>
  <si>
    <t>180-3</t>
  </si>
  <si>
    <t>180-4</t>
  </si>
  <si>
    <t>190-1</t>
  </si>
  <si>
    <t>190-2</t>
  </si>
  <si>
    <t>190-3</t>
  </si>
  <si>
    <t>190-4</t>
  </si>
  <si>
    <t>191-1</t>
  </si>
  <si>
    <t>191-2</t>
  </si>
  <si>
    <t>191-3</t>
  </si>
  <si>
    <t>191-4</t>
  </si>
  <si>
    <t>192-1</t>
  </si>
  <si>
    <t>192-2</t>
  </si>
  <si>
    <t>192-3</t>
  </si>
  <si>
    <t>192-4</t>
  </si>
  <si>
    <t>193-1</t>
  </si>
  <si>
    <t>193-2</t>
  </si>
  <si>
    <t>193-3</t>
  </si>
  <si>
    <t>193-4</t>
  </si>
  <si>
    <t>194-1</t>
  </si>
  <si>
    <t>194-2</t>
  </si>
  <si>
    <t>194-3</t>
  </si>
  <si>
    <t>194-4</t>
  </si>
  <si>
    <t>196-1</t>
  </si>
  <si>
    <t>196-2</t>
  </si>
  <si>
    <t>196-3</t>
  </si>
  <si>
    <t>196-4</t>
  </si>
  <si>
    <t>197-1</t>
  </si>
  <si>
    <t>197-2</t>
  </si>
  <si>
    <t>197-3</t>
  </si>
  <si>
    <t>197-4</t>
  </si>
  <si>
    <t>198-1</t>
  </si>
  <si>
    <t>198-2</t>
  </si>
  <si>
    <t>198-3</t>
  </si>
  <si>
    <t>198-4</t>
  </si>
  <si>
    <t>199-1</t>
  </si>
  <si>
    <t>199-2</t>
  </si>
  <si>
    <t>199-3</t>
  </si>
  <si>
    <t>199-4</t>
  </si>
  <si>
    <t>200-1</t>
  </si>
  <si>
    <t>200-2</t>
  </si>
  <si>
    <t>200-3</t>
  </si>
  <si>
    <t>200-4</t>
  </si>
  <si>
    <t>201-1</t>
  </si>
  <si>
    <t>201-2</t>
  </si>
  <si>
    <t>201-3</t>
  </si>
  <si>
    <t>201-4</t>
  </si>
  <si>
    <t>203-1</t>
  </si>
  <si>
    <t>203-2</t>
  </si>
  <si>
    <t>203-3</t>
  </si>
  <si>
    <t>203-4</t>
  </si>
  <si>
    <t>204-1</t>
  </si>
  <si>
    <t>204-2</t>
  </si>
  <si>
    <t>204-3</t>
  </si>
  <si>
    <t>204-4</t>
  </si>
  <si>
    <t>205-1</t>
  </si>
  <si>
    <t>205-2</t>
  </si>
  <si>
    <t>205-3</t>
  </si>
  <si>
    <t>205-4</t>
  </si>
  <si>
    <t>206-1</t>
  </si>
  <si>
    <t>206-2</t>
  </si>
  <si>
    <t>206-3</t>
  </si>
  <si>
    <t>206-4</t>
  </si>
  <si>
    <t>207-1</t>
  </si>
  <si>
    <t>207-2</t>
  </si>
  <si>
    <t>207-3</t>
  </si>
  <si>
    <t>207-4</t>
  </si>
  <si>
    <t>220-1</t>
  </si>
  <si>
    <t>220-2</t>
  </si>
  <si>
    <t>220-3</t>
  </si>
  <si>
    <t>220-4</t>
  </si>
  <si>
    <t>222-1</t>
  </si>
  <si>
    <t>222-2</t>
  </si>
  <si>
    <t>222-3</t>
  </si>
  <si>
    <t>222-4</t>
  </si>
  <si>
    <t>223-1</t>
  </si>
  <si>
    <t>223-2</t>
  </si>
  <si>
    <t>223-3</t>
  </si>
  <si>
    <t>223-4</t>
  </si>
  <si>
    <t>224-1</t>
  </si>
  <si>
    <t>224-2</t>
  </si>
  <si>
    <t>224-3</t>
  </si>
  <si>
    <t>224-4</t>
  </si>
  <si>
    <t>226-1</t>
  </si>
  <si>
    <t>226-2</t>
  </si>
  <si>
    <t>226-3</t>
  </si>
  <si>
    <t>226-4</t>
  </si>
  <si>
    <t>227-1</t>
  </si>
  <si>
    <t>227-2</t>
  </si>
  <si>
    <t>227-3</t>
  </si>
  <si>
    <t>227-4</t>
  </si>
  <si>
    <t>228-1</t>
  </si>
  <si>
    <t>228-2</t>
  </si>
  <si>
    <t>228-3</t>
  </si>
  <si>
    <t>228-4</t>
  </si>
  <si>
    <t>229-1</t>
  </si>
  <si>
    <t>229-2</t>
  </si>
  <si>
    <t>229-3</t>
  </si>
  <si>
    <t>229-4</t>
  </si>
  <si>
    <t>240-1</t>
  </si>
  <si>
    <t>240-2</t>
  </si>
  <si>
    <t>240-3</t>
  </si>
  <si>
    <t>240-4</t>
  </si>
  <si>
    <t>241-1</t>
  </si>
  <si>
    <t>241-2</t>
  </si>
  <si>
    <t>241-3</t>
  </si>
  <si>
    <t>241-4</t>
  </si>
  <si>
    <t>242-1</t>
  </si>
  <si>
    <t>242-2</t>
  </si>
  <si>
    <t>242-3</t>
  </si>
  <si>
    <t>242-4</t>
  </si>
  <si>
    <t>243-1</t>
  </si>
  <si>
    <t>243-2</t>
  </si>
  <si>
    <t>243-3</t>
  </si>
  <si>
    <t>243-4</t>
  </si>
  <si>
    <t>244-1</t>
  </si>
  <si>
    <t>244-2</t>
  </si>
  <si>
    <t>244-3</t>
  </si>
  <si>
    <t>244-4</t>
  </si>
  <si>
    <t>245-1</t>
  </si>
  <si>
    <t>245-2</t>
  </si>
  <si>
    <t>245-3</t>
  </si>
  <si>
    <t>245-4</t>
  </si>
  <si>
    <t>246-1</t>
  </si>
  <si>
    <t>246-2</t>
  </si>
  <si>
    <t>246-3</t>
  </si>
  <si>
    <t>246-4</t>
  </si>
  <si>
    <t>247-1</t>
  </si>
  <si>
    <t>247-2</t>
  </si>
  <si>
    <t>247-3</t>
  </si>
  <si>
    <t>247-4</t>
  </si>
  <si>
    <t>248-1</t>
  </si>
  <si>
    <t>248-2</t>
  </si>
  <si>
    <t>248-3</t>
  </si>
  <si>
    <t>248-4</t>
  </si>
  <si>
    <t>249-1</t>
  </si>
  <si>
    <t>249-2</t>
  </si>
  <si>
    <t>249-3</t>
  </si>
  <si>
    <t>249-4</t>
  </si>
  <si>
    <t>251-1</t>
  </si>
  <si>
    <t>251-2</t>
  </si>
  <si>
    <t>251-3</t>
  </si>
  <si>
    <t>251-4</t>
  </si>
  <si>
    <t>252-1</t>
  </si>
  <si>
    <t>252-2</t>
  </si>
  <si>
    <t>252-3</t>
  </si>
  <si>
    <t>252-4</t>
  </si>
  <si>
    <t>253-1</t>
  </si>
  <si>
    <t>253-2</t>
  </si>
  <si>
    <t>253-3</t>
  </si>
  <si>
    <t>253-4</t>
  </si>
  <si>
    <t>254-1</t>
  </si>
  <si>
    <t>254-2</t>
  </si>
  <si>
    <t>254-3</t>
  </si>
  <si>
    <t>254-4</t>
  </si>
  <si>
    <t>260-1</t>
  </si>
  <si>
    <t>260-2</t>
  </si>
  <si>
    <t>260-3</t>
  </si>
  <si>
    <t>260-4</t>
  </si>
  <si>
    <t>261-1</t>
  </si>
  <si>
    <t>261-2</t>
  </si>
  <si>
    <t>261-3</t>
  </si>
  <si>
    <t>261-4</t>
  </si>
  <si>
    <t>263-1</t>
  </si>
  <si>
    <t>263-2</t>
  </si>
  <si>
    <t>263-3</t>
  </si>
  <si>
    <t>263-4</t>
  </si>
  <si>
    <t>264-1</t>
  </si>
  <si>
    <t>264-2</t>
  </si>
  <si>
    <t>264-3</t>
  </si>
  <si>
    <t>264-4</t>
  </si>
  <si>
    <t>279-1</t>
  </si>
  <si>
    <t>279-2</t>
  </si>
  <si>
    <t>279-3</t>
  </si>
  <si>
    <t>279-4</t>
  </si>
  <si>
    <t>280-1</t>
  </si>
  <si>
    <t>280-2</t>
  </si>
  <si>
    <t>280-3</t>
  </si>
  <si>
    <t>280-4</t>
  </si>
  <si>
    <t>281-1</t>
  </si>
  <si>
    <t>281-2</t>
  </si>
  <si>
    <t>281-3</t>
  </si>
  <si>
    <t>281-4</t>
  </si>
  <si>
    <t>282-1</t>
  </si>
  <si>
    <t>282-2</t>
  </si>
  <si>
    <t>282-3</t>
  </si>
  <si>
    <t>282-4</t>
  </si>
  <si>
    <t>283-1</t>
  </si>
  <si>
    <t>283-2</t>
  </si>
  <si>
    <t>283-3</t>
  </si>
  <si>
    <t>283-4</t>
  </si>
  <si>
    <t>284-1</t>
  </si>
  <si>
    <t>284-2</t>
  </si>
  <si>
    <t>284-3</t>
  </si>
  <si>
    <t>284-4</t>
  </si>
  <si>
    <t>301-1</t>
  </si>
  <si>
    <t>301-2</t>
  </si>
  <si>
    <t>301-3</t>
  </si>
  <si>
    <t>301-4</t>
  </si>
  <si>
    <t>302-1</t>
  </si>
  <si>
    <t>302-2</t>
  </si>
  <si>
    <t>302-3</t>
  </si>
  <si>
    <t>302-4</t>
  </si>
  <si>
    <t>303-1</t>
  </si>
  <si>
    <t>303-2</t>
  </si>
  <si>
    <t>303-3</t>
  </si>
  <si>
    <t>303-4</t>
  </si>
  <si>
    <t>304-1</t>
  </si>
  <si>
    <t>304-2</t>
  </si>
  <si>
    <t>304-3</t>
  </si>
  <si>
    <t>304-4</t>
  </si>
  <si>
    <t>305-1</t>
  </si>
  <si>
    <t>305-2</t>
  </si>
  <si>
    <t>305-3</t>
  </si>
  <si>
    <t>305-4</t>
  </si>
  <si>
    <t>308-1</t>
  </si>
  <si>
    <t>308-2</t>
  </si>
  <si>
    <t>308-3</t>
  </si>
  <si>
    <t>308-4</t>
  </si>
  <si>
    <t>309-1</t>
  </si>
  <si>
    <t>309-2</t>
  </si>
  <si>
    <t>309-3</t>
  </si>
  <si>
    <t>309-4</t>
  </si>
  <si>
    <t>310-1</t>
  </si>
  <si>
    <t>310-2</t>
  </si>
  <si>
    <t>310-3</t>
  </si>
  <si>
    <t>310-4</t>
  </si>
  <si>
    <t>312-1</t>
  </si>
  <si>
    <t>312-2</t>
  </si>
  <si>
    <t>312-3</t>
  </si>
  <si>
    <t>312-4</t>
  </si>
  <si>
    <t>313-1</t>
  </si>
  <si>
    <t>313-2</t>
  </si>
  <si>
    <t>313-3</t>
  </si>
  <si>
    <t>313-4</t>
  </si>
  <si>
    <t>314-1</t>
  </si>
  <si>
    <t>314-2</t>
  </si>
  <si>
    <t>314-3</t>
  </si>
  <si>
    <t>314-4</t>
  </si>
  <si>
    <t>315-1</t>
  </si>
  <si>
    <t>315-2</t>
  </si>
  <si>
    <t>315-3</t>
  </si>
  <si>
    <t>315-4</t>
  </si>
  <si>
    <t>316-1</t>
  </si>
  <si>
    <t>316-2</t>
  </si>
  <si>
    <t>316-3</t>
  </si>
  <si>
    <t>316-4</t>
  </si>
  <si>
    <t>317-1</t>
  </si>
  <si>
    <t>317-2</t>
  </si>
  <si>
    <t>317-3</t>
  </si>
  <si>
    <t>317-4</t>
  </si>
  <si>
    <t>320-1</t>
  </si>
  <si>
    <t>320-2</t>
  </si>
  <si>
    <t>320-3</t>
  </si>
  <si>
    <t>320-4</t>
  </si>
  <si>
    <t>321-1</t>
  </si>
  <si>
    <t>321-2</t>
  </si>
  <si>
    <t>321-3</t>
  </si>
  <si>
    <t>321-4</t>
  </si>
  <si>
    <t>340-1</t>
  </si>
  <si>
    <t>340-2</t>
  </si>
  <si>
    <t>340-3</t>
  </si>
  <si>
    <t>340-4</t>
  </si>
  <si>
    <t>341-1</t>
  </si>
  <si>
    <t>341-2</t>
  </si>
  <si>
    <t>341-3</t>
  </si>
  <si>
    <t>341-4</t>
  </si>
  <si>
    <t>342-1</t>
  </si>
  <si>
    <t>342-2</t>
  </si>
  <si>
    <t>342-3</t>
  </si>
  <si>
    <t>342-4</t>
  </si>
  <si>
    <t>343-1</t>
  </si>
  <si>
    <t>343-2</t>
  </si>
  <si>
    <t>343-3</t>
  </si>
  <si>
    <t>343-4</t>
  </si>
  <si>
    <t>344-1</t>
  </si>
  <si>
    <t>344-2</t>
  </si>
  <si>
    <t>344-3</t>
  </si>
  <si>
    <t>344-4</t>
  </si>
  <si>
    <t>346-1</t>
  </si>
  <si>
    <t>346-2</t>
  </si>
  <si>
    <t>346-3</t>
  </si>
  <si>
    <t>346-4</t>
  </si>
  <si>
    <t>347-1</t>
  </si>
  <si>
    <t>347-2</t>
  </si>
  <si>
    <t>347-3</t>
  </si>
  <si>
    <t>347-4</t>
  </si>
  <si>
    <t>349-1</t>
  </si>
  <si>
    <t>349-2</t>
  </si>
  <si>
    <t>349-3</t>
  </si>
  <si>
    <t>349-4</t>
  </si>
  <si>
    <t>351-1</t>
  </si>
  <si>
    <t>351-2</t>
  </si>
  <si>
    <t>351-3</t>
  </si>
  <si>
    <t>351-4</t>
  </si>
  <si>
    <t>361-1</t>
  </si>
  <si>
    <t>361-2</t>
  </si>
  <si>
    <t>361-3</t>
  </si>
  <si>
    <t>361-4</t>
  </si>
  <si>
    <t>362-1</t>
  </si>
  <si>
    <t>362-2</t>
  </si>
  <si>
    <t>362-3</t>
  </si>
  <si>
    <t>362-4</t>
  </si>
  <si>
    <t>363-1</t>
  </si>
  <si>
    <t>363-2</t>
  </si>
  <si>
    <t>363-3</t>
  </si>
  <si>
    <t>363-4</t>
  </si>
  <si>
    <t>364-1</t>
  </si>
  <si>
    <t>364-2</t>
  </si>
  <si>
    <t>364-3</t>
  </si>
  <si>
    <t>364-4</t>
  </si>
  <si>
    <t>380-1</t>
  </si>
  <si>
    <t>380-2</t>
  </si>
  <si>
    <t>380-3</t>
  </si>
  <si>
    <t>380-4</t>
  </si>
  <si>
    <t>381-1</t>
  </si>
  <si>
    <t>381-2</t>
  </si>
  <si>
    <t>381-3</t>
  </si>
  <si>
    <t>381-4</t>
  </si>
  <si>
    <t>382-1</t>
  </si>
  <si>
    <t>382-2</t>
  </si>
  <si>
    <t>382-3</t>
  </si>
  <si>
    <t>382-4</t>
  </si>
  <si>
    <t>383-1</t>
  </si>
  <si>
    <t>383-2</t>
  </si>
  <si>
    <t>383-3</t>
  </si>
  <si>
    <t>383-4</t>
  </si>
  <si>
    <t>384-1</t>
  </si>
  <si>
    <t>384-2</t>
  </si>
  <si>
    <t>384-3</t>
  </si>
  <si>
    <t>384-4</t>
  </si>
  <si>
    <t>385-1</t>
  </si>
  <si>
    <t>385-2</t>
  </si>
  <si>
    <t>385-3</t>
  </si>
  <si>
    <t>385-4</t>
  </si>
  <si>
    <t>401-1</t>
  </si>
  <si>
    <t>401-2</t>
  </si>
  <si>
    <t>401-3</t>
  </si>
  <si>
    <t>401-4</t>
  </si>
  <si>
    <t>403-1</t>
  </si>
  <si>
    <t>403-2</t>
  </si>
  <si>
    <t>403-3</t>
  </si>
  <si>
    <t>403-4</t>
  </si>
  <si>
    <t>404-1</t>
  </si>
  <si>
    <t>404-2</t>
  </si>
  <si>
    <t>404-3</t>
  </si>
  <si>
    <t>404-4</t>
  </si>
  <si>
    <t>405-1</t>
  </si>
  <si>
    <t>405-2</t>
  </si>
  <si>
    <t>405-3</t>
  </si>
  <si>
    <t>405-4</t>
  </si>
  <si>
    <t>420-1</t>
  </si>
  <si>
    <t>420-2</t>
  </si>
  <si>
    <t>420-3</t>
  </si>
  <si>
    <t>420-4</t>
  </si>
  <si>
    <t>421-1</t>
  </si>
  <si>
    <t>421-2</t>
  </si>
  <si>
    <t>421-3</t>
  </si>
  <si>
    <t>421-4</t>
  </si>
  <si>
    <t>422-1</t>
  </si>
  <si>
    <t>422-2</t>
  </si>
  <si>
    <t>422-3</t>
  </si>
  <si>
    <t>422-4</t>
  </si>
  <si>
    <t>423-1</t>
  </si>
  <si>
    <t>423-2</t>
  </si>
  <si>
    <t>423-3</t>
  </si>
  <si>
    <t>423-4</t>
  </si>
  <si>
    <t>424-1</t>
  </si>
  <si>
    <t>424-2</t>
  </si>
  <si>
    <t>424-3</t>
  </si>
  <si>
    <t>424-4</t>
  </si>
  <si>
    <t>425-1</t>
  </si>
  <si>
    <t>425-2</t>
  </si>
  <si>
    <t>425-3</t>
  </si>
  <si>
    <t>425-4</t>
  </si>
  <si>
    <t>440-1</t>
  </si>
  <si>
    <t>440-2</t>
  </si>
  <si>
    <t>440-3</t>
  </si>
  <si>
    <t>440-4</t>
  </si>
  <si>
    <t>441-1</t>
  </si>
  <si>
    <t>441-2</t>
  </si>
  <si>
    <t>441-3</t>
  </si>
  <si>
    <t>441-4</t>
  </si>
  <si>
    <t>442-1</t>
  </si>
  <si>
    <t>442-2</t>
  </si>
  <si>
    <t>442-3</t>
  </si>
  <si>
    <t>442-4</t>
  </si>
  <si>
    <t>443-1</t>
  </si>
  <si>
    <t>443-2</t>
  </si>
  <si>
    <t>443-3</t>
  </si>
  <si>
    <t>443-4</t>
  </si>
  <si>
    <t>444-1</t>
  </si>
  <si>
    <t>444-2</t>
  </si>
  <si>
    <t>444-3</t>
  </si>
  <si>
    <t>444-4</t>
  </si>
  <si>
    <t>445-1</t>
  </si>
  <si>
    <t>445-2</t>
  </si>
  <si>
    <t>445-3</t>
  </si>
  <si>
    <t>445-4</t>
  </si>
  <si>
    <t>446-1</t>
  </si>
  <si>
    <t>446-2</t>
  </si>
  <si>
    <t>446-3</t>
  </si>
  <si>
    <t>446-4</t>
  </si>
  <si>
    <t>447-1</t>
  </si>
  <si>
    <t>447-2</t>
  </si>
  <si>
    <t>447-3</t>
  </si>
  <si>
    <t>447-4</t>
  </si>
  <si>
    <t>461-1</t>
  </si>
  <si>
    <t>461-2</t>
  </si>
  <si>
    <t>461-3</t>
  </si>
  <si>
    <t>461-4</t>
  </si>
  <si>
    <t>462-1</t>
  </si>
  <si>
    <t>462-2</t>
  </si>
  <si>
    <t>462-3</t>
  </si>
  <si>
    <t>462-4</t>
  </si>
  <si>
    <t>463-1</t>
  </si>
  <si>
    <t>463-2</t>
  </si>
  <si>
    <t>463-3</t>
  </si>
  <si>
    <t>463-4</t>
  </si>
  <si>
    <t>465-1</t>
  </si>
  <si>
    <t>465-2</t>
  </si>
  <si>
    <t>465-3</t>
  </si>
  <si>
    <t>465-4</t>
  </si>
  <si>
    <t>466-1</t>
  </si>
  <si>
    <t>466-2</t>
  </si>
  <si>
    <t>466-3</t>
  </si>
  <si>
    <t>466-4</t>
  </si>
  <si>
    <t>468-1</t>
  </si>
  <si>
    <t>468-2</t>
  </si>
  <si>
    <t>468-3</t>
  </si>
  <si>
    <t>468-4</t>
  </si>
  <si>
    <t>480-1</t>
  </si>
  <si>
    <t>480-2</t>
  </si>
  <si>
    <t>480-3</t>
  </si>
  <si>
    <t>480-4</t>
  </si>
  <si>
    <t>482-1</t>
  </si>
  <si>
    <t>482-2</t>
  </si>
  <si>
    <t>482-3</t>
  </si>
  <si>
    <t>482-4</t>
  </si>
  <si>
    <t>483-1</t>
  </si>
  <si>
    <t>483-2</t>
  </si>
  <si>
    <t>483-3</t>
  </si>
  <si>
    <t>483-4</t>
  </si>
  <si>
    <t>484-1</t>
  </si>
  <si>
    <t>484-2</t>
  </si>
  <si>
    <t>484-3</t>
  </si>
  <si>
    <t>484-4</t>
  </si>
  <si>
    <t>500-1</t>
  </si>
  <si>
    <t>500-2</t>
  </si>
  <si>
    <t>500-3</t>
  </si>
  <si>
    <t>500-4</t>
  </si>
  <si>
    <t>501-1</t>
  </si>
  <si>
    <t>501-2</t>
  </si>
  <si>
    <t>501-3</t>
  </si>
  <si>
    <t>501-4</t>
  </si>
  <si>
    <t>510-1</t>
  </si>
  <si>
    <t>510-2</t>
  </si>
  <si>
    <t>510-3</t>
  </si>
  <si>
    <t>510-4</t>
  </si>
  <si>
    <t>511-1</t>
  </si>
  <si>
    <t>511-2</t>
  </si>
  <si>
    <t>511-3</t>
  </si>
  <si>
    <t>511-4</t>
  </si>
  <si>
    <t>512-1</t>
  </si>
  <si>
    <t>512-2</t>
  </si>
  <si>
    <t>512-3</t>
  </si>
  <si>
    <t>512-4</t>
  </si>
  <si>
    <t>513-1</t>
  </si>
  <si>
    <t>513-2</t>
  </si>
  <si>
    <t>513-3</t>
  </si>
  <si>
    <t>513-4</t>
  </si>
  <si>
    <t>514-1</t>
  </si>
  <si>
    <t>514-2</t>
  </si>
  <si>
    <t>514-3</t>
  </si>
  <si>
    <t>514-4</t>
  </si>
  <si>
    <t>517-1</t>
  </si>
  <si>
    <t>517-2</t>
  </si>
  <si>
    <t>517-3</t>
  </si>
  <si>
    <t>517-4</t>
  </si>
  <si>
    <t>518-1</t>
  </si>
  <si>
    <t>518-2</t>
  </si>
  <si>
    <t>518-3</t>
  </si>
  <si>
    <t>518-4</t>
  </si>
  <si>
    <t>519-1</t>
  </si>
  <si>
    <t>519-2</t>
  </si>
  <si>
    <t>519-3</t>
  </si>
  <si>
    <t>519-4</t>
  </si>
  <si>
    <t>530-1</t>
  </si>
  <si>
    <t>530-2</t>
  </si>
  <si>
    <t>530-3</t>
  </si>
  <si>
    <t>530-4</t>
  </si>
  <si>
    <t>531-1</t>
  </si>
  <si>
    <t>531-2</t>
  </si>
  <si>
    <t>531-3</t>
  </si>
  <si>
    <t>531-4</t>
  </si>
  <si>
    <t>532-1</t>
  </si>
  <si>
    <t>532-2</t>
  </si>
  <si>
    <t>532-3</t>
  </si>
  <si>
    <t>532-4</t>
  </si>
  <si>
    <t>540-1</t>
  </si>
  <si>
    <t>Obstetrics</t>
  </si>
  <si>
    <t>540-2</t>
  </si>
  <si>
    <t>540-3</t>
  </si>
  <si>
    <t>540-4</t>
  </si>
  <si>
    <t>541-1</t>
  </si>
  <si>
    <t>541-2</t>
  </si>
  <si>
    <t>541-3</t>
  </si>
  <si>
    <t>541-4</t>
  </si>
  <si>
    <t>542-1</t>
  </si>
  <si>
    <t>542-2</t>
  </si>
  <si>
    <t>542-3</t>
  </si>
  <si>
    <t>542-4</t>
  </si>
  <si>
    <t>544-1</t>
  </si>
  <si>
    <t>544-2</t>
  </si>
  <si>
    <t>544-3</t>
  </si>
  <si>
    <t>544-4</t>
  </si>
  <si>
    <t>545-1</t>
  </si>
  <si>
    <t>545-2</t>
  </si>
  <si>
    <t>545-3</t>
  </si>
  <si>
    <t>545-4</t>
  </si>
  <si>
    <t>546-1</t>
  </si>
  <si>
    <t>546-2</t>
  </si>
  <si>
    <t>546-3</t>
  </si>
  <si>
    <t>546-4</t>
  </si>
  <si>
    <t>560-1</t>
  </si>
  <si>
    <t>560-2</t>
  </si>
  <si>
    <t>560-3</t>
  </si>
  <si>
    <t>560-4</t>
  </si>
  <si>
    <t>561-1</t>
  </si>
  <si>
    <t>561-2</t>
  </si>
  <si>
    <t>561-3</t>
  </si>
  <si>
    <t>561-4</t>
  </si>
  <si>
    <t>563-1</t>
  </si>
  <si>
    <t>563-2</t>
  </si>
  <si>
    <t>563-3</t>
  </si>
  <si>
    <t>563-4</t>
  </si>
  <si>
    <t>564-1</t>
  </si>
  <si>
    <t>564-2</t>
  </si>
  <si>
    <t>564-3</t>
  </si>
  <si>
    <t>564-4</t>
  </si>
  <si>
    <t>565-1</t>
  </si>
  <si>
    <t>565-2</t>
  </si>
  <si>
    <t>565-3</t>
  </si>
  <si>
    <t>565-4</t>
  </si>
  <si>
    <t>566-1</t>
  </si>
  <si>
    <t>566-2</t>
  </si>
  <si>
    <t>566-3</t>
  </si>
  <si>
    <t>566-4</t>
  </si>
  <si>
    <t>580-1</t>
  </si>
  <si>
    <t>Neonate</t>
  </si>
  <si>
    <t>580-2</t>
  </si>
  <si>
    <t>580-3</t>
  </si>
  <si>
    <t>580-4</t>
  </si>
  <si>
    <t>581-1</t>
  </si>
  <si>
    <t>581-2</t>
  </si>
  <si>
    <t>581-3</t>
  </si>
  <si>
    <t>581-4</t>
  </si>
  <si>
    <t>583-1</t>
  </si>
  <si>
    <t>583-2</t>
  </si>
  <si>
    <t>583-3</t>
  </si>
  <si>
    <t>583-4</t>
  </si>
  <si>
    <t>588-1</t>
  </si>
  <si>
    <t>588-2</t>
  </si>
  <si>
    <t>588-3</t>
  </si>
  <si>
    <t>588-4</t>
  </si>
  <si>
    <t>589-1</t>
  </si>
  <si>
    <t>589-2</t>
  </si>
  <si>
    <t>589-3</t>
  </si>
  <si>
    <t>589-4</t>
  </si>
  <si>
    <t>591-1</t>
  </si>
  <si>
    <t>591-2</t>
  </si>
  <si>
    <t>591-3</t>
  </si>
  <si>
    <t>591-4</t>
  </si>
  <si>
    <t>593-1</t>
  </si>
  <si>
    <t>593-2</t>
  </si>
  <si>
    <t>593-3</t>
  </si>
  <si>
    <t>593-4</t>
  </si>
  <si>
    <t>602-1</t>
  </si>
  <si>
    <t>602-2</t>
  </si>
  <si>
    <t>602-3</t>
  </si>
  <si>
    <t>602-4</t>
  </si>
  <si>
    <t>603-1</t>
  </si>
  <si>
    <t>603-2</t>
  </si>
  <si>
    <t>603-3</t>
  </si>
  <si>
    <t>603-4</t>
  </si>
  <si>
    <t>607-1</t>
  </si>
  <si>
    <t>607-2</t>
  </si>
  <si>
    <t>607-3</t>
  </si>
  <si>
    <t>607-4</t>
  </si>
  <si>
    <t>608-1</t>
  </si>
  <si>
    <t>608-2</t>
  </si>
  <si>
    <t>608-3</t>
  </si>
  <si>
    <t>608-4</t>
  </si>
  <si>
    <t>609-1</t>
  </si>
  <si>
    <t>609-2</t>
  </si>
  <si>
    <t>609-3</t>
  </si>
  <si>
    <t>609-4</t>
  </si>
  <si>
    <t>611-1</t>
  </si>
  <si>
    <t>611-2</t>
  </si>
  <si>
    <t>611-3</t>
  </si>
  <si>
    <t>611-4</t>
  </si>
  <si>
    <t>612-1</t>
  </si>
  <si>
    <t>612-2</t>
  </si>
  <si>
    <t>612-3</t>
  </si>
  <si>
    <t>612-4</t>
  </si>
  <si>
    <t>613-1</t>
  </si>
  <si>
    <t>613-2</t>
  </si>
  <si>
    <t>613-3</t>
  </si>
  <si>
    <t>613-4</t>
  </si>
  <si>
    <t>614-1</t>
  </si>
  <si>
    <t>614-2</t>
  </si>
  <si>
    <t>614-3</t>
  </si>
  <si>
    <t>614-4</t>
  </si>
  <si>
    <t>621-1</t>
  </si>
  <si>
    <t>621-2</t>
  </si>
  <si>
    <t>621-3</t>
  </si>
  <si>
    <t>621-4</t>
  </si>
  <si>
    <t>622-1</t>
  </si>
  <si>
    <t>622-2</t>
  </si>
  <si>
    <t>622-3</t>
  </si>
  <si>
    <t>622-4</t>
  </si>
  <si>
    <t>623-1</t>
  </si>
  <si>
    <t>623-2</t>
  </si>
  <si>
    <t>623-3</t>
  </si>
  <si>
    <t>623-4</t>
  </si>
  <si>
    <t>625-1</t>
  </si>
  <si>
    <t>625-2</t>
  </si>
  <si>
    <t>625-3</t>
  </si>
  <si>
    <t>625-4</t>
  </si>
  <si>
    <t>626-1</t>
  </si>
  <si>
    <t>Normal newborn</t>
  </si>
  <si>
    <t>626-2</t>
  </si>
  <si>
    <t>626-3</t>
  </si>
  <si>
    <t>626-4</t>
  </si>
  <si>
    <t>630-1</t>
  </si>
  <si>
    <t>630-2</t>
  </si>
  <si>
    <t>630-3</t>
  </si>
  <si>
    <t>630-4</t>
  </si>
  <si>
    <t>631-1</t>
  </si>
  <si>
    <t>631-2</t>
  </si>
  <si>
    <t>631-3</t>
  </si>
  <si>
    <t>631-4</t>
  </si>
  <si>
    <t>633-1</t>
  </si>
  <si>
    <t>633-2</t>
  </si>
  <si>
    <t>633-3</t>
  </si>
  <si>
    <t>633-4</t>
  </si>
  <si>
    <t>634-1</t>
  </si>
  <si>
    <t>634-2</t>
  </si>
  <si>
    <t>634-3</t>
  </si>
  <si>
    <t>634-4</t>
  </si>
  <si>
    <t>636-1</t>
  </si>
  <si>
    <t>636-2</t>
  </si>
  <si>
    <t>636-3</t>
  </si>
  <si>
    <t>636-4</t>
  </si>
  <si>
    <t>639-1</t>
  </si>
  <si>
    <t>639-2</t>
  </si>
  <si>
    <t>639-3</t>
  </si>
  <si>
    <t>639-4</t>
  </si>
  <si>
    <t>640-1</t>
  </si>
  <si>
    <t>640-2</t>
  </si>
  <si>
    <t>640-3</t>
  </si>
  <si>
    <t>640-4</t>
  </si>
  <si>
    <t>650-1</t>
  </si>
  <si>
    <t>650-2</t>
  </si>
  <si>
    <t>650-3</t>
  </si>
  <si>
    <t>650-4</t>
  </si>
  <si>
    <t>651-1</t>
  </si>
  <si>
    <t>651-2</t>
  </si>
  <si>
    <t>651-3</t>
  </si>
  <si>
    <t>651-4</t>
  </si>
  <si>
    <t>660-1</t>
  </si>
  <si>
    <t>660-2</t>
  </si>
  <si>
    <t>660-3</t>
  </si>
  <si>
    <t>660-4</t>
  </si>
  <si>
    <t>661-1</t>
  </si>
  <si>
    <t>661-2</t>
  </si>
  <si>
    <t>661-3</t>
  </si>
  <si>
    <t>661-4</t>
  </si>
  <si>
    <t>662-1</t>
  </si>
  <si>
    <t>662-2</t>
  </si>
  <si>
    <t>662-3</t>
  </si>
  <si>
    <t>662-4</t>
  </si>
  <si>
    <t>663-1</t>
  </si>
  <si>
    <t>663-2</t>
  </si>
  <si>
    <t>663-3</t>
  </si>
  <si>
    <t>663-4</t>
  </si>
  <si>
    <t>680-1</t>
  </si>
  <si>
    <t>680-2</t>
  </si>
  <si>
    <t>680-3</t>
  </si>
  <si>
    <t>680-4</t>
  </si>
  <si>
    <t>681-1</t>
  </si>
  <si>
    <t>681-2</t>
  </si>
  <si>
    <t>681-3</t>
  </si>
  <si>
    <t>681-4</t>
  </si>
  <si>
    <t>690-1</t>
  </si>
  <si>
    <t>690-2</t>
  </si>
  <si>
    <t>690-3</t>
  </si>
  <si>
    <t>690-4</t>
  </si>
  <si>
    <t>691-1</t>
  </si>
  <si>
    <t>691-2</t>
  </si>
  <si>
    <t>691-3</t>
  </si>
  <si>
    <t>691-4</t>
  </si>
  <si>
    <t>692-1</t>
  </si>
  <si>
    <t>692-2</t>
  </si>
  <si>
    <t>692-3</t>
  </si>
  <si>
    <t>692-4</t>
  </si>
  <si>
    <t>694-1</t>
  </si>
  <si>
    <t>694-2</t>
  </si>
  <si>
    <t>694-3</t>
  </si>
  <si>
    <t>694-4</t>
  </si>
  <si>
    <t>710-1</t>
  </si>
  <si>
    <t>710-2</t>
  </si>
  <si>
    <t>710-3</t>
  </si>
  <si>
    <t>710-4</t>
  </si>
  <si>
    <t>711-1</t>
  </si>
  <si>
    <t>711-2</t>
  </si>
  <si>
    <t>711-3</t>
  </si>
  <si>
    <t>711-4</t>
  </si>
  <si>
    <t>720-1</t>
  </si>
  <si>
    <t>720-2</t>
  </si>
  <si>
    <t>720-3</t>
  </si>
  <si>
    <t>720-4</t>
  </si>
  <si>
    <t>721-1</t>
  </si>
  <si>
    <t>721-2</t>
  </si>
  <si>
    <t>721-3</t>
  </si>
  <si>
    <t>721-4</t>
  </si>
  <si>
    <t>722-1</t>
  </si>
  <si>
    <t>722-2</t>
  </si>
  <si>
    <t>722-3</t>
  </si>
  <si>
    <t>722-4</t>
  </si>
  <si>
    <t>723-1</t>
  </si>
  <si>
    <t>723-2</t>
  </si>
  <si>
    <t>723-3</t>
  </si>
  <si>
    <t>723-4</t>
  </si>
  <si>
    <t>724-1</t>
  </si>
  <si>
    <t>724-2</t>
  </si>
  <si>
    <t>724-3</t>
  </si>
  <si>
    <t>724-4</t>
  </si>
  <si>
    <t>740-1</t>
  </si>
  <si>
    <t>Pediatric mental health</t>
  </si>
  <si>
    <t>Adult mental health</t>
  </si>
  <si>
    <t>740-2</t>
  </si>
  <si>
    <t>740-3</t>
  </si>
  <si>
    <t>740-4</t>
  </si>
  <si>
    <t>750-1</t>
  </si>
  <si>
    <t>750-2</t>
  </si>
  <si>
    <t>750-3</t>
  </si>
  <si>
    <t>750-4</t>
  </si>
  <si>
    <t>751-1</t>
  </si>
  <si>
    <t>751-2</t>
  </si>
  <si>
    <t>751-3</t>
  </si>
  <si>
    <t>751-4</t>
  </si>
  <si>
    <t>752-1</t>
  </si>
  <si>
    <t>752-2</t>
  </si>
  <si>
    <t>752-3</t>
  </si>
  <si>
    <t>752-4</t>
  </si>
  <si>
    <t>753-1</t>
  </si>
  <si>
    <t>753-2</t>
  </si>
  <si>
    <t>753-3</t>
  </si>
  <si>
    <t>753-4</t>
  </si>
  <si>
    <t>754-1</t>
  </si>
  <si>
    <t>754-2</t>
  </si>
  <si>
    <t>754-3</t>
  </si>
  <si>
    <t>754-4</t>
  </si>
  <si>
    <t>755-1</t>
  </si>
  <si>
    <t>755-2</t>
  </si>
  <si>
    <t>755-3</t>
  </si>
  <si>
    <t>755-4</t>
  </si>
  <si>
    <t>756-1</t>
  </si>
  <si>
    <t>756-2</t>
  </si>
  <si>
    <t>756-3</t>
  </si>
  <si>
    <t>756-4</t>
  </si>
  <si>
    <t>757-1</t>
  </si>
  <si>
    <t>757-2</t>
  </si>
  <si>
    <t>757-3</t>
  </si>
  <si>
    <t>757-4</t>
  </si>
  <si>
    <t>758-1</t>
  </si>
  <si>
    <t>758-2</t>
  </si>
  <si>
    <t>758-3</t>
  </si>
  <si>
    <t>758-4</t>
  </si>
  <si>
    <t>759-1</t>
  </si>
  <si>
    <t>759-2</t>
  </si>
  <si>
    <t>759-3</t>
  </si>
  <si>
    <t>759-4</t>
  </si>
  <si>
    <t>760-1</t>
  </si>
  <si>
    <t>760-2</t>
  </si>
  <si>
    <t>760-3</t>
  </si>
  <si>
    <t>760-4</t>
  </si>
  <si>
    <t>770-1</t>
  </si>
  <si>
    <t>770-2</t>
  </si>
  <si>
    <t>770-3</t>
  </si>
  <si>
    <t>770-4</t>
  </si>
  <si>
    <t>772-1</t>
  </si>
  <si>
    <t>772-2</t>
  </si>
  <si>
    <t>772-3</t>
  </si>
  <si>
    <t>772-4</t>
  </si>
  <si>
    <t>773-1</t>
  </si>
  <si>
    <t>773-2</t>
  </si>
  <si>
    <t>773-3</t>
  </si>
  <si>
    <t>773-4</t>
  </si>
  <si>
    <t>774-1</t>
  </si>
  <si>
    <t>774-2</t>
  </si>
  <si>
    <t>774-3</t>
  </si>
  <si>
    <t>774-4</t>
  </si>
  <si>
    <t>775-1</t>
  </si>
  <si>
    <t>775-2</t>
  </si>
  <si>
    <t>775-3</t>
  </si>
  <si>
    <t>775-4</t>
  </si>
  <si>
    <t>776-1</t>
  </si>
  <si>
    <t>776-2</t>
  </si>
  <si>
    <t>776-3</t>
  </si>
  <si>
    <t>776-4</t>
  </si>
  <si>
    <t>811-1</t>
  </si>
  <si>
    <t>811-2</t>
  </si>
  <si>
    <t>811-3</t>
  </si>
  <si>
    <t>811-4</t>
  </si>
  <si>
    <t>812-1</t>
  </si>
  <si>
    <t>812-2</t>
  </si>
  <si>
    <t>812-3</t>
  </si>
  <si>
    <t>812-4</t>
  </si>
  <si>
    <t>813-1</t>
  </si>
  <si>
    <t>813-2</t>
  </si>
  <si>
    <t>813-3</t>
  </si>
  <si>
    <t>813-4</t>
  </si>
  <si>
    <t>815-1</t>
  </si>
  <si>
    <t>815-2</t>
  </si>
  <si>
    <t>815-3</t>
  </si>
  <si>
    <t>815-4</t>
  </si>
  <si>
    <t>816-1</t>
  </si>
  <si>
    <t>816-2</t>
  </si>
  <si>
    <t>816-3</t>
  </si>
  <si>
    <t>816-4</t>
  </si>
  <si>
    <t>841-1</t>
  </si>
  <si>
    <t>841-2</t>
  </si>
  <si>
    <t>841-3</t>
  </si>
  <si>
    <t>841-4</t>
  </si>
  <si>
    <t>842-1</t>
  </si>
  <si>
    <t>842-2</t>
  </si>
  <si>
    <t>842-3</t>
  </si>
  <si>
    <t>842-4</t>
  </si>
  <si>
    <t>843-1</t>
  </si>
  <si>
    <t>843-2</t>
  </si>
  <si>
    <t>843-3</t>
  </si>
  <si>
    <t>843-4</t>
  </si>
  <si>
    <t>844-1</t>
  </si>
  <si>
    <t>844-2</t>
  </si>
  <si>
    <t>844-3</t>
  </si>
  <si>
    <t>844-4</t>
  </si>
  <si>
    <t>850-1</t>
  </si>
  <si>
    <t>Rehab</t>
  </si>
  <si>
    <t>850-2</t>
  </si>
  <si>
    <t>850-3</t>
  </si>
  <si>
    <t>850-4</t>
  </si>
  <si>
    <t>860-1</t>
  </si>
  <si>
    <t>860-2</t>
  </si>
  <si>
    <t>860-3</t>
  </si>
  <si>
    <t>860-4</t>
  </si>
  <si>
    <t>861-1</t>
  </si>
  <si>
    <t>861-2</t>
  </si>
  <si>
    <t>861-3</t>
  </si>
  <si>
    <t>861-4</t>
  </si>
  <si>
    <t>862-1</t>
  </si>
  <si>
    <t>862-2</t>
  </si>
  <si>
    <t>862-3</t>
  </si>
  <si>
    <t>862-4</t>
  </si>
  <si>
    <t>863-1</t>
  </si>
  <si>
    <t>863-2</t>
  </si>
  <si>
    <t>863-3</t>
  </si>
  <si>
    <t>863-4</t>
  </si>
  <si>
    <t>890-1</t>
  </si>
  <si>
    <t>890-2</t>
  </si>
  <si>
    <t>890-3</t>
  </si>
  <si>
    <t>892-1</t>
  </si>
  <si>
    <t>892-2</t>
  </si>
  <si>
    <t>892-3</t>
  </si>
  <si>
    <t>892-4</t>
  </si>
  <si>
    <t>893-1</t>
  </si>
  <si>
    <t>893-2</t>
  </si>
  <si>
    <t>893-3</t>
  </si>
  <si>
    <t>893-4</t>
  </si>
  <si>
    <t>894-1</t>
  </si>
  <si>
    <t>894-2</t>
  </si>
  <si>
    <t>894-3</t>
  </si>
  <si>
    <t>894-4</t>
  </si>
  <si>
    <t>910-1</t>
  </si>
  <si>
    <t>910-2</t>
  </si>
  <si>
    <t>910-3</t>
  </si>
  <si>
    <t>910-4</t>
  </si>
  <si>
    <t>911-1</t>
  </si>
  <si>
    <t>911-2</t>
  </si>
  <si>
    <t>911-3</t>
  </si>
  <si>
    <t>911-4</t>
  </si>
  <si>
    <t>912-1</t>
  </si>
  <si>
    <t>912-2</t>
  </si>
  <si>
    <t>912-3</t>
  </si>
  <si>
    <t>912-4</t>
  </si>
  <si>
    <t>930-1</t>
  </si>
  <si>
    <t>930-2</t>
  </si>
  <si>
    <t>930-3</t>
  </si>
  <si>
    <t>930-4</t>
  </si>
  <si>
    <t>950-1</t>
  </si>
  <si>
    <t>950-2</t>
  </si>
  <si>
    <t>950-3</t>
  </si>
  <si>
    <t>950-4</t>
  </si>
  <si>
    <t>951-1</t>
  </si>
  <si>
    <t>951-2</t>
  </si>
  <si>
    <t>951-3</t>
  </si>
  <si>
    <t>951-4</t>
  </si>
  <si>
    <t>952-1</t>
  </si>
  <si>
    <t>952-2</t>
  </si>
  <si>
    <t>952-3</t>
  </si>
  <si>
    <t>952-4</t>
  </si>
  <si>
    <t>955-0</t>
  </si>
  <si>
    <t>Error DRG</t>
  </si>
  <si>
    <t>956-0</t>
  </si>
  <si>
    <t>Capitol Hill</t>
  </si>
  <si>
    <t>Hadley</t>
  </si>
  <si>
    <t>7. This DRG pricing calculator file was prepared by Conduent State Healthcare LLC. The Medicaid Care Category mapping was created by Conduent.</t>
  </si>
  <si>
    <t>IF E50="Loss", then allowed amount + high side outlier payment (E47+E54), else low-side outlier payment (E60)</t>
  </si>
  <si>
    <t>Please note that per current policy, same-day discharges (patient admitted and discharged on same date) are denied unless the patient status indicates death (20).</t>
  </si>
  <si>
    <t xml:space="preserve">Under APR-DRG payment, the Medicaid claims processing system assigns each complete inpatient stay to an All Patient Refined Diagnosis Related Group (APR-DRG) based on the diagnoses and procedures on the claim. Hospitals need not put the DRG on the claim and need not purchase APR-DRG software. This pricing calculator spreadsheet includes the list of APR-DRGs and associated payment rates. It assumes the user knows which APR-DRG should be entered into the "calculator" sheet. For more information on APR-DRGs, contact 3M Health Information Systems, which developed the software and owns it. </t>
  </si>
  <si>
    <t xml:space="preserve">A "Frequently Asked Questions" document is available on the Department of Health Care Finance website and is essential in understanding the payment method. </t>
  </si>
  <si>
    <t xml:space="preserve">8. This calculator applies to the per-stay specialty hospitals in DC. Maryland hospitals are not paid by DRG. </t>
  </si>
  <si>
    <t>5. Policy adjustors, age adjustors and Medicaid Care Categories are not applicable to the Specialty Hospitals and will have no impact on estimates of payment.</t>
  </si>
  <si>
    <t>Hospital</t>
  </si>
  <si>
    <t>Payment Relative Weight</t>
  </si>
  <si>
    <t>Mental Health DRG</t>
  </si>
  <si>
    <t>007-1</t>
  </si>
  <si>
    <t>007-2</t>
  </si>
  <si>
    <t>007-3</t>
  </si>
  <si>
    <t>007-4</t>
  </si>
  <si>
    <t>008-1</t>
  </si>
  <si>
    <t>008-2</t>
  </si>
  <si>
    <t>008-3</t>
  </si>
  <si>
    <t>008-4</t>
  </si>
  <si>
    <t>009-1</t>
  </si>
  <si>
    <t>009-2</t>
  </si>
  <si>
    <t>009-3</t>
  </si>
  <si>
    <t>009-4</t>
  </si>
  <si>
    <t>010-1</t>
  </si>
  <si>
    <t>010-2</t>
  </si>
  <si>
    <t>010-3</t>
  </si>
  <si>
    <t>010-4</t>
  </si>
  <si>
    <t>059-1</t>
  </si>
  <si>
    <t>059-2</t>
  </si>
  <si>
    <t>059-3</t>
  </si>
  <si>
    <t>059-4</t>
  </si>
  <si>
    <t>145-1</t>
  </si>
  <si>
    <t>145-2</t>
  </si>
  <si>
    <t>145-3</t>
  </si>
  <si>
    <t>145-4</t>
  </si>
  <si>
    <t>181-1</t>
  </si>
  <si>
    <t>181-2</t>
  </si>
  <si>
    <t>181-3</t>
  </si>
  <si>
    <t>181-4</t>
  </si>
  <si>
    <t>182-1</t>
  </si>
  <si>
    <t>182-2</t>
  </si>
  <si>
    <t>182-3</t>
  </si>
  <si>
    <t>182-4</t>
  </si>
  <si>
    <t>230-1</t>
  </si>
  <si>
    <t>230-2</t>
  </si>
  <si>
    <t>230-3</t>
  </si>
  <si>
    <t>230-4</t>
  </si>
  <si>
    <t>231-1</t>
  </si>
  <si>
    <t>231-2</t>
  </si>
  <si>
    <t>231-3</t>
  </si>
  <si>
    <t>231-4</t>
  </si>
  <si>
    <t>232-1</t>
  </si>
  <si>
    <t>232-2</t>
  </si>
  <si>
    <t>232-3</t>
  </si>
  <si>
    <t>232-4</t>
  </si>
  <si>
    <t>233-1</t>
  </si>
  <si>
    <t>233-2</t>
  </si>
  <si>
    <t>233-3</t>
  </si>
  <si>
    <t>233-4</t>
  </si>
  <si>
    <t>234-1</t>
  </si>
  <si>
    <t>234-2</t>
  </si>
  <si>
    <t>234-3</t>
  </si>
  <si>
    <t>234-4</t>
  </si>
  <si>
    <t>322-1</t>
  </si>
  <si>
    <t>322-2</t>
  </si>
  <si>
    <t>322-3</t>
  </si>
  <si>
    <t>322-4</t>
  </si>
  <si>
    <t>426-1</t>
  </si>
  <si>
    <t>426-2</t>
  </si>
  <si>
    <t>426-3</t>
  </si>
  <si>
    <t>426-4</t>
  </si>
  <si>
    <t>427-1</t>
  </si>
  <si>
    <t>427-2</t>
  </si>
  <si>
    <t>427-3</t>
  </si>
  <si>
    <t>427-4</t>
  </si>
  <si>
    <t>469-1</t>
  </si>
  <si>
    <t>469-2</t>
  </si>
  <si>
    <t>469-3</t>
  </si>
  <si>
    <t>469-4</t>
  </si>
  <si>
    <t>470-1</t>
  </si>
  <si>
    <t>470-2</t>
  </si>
  <si>
    <t>470-3</t>
  </si>
  <si>
    <t>470-4</t>
  </si>
  <si>
    <t>695-1</t>
  </si>
  <si>
    <t>695-2</t>
  </si>
  <si>
    <t>695-3</t>
  </si>
  <si>
    <t>695-4</t>
  </si>
  <si>
    <t>696-1</t>
  </si>
  <si>
    <t>696-2</t>
  </si>
  <si>
    <t>696-3</t>
  </si>
  <si>
    <t>696-4</t>
  </si>
  <si>
    <t>792-1</t>
  </si>
  <si>
    <t>792-2</t>
  </si>
  <si>
    <t>792-3</t>
  </si>
  <si>
    <t>792-4</t>
  </si>
  <si>
    <t>793-1</t>
  </si>
  <si>
    <t>793-2</t>
  </si>
  <si>
    <t>793-3</t>
  </si>
  <si>
    <t>793-4</t>
  </si>
  <si>
    <t>794-1</t>
  </si>
  <si>
    <t>794-2</t>
  </si>
  <si>
    <t>794-3</t>
  </si>
  <si>
    <t>794-4</t>
  </si>
  <si>
    <t>810-1</t>
  </si>
  <si>
    <t>810-2</t>
  </si>
  <si>
    <t>810-3</t>
  </si>
  <si>
    <t>810-4</t>
  </si>
  <si>
    <t>817-1</t>
  </si>
  <si>
    <t>817-2</t>
  </si>
  <si>
    <t>817-3</t>
  </si>
  <si>
    <t>817-4</t>
  </si>
  <si>
    <t>V.35 HSRV Casemix Relative Weight</t>
  </si>
  <si>
    <t>2. Average length of stay and casemix relative values were calculated from the Nationwide Inpatient Sample by 3M Health Information Systems for APR-DRG V.35.</t>
  </si>
  <si>
    <t>Policy Adjustor (Not Used)</t>
  </si>
  <si>
    <t>Policy Adjustor-Age (Not Used)</t>
  </si>
  <si>
    <t>DRG Base Rates</t>
  </si>
  <si>
    <t>Interim Total Base Rate</t>
  </si>
  <si>
    <t>Interim Base Rate</t>
  </si>
  <si>
    <t>Used for DRG base payment--see 3-DRG Base Rates</t>
  </si>
  <si>
    <t>Not applicable for specialty hospitals</t>
  </si>
  <si>
    <t>Casemix relative weight</t>
  </si>
  <si>
    <t>DC Table of APR-DRG Relative Weights V.35</t>
  </si>
  <si>
    <t>District of Columbia Medicaid DRG Pricing Calculator</t>
  </si>
  <si>
    <t>N/A</t>
  </si>
  <si>
    <t xml:space="preserve">Liver Transplant &amp;/Or Intestinal Transplant	</t>
  </si>
  <si>
    <t xml:space="preserve">Heart &amp;/Or Lung Transplant	</t>
  </si>
  <si>
    <t xml:space="preserve">Tracheostomy W Mv 96+ Hours W Extensive Procedure	</t>
  </si>
  <si>
    <t xml:space="preserve">Tracheostomy W Mv 96+ Hours W/O Extensive Procedure	</t>
  </si>
  <si>
    <t xml:space="preserve">Pancreas Transplant	</t>
  </si>
  <si>
    <t>Allogeneic Bone Marrow Transplant</t>
  </si>
  <si>
    <t xml:space="preserve">Autologous Bone Marrow Transplant	</t>
  </si>
  <si>
    <t>Extracorporeal Membrane Oxygenation (Ecmo)</t>
  </si>
  <si>
    <t xml:space="preserve">Head Trauma With Deep Coma	</t>
  </si>
  <si>
    <t xml:space="preserve">Craniotomy For Trauma	</t>
  </si>
  <si>
    <t xml:space="preserve">Craniotomy Except For Trauma	</t>
  </si>
  <si>
    <t xml:space="preserve">Ventricular Shunt Procedures	</t>
  </si>
  <si>
    <t xml:space="preserve">Spinal Procedures	</t>
  </si>
  <si>
    <t xml:space="preserve">Extracranial Vascular Procedures	</t>
  </si>
  <si>
    <t xml:space="preserve">Other Nervous System &amp; Related Procedures	</t>
  </si>
  <si>
    <t xml:space="preserve">Spinal Disorders &amp; Injuries	</t>
  </si>
  <si>
    <t xml:space="preserve">Nervous System Malignancy	</t>
  </si>
  <si>
    <t xml:space="preserve">Degenerative Nervous System Disorders Exc Mult Sclerosis	</t>
  </si>
  <si>
    <t xml:space="preserve">Multiple Sclerosis &amp; Other Demyelinating Diseases	</t>
  </si>
  <si>
    <t xml:space="preserve">Intracranial Hemorrhage	</t>
  </si>
  <si>
    <t xml:space="preserve">Cva &amp; Precerebral Occlusion W Infarct	</t>
  </si>
  <si>
    <t xml:space="preserve">Nonspecific Cva &amp; Precerebral Occlusion W/O Infarct	</t>
  </si>
  <si>
    <t xml:space="preserve">Transient Ischemia	</t>
  </si>
  <si>
    <t xml:space="preserve">Peripheral, Cranial &amp; Autonomic Nerve Disorders	</t>
  </si>
  <si>
    <t xml:space="preserve">Bacterial &amp; Tuberculous Infections Of Nervous System	</t>
  </si>
  <si>
    <t xml:space="preserve">Non-Bacterial Infections Of Nervous System Exc Viral Meningitis	</t>
  </si>
  <si>
    <t xml:space="preserve">Viral Meningitis	</t>
  </si>
  <si>
    <t xml:space="preserve">Alteration In Consciousness	</t>
  </si>
  <si>
    <t xml:space="preserve">Seizure	</t>
  </si>
  <si>
    <t xml:space="preserve">Migraine &amp; Other Headaches	</t>
  </si>
  <si>
    <t xml:space="preserve">Head Trauma W Coma &gt;1 Hr Or Hemorrhage	</t>
  </si>
  <si>
    <t xml:space="preserve">Brain Contusion/Laceration &amp; Complicated Skull Fx, Coma &lt; 1 Hr Or No Coma	</t>
  </si>
  <si>
    <t xml:space="preserve">Concussion, Closed Skull Fx Nos,Uncomplicated Intracranial Injury, Coma &lt; 1 Hr Or No Coma	</t>
  </si>
  <si>
    <t xml:space="preserve">Other Disorders Of Nervous System	</t>
  </si>
  <si>
    <t xml:space="preserve">Anoxic &amp; Other Severe Brain Damage	</t>
  </si>
  <si>
    <t xml:space="preserve">Orbit And Eye Procedures	</t>
  </si>
  <si>
    <t xml:space="preserve">Eye Infections And Other Eye Disorders	</t>
  </si>
  <si>
    <t xml:space="preserve">Major Cranial/Facial Bone Procedures	</t>
  </si>
  <si>
    <t xml:space="preserve">Other Major Head &amp; Neck Procedures	</t>
  </si>
  <si>
    <t xml:space="preserve">Facial Bone Procedures Except Major Cranial/Facial Bone Procedures	</t>
  </si>
  <si>
    <t xml:space="preserve">Cleft Lip &amp; Palate Repair	</t>
  </si>
  <si>
    <t xml:space="preserve">Tonsil &amp; Adenoid Procedures	</t>
  </si>
  <si>
    <t xml:space="preserve">Other Ear, Nose, Mouth &amp; Throat Procedures	</t>
  </si>
  <si>
    <t xml:space="preserve">Ear, Nose, Mouth, Throat, Cranial/Facial Malignancies	</t>
  </si>
  <si>
    <t xml:space="preserve">Vertigo &amp; Other Labyrinth Disorders	</t>
  </si>
  <si>
    <t xml:space="preserve">Infections Of Upper Respiratory Tract	</t>
  </si>
  <si>
    <t xml:space="preserve">Dental Diseases And Disorders	</t>
  </si>
  <si>
    <t xml:space="preserve">Other Ear, Nose, Mouth,Throat &amp; Cranial/Facial Diagnoses	</t>
  </si>
  <si>
    <t xml:space="preserve">Major Respiratory &amp; Chest Procedures	</t>
  </si>
  <si>
    <t xml:space="preserve">Other Respiratory &amp; Chest Procedures	</t>
  </si>
  <si>
    <t xml:space="preserve">Respiratory System Diagnosis W Ventilator Support 96+ Hours	</t>
  </si>
  <si>
    <t xml:space="preserve">Cystic Fibrosis - Pulmonary Disease	</t>
  </si>
  <si>
    <t xml:space="preserve">Bpd &amp; Oth Chronic Respiratory Diseases Arising In Perinatal Period	</t>
  </si>
  <si>
    <t xml:space="preserve">Respiratory Failure	</t>
  </si>
  <si>
    <t xml:space="preserve">Pulmonary Embolism	</t>
  </si>
  <si>
    <t xml:space="preserve">Major Chest &amp; Respiratory Trauma	</t>
  </si>
  <si>
    <t xml:space="preserve">Respiratory Malignancy	</t>
  </si>
  <si>
    <t xml:space="preserve">Major Respiratory Infections &amp; Inflammations	</t>
  </si>
  <si>
    <t xml:space="preserve">Bronchiolitis &amp; Rsv Pneumonia	</t>
  </si>
  <si>
    <t xml:space="preserve">Other Pneumonia	</t>
  </si>
  <si>
    <t xml:space="preserve">Chronic Obstructive Pulmonary Disease	</t>
  </si>
  <si>
    <t xml:space="preserve">Asthma	</t>
  </si>
  <si>
    <t xml:space="preserve">Interstitial &amp; Alveolar Lung Diseases	</t>
  </si>
  <si>
    <t xml:space="preserve">Other Respiratory Diagnoses Except Signs, Symptoms &amp; Minor Diagnoses	</t>
  </si>
  <si>
    <t xml:space="preserve">Respiratory Signs, Symptoms &amp; Minor Diagnoses	</t>
  </si>
  <si>
    <t xml:space="preserve">Acute Bronchitis And Related Symptoms	</t>
  </si>
  <si>
    <t xml:space="preserve">Major Cardiothoracic Repair Of Heart Anomaly	</t>
  </si>
  <si>
    <t xml:space="preserve">Cardiac Defibrillator &amp; Heart Assist Implant	</t>
  </si>
  <si>
    <t xml:space="preserve">Cardiac Valve Procedures W Ami Or Complex Pdx	</t>
  </si>
  <si>
    <t xml:space="preserve">Cardiac Valve Procedures W/O Ami Or Complex Pdx	</t>
  </si>
  <si>
    <t xml:space="preserve">Coronary Bypass W Ami Or Complex Pdx	</t>
  </si>
  <si>
    <t xml:space="preserve">Coronary Bypass W/O Ami Or Complex Pdx	</t>
  </si>
  <si>
    <t xml:space="preserve">Other Cardiothoracic &amp; Thoracic Vascular Procedures	</t>
  </si>
  <si>
    <t xml:space="preserve">Major Abdominal Vascular Procedures	</t>
  </si>
  <si>
    <t xml:space="preserve">Permanent Cardiac Pacemaker Implant W Ami, Heart Failure Or Shock	</t>
  </si>
  <si>
    <t xml:space="preserve">Perm Cardiac Pacemaker Implant W/O Ami, Heart Failure Or Shock	</t>
  </si>
  <si>
    <t xml:space="preserve">Percutaneous Coronary Intervention W Ami	</t>
  </si>
  <si>
    <t xml:space="preserve">Percutaneous Coronary Intervention W/O Ami	</t>
  </si>
  <si>
    <t xml:space="preserve">Cardiac Pacemaker &amp; Defibrillator Device Replacement	</t>
  </si>
  <si>
    <t xml:space="preserve">Cardiac Pacemaker &amp; Defibrillator Revision Except Device Replacement	</t>
  </si>
  <si>
    <t xml:space="preserve">Other Circulatory System Procedures	</t>
  </si>
  <si>
    <t xml:space="preserve">Lower Extremity Arterial Procedures	</t>
  </si>
  <si>
    <t xml:space="preserve">Other Peripheral Vascular Procedures	</t>
  </si>
  <si>
    <t xml:space="preserve">Acute Myocardial Infarction	</t>
  </si>
  <si>
    <t>Cardiac Catheterization For Coronary Artery Disease</t>
  </si>
  <si>
    <t xml:space="preserve">Cardiac Catheterization For Other Non-Coronary Conditions	</t>
  </si>
  <si>
    <t xml:space="preserve">Acute &amp; Subacute Endocarditis	</t>
  </si>
  <si>
    <t xml:space="preserve">Heart Failure	</t>
  </si>
  <si>
    <t xml:space="preserve">Cardiac Arrest &amp; Shock	</t>
  </si>
  <si>
    <t xml:space="preserve">Peripheral &amp; Other Vascular Disorders	</t>
  </si>
  <si>
    <t xml:space="preserve">Angina Pectoris &amp; Coronary Atherosclerosis	</t>
  </si>
  <si>
    <t xml:space="preserve">Hypertension	</t>
  </si>
  <si>
    <t xml:space="preserve">Cardiac Structural &amp; Valvular Disorders	</t>
  </si>
  <si>
    <t xml:space="preserve">Cardiac Arrhythmia &amp; Conduction Disorders	</t>
  </si>
  <si>
    <t xml:space="preserve">Chest Pain	</t>
  </si>
  <si>
    <t xml:space="preserve">Syncope &amp; Collapse	</t>
  </si>
  <si>
    <t xml:space="preserve">Cardiomyopathy	</t>
  </si>
  <si>
    <t xml:space="preserve">Malfunction,Reaction,Complication Of Cardiac/Vasc Device Or Procedure	</t>
  </si>
  <si>
    <t xml:space="preserve">Other Circulatory System Diagnoses	</t>
  </si>
  <si>
    <t xml:space="preserve">Major Stomach, Esophageal &amp; Duodenal Procedures	</t>
  </si>
  <si>
    <t xml:space="preserve">Other Stomach, Esophageal &amp; Duodenal Procedures	</t>
  </si>
  <si>
    <t xml:space="preserve">Other Small &amp; Large Bowel Procedures	</t>
  </si>
  <si>
    <t xml:space="preserve">Peritoneal Adhesiolysis	</t>
  </si>
  <si>
    <t xml:space="preserve">Anal Procedures	</t>
  </si>
  <si>
    <t xml:space="preserve">Hernia Procedures Except Inguinal, Femoral &amp; Umbilical	</t>
  </si>
  <si>
    <t xml:space="preserve">Inguinal, Femoral &amp; Umbilical Hernia Procedures	</t>
  </si>
  <si>
    <t xml:space="preserve">Other Digestive System &amp; Abdominal Procedures	</t>
  </si>
  <si>
    <t xml:space="preserve">Major Small Bowel Procedures	</t>
  </si>
  <si>
    <t xml:space="preserve">Major Large Bowel Procedures	</t>
  </si>
  <si>
    <t xml:space="preserve">Gastric Fundoplication	</t>
  </si>
  <si>
    <t xml:space="preserve">Appendectomy With Complex Principal Diagnosis	</t>
  </si>
  <si>
    <t xml:space="preserve">Appendectomy Without Complex Principal Diagnosis	</t>
  </si>
  <si>
    <t xml:space="preserve">Digestive Malignancy	</t>
  </si>
  <si>
    <t xml:space="preserve">Peptic Ulcer &amp; Gastritis	</t>
  </si>
  <si>
    <t xml:space="preserve">Major Esophageal Disorders	</t>
  </si>
  <si>
    <t xml:space="preserve">Other Esophageal Disorders	</t>
  </si>
  <si>
    <t xml:space="preserve">Diverticulitis &amp; Diverticulosis	</t>
  </si>
  <si>
    <t xml:space="preserve">Inflammatory Bowel Disease	</t>
  </si>
  <si>
    <t xml:space="preserve">Gastrointestinal Vascular Insufficiency	</t>
  </si>
  <si>
    <t xml:space="preserve">Intestinal Obstruction	</t>
  </si>
  <si>
    <t xml:space="preserve">Major Gastrointestinal &amp; Peritoneal Infections	</t>
  </si>
  <si>
    <t xml:space="preserve">Other Gastroenteritis, Nausea &amp; Vomiting	</t>
  </si>
  <si>
    <t xml:space="preserve">Abdominal Pain	</t>
  </si>
  <si>
    <t xml:space="preserve">Malfunction, Reaction &amp; Complication Of Gi Device Or Procedure	</t>
  </si>
  <si>
    <t xml:space="preserve">Other &amp; Unspecified Gastrointestinal Hemorrhage	</t>
  </si>
  <si>
    <t xml:space="preserve">Other Digestive System Diagnoses	</t>
  </si>
  <si>
    <t xml:space="preserve">Major Pancreas, Liver &amp; Shunt Procedures	</t>
  </si>
  <si>
    <t xml:space="preserve">Major Biliary Tract Procedures	</t>
  </si>
  <si>
    <t>Cholecystectomy</t>
  </si>
  <si>
    <t xml:space="preserve">Other Hepatobiliary, Pancreas &amp; Abdominal Procedures	</t>
  </si>
  <si>
    <t xml:space="preserve">Hepatic Coma &amp; Other Major Acute Liver Disorders	</t>
  </si>
  <si>
    <t xml:space="preserve">Alcoholic Liver Disease	</t>
  </si>
  <si>
    <t xml:space="preserve">Malignancy Of Hepatobiliary System &amp; Pancreas	</t>
  </si>
  <si>
    <t xml:space="preserve">Disorders Of Pancreas Except Malignancy	</t>
  </si>
  <si>
    <t xml:space="preserve">Other Disorders Of The Liver	</t>
  </si>
  <si>
    <t xml:space="preserve">Disorders Of Gallbladder &amp; Biliary Tract	</t>
  </si>
  <si>
    <t xml:space="preserve">Hip Joint Replacement	</t>
  </si>
  <si>
    <t xml:space="preserve">Knee Joint Replacement	</t>
  </si>
  <si>
    <t xml:space="preserve">Dorsal &amp; Lumbar Fusion Proc For Curvature Of Back	</t>
  </si>
  <si>
    <t xml:space="preserve">Dorsal &amp; Lumbar Fusion Proc Except For Curvature Of Back	</t>
  </si>
  <si>
    <t xml:space="preserve">Amputation Of Lower Limb Except Toes	</t>
  </si>
  <si>
    <t xml:space="preserve">Hip &amp; Femur Fracture Repair	</t>
  </si>
  <si>
    <t xml:space="preserve">Other Significant Hip &amp; Femur Surgery	</t>
  </si>
  <si>
    <t xml:space="preserve">Intervertebral Disc Excision &amp; Decompression	</t>
  </si>
  <si>
    <t xml:space="preserve">Skin Graft, Except Hand, For Musculoskeletal &amp; Connective Tissue Diagnoses	</t>
  </si>
  <si>
    <t xml:space="preserve">Knee &amp; Lower Leg Procedures Except Foot	</t>
  </si>
  <si>
    <t xml:space="preserve">Foot &amp; Toe Procedures	</t>
  </si>
  <si>
    <t xml:space="preserve">Shoulder, Upper Arm &amp; Forearm Procedures Except Joint Replacement	</t>
  </si>
  <si>
    <t xml:space="preserve">Hand &amp; Wrist Procedures	</t>
  </si>
  <si>
    <t xml:space="preserve">Tendon, Muscle &amp; Other Soft Tissue Procedures	</t>
  </si>
  <si>
    <t xml:space="preserve">Other Musculoskeletal System &amp; Connective Tissue Procedures	</t>
  </si>
  <si>
    <t xml:space="preserve">Cervical Spinal Fusion &amp; Other Back/Neck Proc Exc Disc Excis/Decomp	</t>
  </si>
  <si>
    <t xml:space="preserve">Shoulder &amp; Elbow Joint Replacement	</t>
  </si>
  <si>
    <t xml:space="preserve">Fracture Of Femur	</t>
  </si>
  <si>
    <t xml:space="preserve">Fracture Of Pelvis Or Dislocation Of Hip	</t>
  </si>
  <si>
    <t xml:space="preserve">Fractures &amp; Dislocations Except Femur, Pelvis &amp; Back	</t>
  </si>
  <si>
    <t xml:space="preserve">Musculoskeletal Malignancy &amp; Pathol Fracture D/T Muscskel Malig	</t>
  </si>
  <si>
    <t xml:space="preserve">Osteomyelitis, Septic Arthritis &amp; Other Musculoskeletal Infections	</t>
  </si>
  <si>
    <t xml:space="preserve">Connective Tissue Disorders	</t>
  </si>
  <si>
    <t xml:space="preserve">Other Back &amp; Neck Disorders, Fractures &amp; Injuries	</t>
  </si>
  <si>
    <t xml:space="preserve">Malfunction, Reaction, Complic Of Orthopedic Device Or Procedure	</t>
  </si>
  <si>
    <t xml:space="preserve">Other Musculoskeletal System &amp; Connective Tissue Diagnoses	</t>
  </si>
  <si>
    <t xml:space="preserve">Skin Graft For Skin &amp; Subcutaneous Tissue Diagnoses	</t>
  </si>
  <si>
    <t xml:space="preserve">Mastectomy Procedures	</t>
  </si>
  <si>
    <t xml:space="preserve">Breast Procedures Except Mastectomy	</t>
  </si>
  <si>
    <t xml:space="preserve">Other Skin, Subcutaneous Tissue &amp; Related Procedures	</t>
  </si>
  <si>
    <t xml:space="preserve">Skin Ulcers	</t>
  </si>
  <si>
    <t xml:space="preserve">Major Skin Disorders	</t>
  </si>
  <si>
    <t xml:space="preserve">Malignant Breast Disorders	</t>
  </si>
  <si>
    <t xml:space="preserve">Cellulitis &amp; Other Skin Infections	</t>
  </si>
  <si>
    <t xml:space="preserve">Contusion, Open Wound &amp; Other Trauma To Skin &amp; Subcutaneous Tissue	</t>
  </si>
  <si>
    <t xml:space="preserve">Other Skin, Subcutaneous Tissue &amp; Breast Disorders	</t>
  </si>
  <si>
    <t xml:space="preserve">Adrenal Procedures	</t>
  </si>
  <si>
    <t xml:space="preserve">Procedures For Obesity	</t>
  </si>
  <si>
    <t xml:space="preserve">Thyroid, Parathyroid &amp; Thyroglossal Procedures	</t>
  </si>
  <si>
    <t xml:space="preserve">Other Procedures For Endocrine, Nutritional &amp; Metabolic Disorders	</t>
  </si>
  <si>
    <t xml:space="preserve">Diabetes	</t>
  </si>
  <si>
    <t xml:space="preserve">Malnutrition, Failure To Thrive &amp; Other Nutritional Disorders	</t>
  </si>
  <si>
    <t xml:space="preserve">Hypovolemia &amp; Related Electrolyte Disorders	</t>
  </si>
  <si>
    <t xml:space="preserve">Inborn Errors Of Metabolism	</t>
  </si>
  <si>
    <t xml:space="preserve">Other Endocrine Disorders	</t>
  </si>
  <si>
    <t xml:space="preserve">Other Non-Hypovolemic Electrolyte Disorders	</t>
  </si>
  <si>
    <t xml:space="preserve">Non-Hypovolemic Sodium Disorders	</t>
  </si>
  <si>
    <t xml:space="preserve">Thyroid Disorders	</t>
  </si>
  <si>
    <t xml:space="preserve">Kidney Transplant	</t>
  </si>
  <si>
    <t xml:space="preserve">Major Bladder Procedures	</t>
  </si>
  <si>
    <t xml:space="preserve">Kidney &amp; Urinary Tract Procedures For Malignancy	</t>
  </si>
  <si>
    <t xml:space="preserve">Kidney &amp; Urinary Tract Procedures For Nonmalignancy	</t>
  </si>
  <si>
    <t xml:space="preserve">Renal Dialysis Access Device And Vessel Repair	</t>
  </si>
  <si>
    <t xml:space="preserve">Other Bladder Procedures	</t>
  </si>
  <si>
    <t xml:space="preserve">Urethral &amp; Transurethral Procedures	</t>
  </si>
  <si>
    <t xml:space="preserve">Other Kidney, Urinary Tract &amp; Related Procedures	</t>
  </si>
  <si>
    <t xml:space="preserve">Kidney &amp; Urinary Tract Malignancy	</t>
  </si>
  <si>
    <t xml:space="preserve">Nephritis &amp; Nephrosis	</t>
  </si>
  <si>
    <t xml:space="preserve">Kidney &amp; Urinary Tract Infections	</t>
  </si>
  <si>
    <t xml:space="preserve">Urinary Stones &amp; Acquired Upper Urinary Tract Obstruction	</t>
  </si>
  <si>
    <t xml:space="preserve">Malfunction, Reaction, Complic Of Genitourinary Device Or Proc	</t>
  </si>
  <si>
    <t xml:space="preserve">Other Kidney &amp; Urinary Tract Diagnoses, Signs &amp; Symptoms	</t>
  </si>
  <si>
    <t xml:space="preserve">Acute Kidney Injury	</t>
  </si>
  <si>
    <t xml:space="preserve">Chronic Kidney Disease	</t>
  </si>
  <si>
    <t xml:space="preserve">Major Male Pelvic Procedures	</t>
  </si>
  <si>
    <t xml:space="preserve">Transurethral Prostatectomy	</t>
  </si>
  <si>
    <t xml:space="preserve">Penis, Testes &amp; Scrotal Procedures	</t>
  </si>
  <si>
    <t xml:space="preserve">Other Male Reproductive System &amp; Related Procedures	</t>
  </si>
  <si>
    <t xml:space="preserve">Malignancy, Male Reproductive System	</t>
  </si>
  <si>
    <t xml:space="preserve">Male Reproductive System Diagnoses Except Malignancy	</t>
  </si>
  <si>
    <t xml:space="preserve">Pelvic Evisceration, Radical Hysterectomy &amp; Other Radical Gyn Procs	</t>
  </si>
  <si>
    <t xml:space="preserve">Uterine &amp; Adnexa Procedures For Ovarian &amp; Adnexal Malignancy	</t>
  </si>
  <si>
    <t xml:space="preserve">Uterine &amp; Adnexa Procedures For Non-Ovarian &amp; Non-Adnexal Malig	</t>
  </si>
  <si>
    <t xml:space="preserve">Uterine &amp; Adnexa Procedures For Non-Malignancy Except Leiomyoma	</t>
  </si>
  <si>
    <t xml:space="preserve">Female Reproductive System Reconstructive Procedures	</t>
  </si>
  <si>
    <t xml:space="preserve">Dilation &amp; Curettage For Non-Obstetric Diagnoses	</t>
  </si>
  <si>
    <t xml:space="preserve">Other Female Reproductive System &amp; Related Procedures	</t>
  </si>
  <si>
    <t xml:space="preserve">Uterine &amp; Adnexa Procedures For Leiomyoma	</t>
  </si>
  <si>
    <t xml:space="preserve">Female Reproductive System Malignancy	</t>
  </si>
  <si>
    <t xml:space="preserve">Female Reproductive System Infections	</t>
  </si>
  <si>
    <t xml:space="preserve">Menstrual &amp; Other Female Reproductive System Disorders	</t>
  </si>
  <si>
    <t xml:space="preserve">Cesarean Delivery	</t>
  </si>
  <si>
    <t xml:space="preserve">Vaginal Delivery W Sterilization &amp;/Or D&amp;C	</t>
  </si>
  <si>
    <t xml:space="preserve">Vaginal Delivery W Complicating Procedures Exc Sterilization &amp;/Or D&amp;C	</t>
  </si>
  <si>
    <t xml:space="preserve">D&amp;C, Aspiration Curettage Or Hysterotomy For Obstetric Diagnoses	</t>
  </si>
  <si>
    <t xml:space="preserve">Ectopic Pregnancy Procedure	</t>
  </si>
  <si>
    <t xml:space="preserve">Other O.R. Proc For Obstetric Diagnoses Except Delivery Diagnoses	</t>
  </si>
  <si>
    <t xml:space="preserve">Vaginal Delivery	</t>
  </si>
  <si>
    <t xml:space="preserve">Postpartum &amp; Post Abortion Diagnoses W/O Procedure	</t>
  </si>
  <si>
    <t xml:space="preserve">Preterm Labor	</t>
  </si>
  <si>
    <t xml:space="preserve">Abortion W/O D&amp;C, Aspiration Curettage Or Hysterotomy	</t>
  </si>
  <si>
    <t xml:space="preserve">False Labor	</t>
  </si>
  <si>
    <t xml:space="preserve">Other Antepartum Diagnoses	</t>
  </si>
  <si>
    <t xml:space="preserve">Neonate, Transferred &lt;5 Days Old, Not Born Here	</t>
  </si>
  <si>
    <t xml:space="preserve">Neonate, Transferred &lt; 5 Days Old, Born Here	</t>
  </si>
  <si>
    <t xml:space="preserve">Neonate W Ecmo	</t>
  </si>
  <si>
    <t xml:space="preserve">Neonate Bwt &lt;1500G W Major Procedure	</t>
  </si>
  <si>
    <t xml:space="preserve">Neonate Bwt &lt;500G Or Ga &lt;24 Weeks	</t>
  </si>
  <si>
    <t xml:space="preserve">Neonate Birthwt 500-749G W/O Major Procedure	</t>
  </si>
  <si>
    <t xml:space="preserve">Neonate Birthwt 750-999G W/O Major Procedure	</t>
  </si>
  <si>
    <t xml:space="preserve">Neonate Bwt 1000-1249G W Resp Dist Synd/Oth Maj Resp Or Maj Anom	</t>
  </si>
  <si>
    <t xml:space="preserve">Neonate Birthwt 1000-1249G W Or W/O Other Significant Condition	</t>
  </si>
  <si>
    <t xml:space="preserve">Neonate Bwt 1250-1499G W Resp Dist Synd/Oth Maj Resp Or Maj Anom	</t>
  </si>
  <si>
    <t xml:space="preserve">Neonate Bwt 1250-1499G W Or W/O Other Significant Condition	</t>
  </si>
  <si>
    <t xml:space="preserve">Neonate Bwt 1500-2499G W Major Procedure	</t>
  </si>
  <si>
    <t xml:space="preserve">Neonate Birthwt 1500-1999G W Major Anomaly	</t>
  </si>
  <si>
    <t xml:space="preserve">Neonate Bwt 1500-1999G W Resp Dist Synd/Oth Maj Resp Cond	</t>
  </si>
  <si>
    <t xml:space="preserve">Neonate Birthwt 1500-1999G W Congenital/Perinatal Infection	</t>
  </si>
  <si>
    <t xml:space="preserve">Neonate Bwt 1500-1999G W Or W/O Other Significant Condition	</t>
  </si>
  <si>
    <t xml:space="preserve">Neonate Bwt 2000-2499G W Major Anomaly	</t>
  </si>
  <si>
    <t xml:space="preserve">Neonate Bwt 2000-2499G W Resp Dist Synd/Oth Maj Resp Cond	</t>
  </si>
  <si>
    <t xml:space="preserve">Neonate Bwt 2000-2499G W Congenital/Perinatal Infection	</t>
  </si>
  <si>
    <t xml:space="preserve">Neonate Bwt 2000-2499G W Other Significant Condition	</t>
  </si>
  <si>
    <t xml:space="preserve">Neonate Bwt 2000-2499G, Normal Newborn Or Neonate W Other Problem	</t>
  </si>
  <si>
    <t xml:space="preserve">Neonate Birthwt &gt;2499G W Major Cardiovascular Procedure	</t>
  </si>
  <si>
    <t xml:space="preserve">Neonate Birthwt &gt;2499G W Other Major Procedure	</t>
  </si>
  <si>
    <t xml:space="preserve">Neonate Birthwt &gt;2499G W Major Anomaly	</t>
  </si>
  <si>
    <t xml:space="preserve">Neonate, Birthwt &gt;2499G W Resp Dist Synd/Oth Maj Resp Cond	</t>
  </si>
  <si>
    <t xml:space="preserve">Neonate Birthwt &gt;2499G W Congenital/Perinatal Infection	</t>
  </si>
  <si>
    <t xml:space="preserve">Neonate Birthwt &gt;2499G W Other Significant Condition	</t>
  </si>
  <si>
    <t xml:space="preserve">Neonate Birthwt &gt;2499G, Normal Newborn Or Neonate W Other Problem	</t>
  </si>
  <si>
    <t xml:space="preserve">Splenectomy	</t>
  </si>
  <si>
    <t xml:space="preserve">Other Procedures Of Blood &amp; Blood-Forming Organs	</t>
  </si>
  <si>
    <t xml:space="preserve">Major Hematologic/Immunologic Diag Exc Sickle Cell Crisis &amp; Coagul	</t>
  </si>
  <si>
    <t xml:space="preserve">Coagulation &amp; Platelet Disorders	</t>
  </si>
  <si>
    <t xml:space="preserve">Sickle Cell Anemia Crisis	</t>
  </si>
  <si>
    <t xml:space="preserve">Other Anemia &amp; Disorders Of Blood &amp; Blood-Forming Organs	</t>
  </si>
  <si>
    <t xml:space="preserve">Major O.R. Procedures For Lymphatic/Hematopoietic/Other Neoplasms	</t>
  </si>
  <si>
    <t xml:space="preserve">Other O.R. Procedures For Lymphatic/Hematopoietic/Other Neoplasms	</t>
  </si>
  <si>
    <t xml:space="preserve">Acute Leukemia	</t>
  </si>
  <si>
    <t xml:space="preserve">Lymphoma, Myeloma &amp; Non-Acute Leukemia	</t>
  </si>
  <si>
    <t xml:space="preserve">Radiotherapy	</t>
  </si>
  <si>
    <t xml:space="preserve">Lymphatic &amp; Other Malignancies &amp; Neoplasms Of Uncertain Behavior	</t>
  </si>
  <si>
    <t xml:space="preserve">Chemotherapy For Acute Leukemia	</t>
  </si>
  <si>
    <t xml:space="preserve">Other Chemotherapy	</t>
  </si>
  <si>
    <t xml:space="preserve">Infectious &amp; Parasitic Diseases Including Hiv W O.R. Procedure	</t>
  </si>
  <si>
    <t xml:space="preserve">Post-Op, Post-Trauma, Other Device Infections W O.R. Procedure	</t>
  </si>
  <si>
    <t xml:space="preserve">Septicemia &amp; Disseminated Infections	</t>
  </si>
  <si>
    <t xml:space="preserve">Post-Operative, Post-Traumatic, Other Device Infections	</t>
  </si>
  <si>
    <t xml:space="preserve">Fever	</t>
  </si>
  <si>
    <t xml:space="preserve">Viral Illness	</t>
  </si>
  <si>
    <t xml:space="preserve">Other Infectious &amp; Parasitic Diseases	</t>
  </si>
  <si>
    <t xml:space="preserve">Mental Illness Diagnosis W O.R. Procedure	</t>
  </si>
  <si>
    <t xml:space="preserve">Schizophrenia	</t>
  </si>
  <si>
    <t xml:space="preserve">Major Depressive Disorders &amp; Other/Unspecified Psychoses	</t>
  </si>
  <si>
    <t xml:space="preserve">Disorders Of Personality &amp; Impulse Control	</t>
  </si>
  <si>
    <t xml:space="preserve">Bipolar Disorders	</t>
  </si>
  <si>
    <t xml:space="preserve">Depression Except Major Depressive Disorder	</t>
  </si>
  <si>
    <t xml:space="preserve">Adjustment Disorders &amp; Neuroses Except Depressive Diagnoses	</t>
  </si>
  <si>
    <t xml:space="preserve">Acute Anxiety &amp; Delirium States	</t>
  </si>
  <si>
    <t xml:space="preserve">Organic Mental Health Disturbances	</t>
  </si>
  <si>
    <t xml:space="preserve">Behavioral Disorders	</t>
  </si>
  <si>
    <t xml:space="preserve">Eating Disorders	</t>
  </si>
  <si>
    <t xml:space="preserve">Other Mental Health Disorders	</t>
  </si>
  <si>
    <t xml:space="preserve">Drug &amp; Alcohol Abuse Or Dependence, Left Against Medical Advice	</t>
  </si>
  <si>
    <t xml:space="preserve">Alcohol &amp; Drug Dependence W Rehab Or Rehab/Detox Therapy	</t>
  </si>
  <si>
    <t xml:space="preserve">Opioid Abuse &amp; Dependence	</t>
  </si>
  <si>
    <t xml:space="preserve">Cocaine Abuse &amp; Dependence	</t>
  </si>
  <si>
    <t xml:space="preserve">Alcohol Abuse &amp; Dependence	</t>
  </si>
  <si>
    <t xml:space="preserve">Other Drug Abuse &amp; Dependence	</t>
  </si>
  <si>
    <t xml:space="preserve">Extensive Or Procedures For Other Complications Of Treatment	</t>
  </si>
  <si>
    <t xml:space="preserve">Moderately Extensive Or Procedures For Other Complications Of Treatment	</t>
  </si>
  <si>
    <t xml:space="preserve">Non-Extensive Or Procedures For Other Complications Of Treatment	</t>
  </si>
  <si>
    <t xml:space="preserve">Hemorrhage Or Hematoma Due To Complication	</t>
  </si>
  <si>
    <t xml:space="preserve">Allergic Reactions	</t>
  </si>
  <si>
    <t xml:space="preserve">Poisoning Of Medicinal Agents	</t>
  </si>
  <si>
    <t xml:space="preserve">Other Complications Of Treatment	</t>
  </si>
  <si>
    <t xml:space="preserve">Other Injury, Poisoning &amp; Toxic Effect Diagnoses	</t>
  </si>
  <si>
    <t xml:space="preserve">Toxic Effects Of Non-Medicinal Substances	</t>
  </si>
  <si>
    <t xml:space="preserve">Overdose	</t>
  </si>
  <si>
    <t xml:space="preserve">Extensive 3Rd Degree Burns W Skin Graft	</t>
  </si>
  <si>
    <t xml:space="preserve">Burns With Skin Graft Except Extensive 3Rd Degree Burns	</t>
  </si>
  <si>
    <t xml:space="preserve">Extensive 3Rd Degree Or Full Thickness Burns W/O Skin Graft	</t>
  </si>
  <si>
    <t xml:space="preserve">Partial Thickness Burns W/O Skin Graft	</t>
  </si>
  <si>
    <t xml:space="preserve">Procedure W Diag Of Rehab, Aftercare Or Oth Contact W Health Service	</t>
  </si>
  <si>
    <t xml:space="preserve">Rehabilitation	</t>
  </si>
  <si>
    <t xml:space="preserve">Signs, Symptoms &amp; Other Factors Influencing Health Status	</t>
  </si>
  <si>
    <t xml:space="preserve">Other Aftercare &amp; Convalescence	</t>
  </si>
  <si>
    <t xml:space="preserve">Neonatal Aftercare	</t>
  </si>
  <si>
    <t xml:space="preserve">Hiv W Multiple Major Hiv Related Conditions	</t>
  </si>
  <si>
    <t xml:space="preserve">Hiv W Major Hiv Related Condition	</t>
  </si>
  <si>
    <t xml:space="preserve">Hiv W Multiple Significant Hiv Related Conditions	</t>
  </si>
  <si>
    <t xml:space="preserve">Hiv W One Signif Hiv Cond Or W/O Signif Related Cond	</t>
  </si>
  <si>
    <t xml:space="preserve">Craniotomy For Multiple Significant Trauma	</t>
  </si>
  <si>
    <t xml:space="preserve">Extensive Abdominal/Thoracic Procedures For Mult Significant Trauma	</t>
  </si>
  <si>
    <t xml:space="preserve">Musculoskeletal &amp; Other Procedures For Multiple Significant Trauma	</t>
  </si>
  <si>
    <t xml:space="preserve">Multiple Significant Trauma W/O O.R. Procedure	</t>
  </si>
  <si>
    <t xml:space="preserve">Extensive Procedure Unrelated To Principal Diagnosis	</t>
  </si>
  <si>
    <t xml:space="preserve">Moderately Extensive Procedure Unrelated To Principal Diagnosis	</t>
  </si>
  <si>
    <t xml:space="preserve">Nonextensive Procedure Unrelated To Principal Diagnosis	</t>
  </si>
  <si>
    <t xml:space="preserve">Principal Diagnosis Invalid As Discharge Diagnosis	</t>
  </si>
  <si>
    <t xml:space="preserve">Ungroupable	</t>
  </si>
  <si>
    <t>Gross DRG Amount Using DRG Base Rate of $5,000</t>
  </si>
  <si>
    <t>Indicates payment policy parameters set by Medicaid (cells E20-E28). Check Tab 3- DRG Base Rate for hospital-specific base rates and add-ons to use in calculator.</t>
  </si>
  <si>
    <t xml:space="preserve">IF E59="Yes", then pay transfer adjustment (E58), else E47 </t>
  </si>
  <si>
    <t>IF E57="Yes", then base payment(E42)/nat. ALOS (E35) times LOS ((E9)+1), else "NA"</t>
  </si>
  <si>
    <t>3. Average length of stay is the trimmed arithmetic value.</t>
  </si>
  <si>
    <t>4. The DRG base rate is specified in tab "DRG Base Rates".</t>
  </si>
  <si>
    <t>Does Discharge status = 02, 05, 63, 65, 66, 82, 85, 91, 93, 94?</t>
  </si>
  <si>
    <t>Calculated transfer/outlier payment adjustment</t>
  </si>
  <si>
    <t>Effective for discharges paid using the specialty per-stay DRG payment method beginning 10/1/20</t>
  </si>
  <si>
    <t xml:space="preserve">This file is designed to enable interested parties to estimate payment under an APR-DRG payment method for inpatient specialty hospitals paid under per-stay method for stays covered by DC Medicaid. The rates in this calculator are effective for discharges on or after October 1, 2020. The "Calculator" sheet incorporates the pricing logic for the DRG base payment, cost outlier payments, etc. The "DRG Table" sheet shows information specific to each APR-DRG. </t>
  </si>
  <si>
    <t>October 1, 2020</t>
  </si>
  <si>
    <t>Effective October 1, 2020</t>
  </si>
  <si>
    <t>1) The district-wide specialty per-stay rate is $17,266.73. This is an interim rate; final rates will be calculated when final cost reports are submitted for the hospital year ending 12/31/2016.  Note that Hadley receives a 2% increase to the base rate due to its primary location being in an economic development zone (EDZ).</t>
  </si>
  <si>
    <t>Note: The CCRs are from the audited hospital fiscal year ending 12/31/2015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</si>
</sst>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5" formatCode="&quot;$&quot;#,##0_);\(&quot;$&quot;#,##0\)"/>
    <numFmt numFmtId="7" formatCode="&quot;$&quot;#,##0.00_);\(&quot;$&quot;#,##0.0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_);\(#,##0.00000\)"/>
    <numFmt numFmtId="168" formatCode="0.00000"/>
    <numFmt numFmtId="169" formatCode="0.0_);[Red]\(0.0\)"/>
    <numFmt numFmtId="170" formatCode="_(* #,##0.0000_);_(* \(#,##0.0000\);_(* &quot;-&quot;??_);_(@_)"/>
    <numFmt numFmtId="171" formatCode="0.0000"/>
    <numFmt numFmtId="172" formatCode="0.0000_);[Red]\(0.0000\)"/>
    <numFmt numFmtId="173" formatCode="0.00_);[Red]\(0.00\)"/>
  </numFmts>
  <fonts count="29">
    <font>
      <sz val="8"/>
      <color theme="1"/>
      <name val="Arial"/>
      <family val="2"/>
    </font>
    <font>
      <sz val="10"/>
      <color theme="1"/>
      <name val="Arial"/>
      <family val="2"/>
    </font>
    <font>
      <sz val="10"/>
      <color theme="1"/>
      <name val="Arial"/>
      <family val="2"/>
    </font>
    <font>
      <sz val="8"/>
      <color theme="1"/>
      <name val="Arial"/>
      <family val="2"/>
    </font>
    <font>
      <sz val="10"/>
      <name val="Arial"/>
      <family val="2"/>
    </font>
    <font>
      <sz val="10"/>
      <color theme="1"/>
      <name val="Arial"/>
      <family val="2"/>
    </font>
    <font>
      <sz val="10"/>
      <color indexed="8"/>
      <name val="Arial"/>
      <family val="2"/>
    </font>
    <font>
      <b/>
      <sz val="16"/>
      <color indexed="9"/>
      <name val="Arial"/>
      <family val="2"/>
    </font>
    <font>
      <i/>
      <sz val="10"/>
      <name val="Arial"/>
      <family val="2"/>
    </font>
    <font>
      <b/>
      <i/>
      <sz val="10"/>
      <color indexed="9"/>
      <name val="Arial"/>
      <family val="2"/>
    </font>
    <font>
      <b/>
      <i/>
      <sz val="10"/>
      <color indexed="8"/>
      <name val="Arial"/>
      <family val="2"/>
    </font>
    <font>
      <b/>
      <sz val="10"/>
      <color indexed="9"/>
      <name val="Arial"/>
      <family val="2"/>
    </font>
    <font>
      <sz val="10"/>
      <color indexed="9"/>
      <name val="Arial"/>
      <family val="2"/>
    </font>
    <font>
      <b/>
      <sz val="10"/>
      <color indexed="8"/>
      <name val="Arial"/>
      <family val="2"/>
    </font>
    <font>
      <sz val="11"/>
      <name val="Calibri"/>
      <family val="2"/>
    </font>
    <font>
      <i/>
      <sz val="10"/>
      <color indexed="8"/>
      <name val="Arial"/>
      <family val="2"/>
    </font>
    <font>
      <i/>
      <sz val="10"/>
      <color indexed="9"/>
      <name val="Arial"/>
      <family val="2"/>
    </font>
    <font>
      <b/>
      <sz val="10"/>
      <name val="Arial"/>
      <family val="2"/>
    </font>
    <font>
      <b/>
      <sz val="10"/>
      <color theme="1"/>
      <name val="Arial"/>
      <family val="2"/>
    </font>
    <font>
      <sz val="10"/>
      <color theme="5" tint="0.39997558519241921"/>
      <name val="Arial"/>
      <family val="2"/>
    </font>
    <font>
      <b/>
      <sz val="20"/>
      <color indexed="9"/>
      <name val="Arial"/>
      <family val="2"/>
    </font>
    <font>
      <i/>
      <vertAlign val="superscript"/>
      <sz val="10"/>
      <color indexed="8"/>
      <name val="Arial"/>
      <family val="2"/>
    </font>
    <font>
      <b/>
      <sz val="10"/>
      <color rgb="FFFFFFFF"/>
      <name val="Arial"/>
      <family val="2"/>
    </font>
    <font>
      <sz val="10"/>
      <color rgb="FF000000"/>
      <name val="Arial"/>
      <family val="2"/>
    </font>
    <font>
      <vertAlign val="superscript"/>
      <sz val="10"/>
      <color indexed="8"/>
      <name val="Arial"/>
      <family val="2"/>
    </font>
    <font>
      <b/>
      <sz val="10"/>
      <color theme="0"/>
      <name val="Arial"/>
      <family val="2"/>
    </font>
    <font>
      <sz val="10"/>
      <name val="Xerox Sans"/>
      <family val="3"/>
    </font>
    <font>
      <sz val="11"/>
      <color theme="1"/>
      <name val="Calibri"/>
      <family val="2"/>
      <scheme val="minor"/>
    </font>
    <font>
      <sz val="8"/>
      <color rgb="FF000000"/>
      <name val="Arial"/>
      <family val="2"/>
    </font>
  </fonts>
  <fills count="11">
    <fill>
      <patternFill patternType="none"/>
    </fill>
    <fill>
      <patternFill patternType="gray125"/>
    </fill>
    <fill>
      <patternFill patternType="solid">
        <fgColor rgb="FFF2F2F2"/>
        <bgColor indexed="64"/>
      </patternFill>
    </fill>
    <fill>
      <patternFill patternType="solid">
        <fgColor indexed="9"/>
        <bgColor indexed="64"/>
      </patternFill>
    </fill>
    <fill>
      <patternFill patternType="solid">
        <fgColor indexed="8"/>
        <bgColor indexed="64"/>
      </patternFill>
    </fill>
    <fill>
      <patternFill patternType="solid">
        <fgColor theme="1"/>
        <bgColor indexed="64"/>
      </patternFill>
    </fill>
    <fill>
      <patternFill patternType="solid">
        <fgColor theme="0"/>
        <bgColor indexed="64"/>
      </patternFill>
    </fill>
    <fill>
      <patternFill patternType="solid">
        <fgColor rgb="FF55585A"/>
        <bgColor indexed="64"/>
      </patternFill>
    </fill>
    <fill>
      <patternFill patternType="solid">
        <fgColor rgb="FFDADDDC"/>
        <bgColor indexed="64"/>
      </patternFill>
    </fill>
    <fill>
      <patternFill patternType="solid">
        <fgColor rgb="FFAAAFB9"/>
        <bgColor indexed="64"/>
      </patternFill>
    </fill>
    <fill>
      <patternFill patternType="solid">
        <fgColor rgb="FF55585A"/>
        <bgColor indexed="0"/>
      </patternFill>
    </fill>
  </fills>
  <borders count="37">
    <border>
      <left/>
      <right/>
      <top/>
      <bottom/>
      <diagonal/>
    </border>
    <border>
      <left/>
      <right/>
      <top/>
      <bottom style="thin">
        <color theme="0"/>
      </bottom>
      <diagonal/>
    </border>
    <border>
      <left/>
      <right style="thin">
        <color theme="0"/>
      </right>
      <top/>
      <bottom style="thin">
        <color theme="0"/>
      </bottom>
      <diagonal/>
    </border>
    <border>
      <left/>
      <right/>
      <top style="thin">
        <color indexed="9"/>
      </top>
      <bottom style="thin">
        <color indexed="9"/>
      </bottom>
      <diagonal/>
    </border>
    <border>
      <left/>
      <right/>
      <top style="thin">
        <color indexed="9"/>
      </top>
      <bottom/>
      <diagonal/>
    </border>
    <border>
      <left/>
      <right/>
      <top/>
      <bottom style="thin">
        <color indexed="9"/>
      </bottom>
      <diagonal/>
    </border>
    <border>
      <left/>
      <right/>
      <top/>
      <bottom style="thin">
        <color rgb="FF55585A"/>
      </bottom>
      <diagonal/>
    </border>
    <border>
      <left/>
      <right/>
      <top style="thin">
        <color rgb="FF55585A"/>
      </top>
      <bottom style="thin">
        <color rgb="FF55585A"/>
      </bottom>
      <diagonal/>
    </border>
    <border>
      <left style="thin">
        <color rgb="FF55585A"/>
      </left>
      <right/>
      <top style="thin">
        <color rgb="FF55585A"/>
      </top>
      <bottom/>
      <diagonal/>
    </border>
    <border>
      <left/>
      <right/>
      <top style="thin">
        <color rgb="FF55585A"/>
      </top>
      <bottom/>
      <diagonal/>
    </border>
    <border>
      <left/>
      <right style="thin">
        <color rgb="FF55585A"/>
      </right>
      <top style="thin">
        <color rgb="FF55585A"/>
      </top>
      <bottom/>
      <diagonal/>
    </border>
    <border>
      <left style="thin">
        <color rgb="FF55585A"/>
      </left>
      <right/>
      <top/>
      <bottom/>
      <diagonal/>
    </border>
    <border>
      <left/>
      <right style="thin">
        <color rgb="FF55585A"/>
      </right>
      <top/>
      <bottom/>
      <diagonal/>
    </border>
    <border>
      <left style="thin">
        <color rgb="FF55585A"/>
      </left>
      <right/>
      <top/>
      <bottom style="thin">
        <color theme="0"/>
      </bottom>
      <diagonal/>
    </border>
    <border>
      <left/>
      <right style="thin">
        <color rgb="FF55585A"/>
      </right>
      <top style="thin">
        <color indexed="9"/>
      </top>
      <bottom style="thin">
        <color indexed="9"/>
      </bottom>
      <diagonal/>
    </border>
    <border>
      <left style="thin">
        <color rgb="FF55585A"/>
      </left>
      <right/>
      <top style="thin">
        <color indexed="9"/>
      </top>
      <bottom style="thin">
        <color indexed="9"/>
      </bottom>
      <diagonal/>
    </border>
    <border>
      <left/>
      <right style="thin">
        <color rgb="FF55585A"/>
      </right>
      <top/>
      <bottom style="thin">
        <color theme="0"/>
      </bottom>
      <diagonal/>
    </border>
    <border>
      <left style="thin">
        <color rgb="FF55585A"/>
      </left>
      <right/>
      <top/>
      <bottom style="thin">
        <color rgb="FF55585A"/>
      </bottom>
      <diagonal/>
    </border>
    <border>
      <left/>
      <right style="thin">
        <color rgb="FF55585A"/>
      </right>
      <top/>
      <bottom style="thin">
        <color rgb="FF55585A"/>
      </bottom>
      <diagonal/>
    </border>
    <border>
      <left style="thin">
        <color rgb="FF55585A"/>
      </left>
      <right style="thin">
        <color rgb="FF55585A"/>
      </right>
      <top style="thin">
        <color rgb="FF55585A"/>
      </top>
      <bottom/>
      <diagonal/>
    </border>
    <border>
      <left style="thin">
        <color rgb="FF55585A"/>
      </left>
      <right style="thin">
        <color rgb="FF55585A"/>
      </right>
      <top/>
      <bottom/>
      <diagonal/>
    </border>
    <border>
      <left style="thin">
        <color rgb="FF55585A"/>
      </left>
      <right style="thin">
        <color rgb="FF55585A"/>
      </right>
      <top/>
      <bottom style="thin">
        <color rgb="FF55585A"/>
      </bottom>
      <diagonal/>
    </border>
    <border>
      <left style="medium">
        <color indexed="64"/>
      </left>
      <right style="medium">
        <color indexed="64"/>
      </right>
      <top style="medium">
        <color indexed="64"/>
      </top>
      <bottom/>
      <diagonal/>
    </border>
    <border>
      <left style="thin">
        <color rgb="FF55585A"/>
      </left>
      <right/>
      <top style="thin">
        <color rgb="FF55585A"/>
      </top>
      <bottom style="thin">
        <color rgb="FF55585A"/>
      </bottom>
      <diagonal/>
    </border>
    <border>
      <left/>
      <right style="thin">
        <color rgb="FF55585A"/>
      </right>
      <top style="thin">
        <color rgb="FF55585A"/>
      </top>
      <bottom style="thin">
        <color rgb="FF55585A"/>
      </bottom>
      <diagonal/>
    </border>
    <border>
      <left style="thin">
        <color rgb="FF55585A"/>
      </left>
      <right style="thin">
        <color theme="0"/>
      </right>
      <top style="thin">
        <color rgb="FF55585A"/>
      </top>
      <bottom style="thin">
        <color rgb="FF55585A"/>
      </bottom>
      <diagonal/>
    </border>
    <border>
      <left style="thin">
        <color theme="0"/>
      </left>
      <right style="thin">
        <color theme="0"/>
      </right>
      <top style="thin">
        <color rgb="FF55585A"/>
      </top>
      <bottom style="thin">
        <color rgb="FF55585A"/>
      </bottom>
      <diagonal/>
    </border>
    <border>
      <left/>
      <right/>
      <top style="medium">
        <color indexed="64"/>
      </top>
      <bottom/>
      <diagonal/>
    </border>
    <border>
      <left style="thin">
        <color rgb="FF55585A"/>
      </left>
      <right style="thin">
        <color theme="0"/>
      </right>
      <top/>
      <bottom/>
      <diagonal/>
    </border>
    <border>
      <left style="thin">
        <color theme="0"/>
      </left>
      <right style="thin">
        <color theme="0"/>
      </right>
      <top/>
      <bottom/>
      <diagonal/>
    </border>
    <border>
      <left style="thin">
        <color theme="0"/>
      </left>
      <right/>
      <top/>
      <bottom style="thin">
        <color theme="0"/>
      </bottom>
      <diagonal/>
    </border>
    <border>
      <left style="thin">
        <color theme="0"/>
      </left>
      <right style="thin">
        <color theme="0"/>
      </right>
      <top style="thin">
        <color theme="0"/>
      </top>
      <bottom/>
      <diagonal/>
    </border>
    <border>
      <left style="thin">
        <color theme="0"/>
      </left>
      <right style="thin">
        <color rgb="FF55585A"/>
      </right>
      <top style="thin">
        <color theme="0"/>
      </top>
      <bottom/>
      <diagonal/>
    </border>
    <border>
      <left/>
      <right/>
      <top/>
      <bottom style="thin">
        <color auto="1"/>
      </bottom>
      <diagonal/>
    </border>
    <border>
      <left style="thin">
        <color rgb="FF55585A"/>
      </left>
      <right/>
      <top style="thin">
        <color rgb="FF55585A"/>
      </top>
      <bottom style="medium">
        <color indexed="64"/>
      </bottom>
      <diagonal/>
    </border>
    <border>
      <left/>
      <right/>
      <top style="thin">
        <color rgb="FF55585A"/>
      </top>
      <bottom style="medium">
        <color indexed="64"/>
      </bottom>
      <diagonal/>
    </border>
    <border>
      <left style="thin">
        <color theme="0"/>
      </left>
      <right/>
      <top/>
      <bottom/>
      <diagonal/>
    </border>
  </borders>
  <cellStyleXfs count="10">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6" fillId="0" borderId="0"/>
    <xf numFmtId="0" fontId="4" fillId="0" borderId="0"/>
    <xf numFmtId="0" fontId="4" fillId="0" borderId="0"/>
    <xf numFmtId="0" fontId="26" fillId="0" borderId="0"/>
    <xf numFmtId="0" fontId="27" fillId="0" borderId="0"/>
    <xf numFmtId="0" fontId="27" fillId="0" borderId="0"/>
  </cellStyleXfs>
  <cellXfs count="229">
    <xf numFmtId="0" fontId="0" fillId="0" borderId="0" xfId="0"/>
    <xf numFmtId="0" fontId="4" fillId="2" borderId="0" xfId="0" applyFont="1" applyFill="1"/>
    <xf numFmtId="0" fontId="4" fillId="0" borderId="0" xfId="0" applyFont="1" applyFill="1"/>
    <xf numFmtId="0" fontId="4" fillId="3" borderId="0" xfId="0" applyFont="1" applyFill="1" applyBorder="1" applyAlignment="1">
      <alignment horizontal="left" vertical="center"/>
    </xf>
    <xf numFmtId="164" fontId="12" fillId="3" borderId="0" xfId="1" applyNumberFormat="1" applyFont="1" applyFill="1" applyBorder="1" applyAlignment="1">
      <alignment horizontal="left" vertical="center"/>
    </xf>
    <xf numFmtId="0" fontId="4" fillId="0" borderId="0" xfId="0" applyFont="1" applyFill="1" applyBorder="1" applyAlignment="1">
      <alignment horizontal="left" vertical="center"/>
    </xf>
    <xf numFmtId="164" fontId="12" fillId="0" borderId="0" xfId="1" applyNumberFormat="1" applyFont="1" applyFill="1" applyBorder="1" applyAlignment="1">
      <alignment horizontal="left" vertical="center"/>
    </xf>
    <xf numFmtId="167" fontId="4" fillId="0" borderId="0" xfId="1" applyNumberFormat="1" applyFont="1" applyFill="1" applyBorder="1" applyAlignment="1" applyProtection="1">
      <alignment horizontal="center" vertical="center"/>
    </xf>
    <xf numFmtId="0" fontId="14" fillId="0" borderId="0" xfId="0" applyFont="1" applyFill="1" applyBorder="1" applyAlignment="1">
      <alignment horizontal="center" vertical="center"/>
    </xf>
    <xf numFmtId="2" fontId="4" fillId="0" borderId="0" xfId="0" applyNumberFormat="1" applyFont="1" applyFill="1" applyBorder="1" applyAlignment="1" applyProtection="1">
      <alignment horizontal="center" vertical="center" wrapText="1"/>
    </xf>
    <xf numFmtId="168" fontId="4" fillId="0" borderId="0" xfId="0" applyNumberFormat="1" applyFont="1" applyFill="1" applyBorder="1" applyAlignment="1" applyProtection="1">
      <alignment horizontal="center" vertical="center" wrapText="1"/>
    </xf>
    <xf numFmtId="0" fontId="6" fillId="0" borderId="0" xfId="0" applyFont="1" applyFill="1" applyBorder="1" applyAlignment="1" applyProtection="1">
      <alignment horizontal="center" vertical="center"/>
    </xf>
    <xf numFmtId="164" fontId="4" fillId="0" borderId="0" xfId="1" applyNumberFormat="1" applyFont="1" applyFill="1" applyBorder="1" applyAlignment="1">
      <alignment horizontal="left" vertical="center"/>
    </xf>
    <xf numFmtId="9" fontId="6" fillId="0" borderId="0" xfId="3" applyFont="1" applyFill="1" applyBorder="1" applyAlignment="1" applyProtection="1">
      <alignment horizontal="center" vertical="center" wrapText="1"/>
    </xf>
    <xf numFmtId="166" fontId="6" fillId="0" borderId="0" xfId="3" applyNumberFormat="1" applyFont="1" applyFill="1" applyBorder="1" applyAlignment="1" applyProtection="1">
      <alignment horizontal="center" vertical="center" wrapText="1"/>
    </xf>
    <xf numFmtId="165" fontId="4" fillId="0" borderId="0" xfId="2" applyNumberFormat="1" applyFont="1" applyFill="1" applyBorder="1" applyAlignment="1" applyProtection="1">
      <alignment horizontal="center" vertical="center"/>
    </xf>
    <xf numFmtId="0" fontId="6" fillId="0" borderId="0" xfId="0" applyFont="1" applyFill="1" applyBorder="1" applyAlignment="1">
      <alignment horizontal="left" vertical="center"/>
    </xf>
    <xf numFmtId="164" fontId="6" fillId="0" borderId="0" xfId="1" applyNumberFormat="1" applyFont="1" applyFill="1" applyBorder="1" applyAlignment="1">
      <alignment horizontal="left" vertical="center"/>
    </xf>
    <xf numFmtId="0" fontId="6" fillId="0" borderId="0" xfId="0" applyFont="1" applyFill="1"/>
    <xf numFmtId="7" fontId="4" fillId="0" borderId="0" xfId="0" applyNumberFormat="1" applyFont="1" applyFill="1" applyBorder="1" applyAlignment="1" applyProtection="1">
      <alignment horizontal="center" vertical="center"/>
    </xf>
    <xf numFmtId="165" fontId="4" fillId="0" borderId="0" xfId="0" applyNumberFormat="1" applyFont="1" applyFill="1" applyBorder="1" applyAlignment="1" applyProtection="1">
      <alignment horizontal="center" vertical="center"/>
    </xf>
    <xf numFmtId="165" fontId="11" fillId="4" borderId="1" xfId="0" applyNumberFormat="1" applyFont="1" applyFill="1" applyBorder="1" applyAlignment="1" applyProtection="1">
      <alignment horizontal="center" vertical="center"/>
    </xf>
    <xf numFmtId="0" fontId="17" fillId="0" borderId="0" xfId="0" applyFont="1" applyFill="1"/>
    <xf numFmtId="0" fontId="19" fillId="0" borderId="0" xfId="0" applyFont="1" applyBorder="1" applyAlignment="1">
      <alignment horizontal="left"/>
    </xf>
    <xf numFmtId="0" fontId="4" fillId="0" borderId="0" xfId="0" applyFont="1"/>
    <xf numFmtId="0" fontId="4" fillId="0" borderId="0" xfId="0" applyFont="1" applyAlignment="1">
      <alignment horizontal="center"/>
    </xf>
    <xf numFmtId="7" fontId="4" fillId="0" borderId="0" xfId="0" applyNumberFormat="1" applyFont="1" applyAlignment="1">
      <alignment wrapText="1"/>
    </xf>
    <xf numFmtId="7" fontId="4" fillId="0" borderId="0" xfId="0" applyNumberFormat="1" applyFont="1" applyAlignment="1">
      <alignment horizontal="center"/>
    </xf>
    <xf numFmtId="0" fontId="4" fillId="0" borderId="0" xfId="0" applyFont="1" applyAlignment="1">
      <alignment wrapText="1"/>
    </xf>
    <xf numFmtId="0" fontId="0" fillId="6" borderId="0" xfId="0" applyFill="1"/>
    <xf numFmtId="49" fontId="8" fillId="6" borderId="0" xfId="0" quotePrefix="1" applyNumberFormat="1" applyFont="1" applyFill="1"/>
    <xf numFmtId="0" fontId="4" fillId="6" borderId="0" xfId="0" applyFont="1" applyFill="1"/>
    <xf numFmtId="170" fontId="4" fillId="6" borderId="0" xfId="1" applyNumberFormat="1" applyFont="1" applyFill="1" applyBorder="1"/>
    <xf numFmtId="0" fontId="17" fillId="6" borderId="0" xfId="0" applyFont="1" applyFill="1"/>
    <xf numFmtId="0" fontId="17" fillId="0" borderId="0" xfId="0" applyFont="1"/>
    <xf numFmtId="0" fontId="4" fillId="6" borderId="0" xfId="0" applyFont="1" applyFill="1" applyAlignment="1"/>
    <xf numFmtId="0" fontId="4" fillId="0" borderId="0" xfId="0" applyFont="1" applyAlignment="1"/>
    <xf numFmtId="0" fontId="4" fillId="6" borderId="0" xfId="0" applyFont="1" applyFill="1" applyBorder="1" applyAlignment="1">
      <alignment wrapText="1"/>
    </xf>
    <xf numFmtId="0" fontId="4" fillId="6" borderId="0" xfId="0" applyFont="1" applyFill="1" applyBorder="1"/>
    <xf numFmtId="170" fontId="4" fillId="0" borderId="0" xfId="1" applyNumberFormat="1" applyFont="1" applyFill="1" applyBorder="1"/>
    <xf numFmtId="0" fontId="4" fillId="0" borderId="0" xfId="0" applyFont="1" applyBorder="1"/>
    <xf numFmtId="0" fontId="4" fillId="0" borderId="0" xfId="0" applyFont="1" applyFill="1" applyBorder="1" applyAlignment="1"/>
    <xf numFmtId="0" fontId="17" fillId="0" borderId="0" xfId="0" applyFont="1" applyBorder="1"/>
    <xf numFmtId="165" fontId="6" fillId="0" borderId="0" xfId="0" applyNumberFormat="1" applyFont="1" applyFill="1" applyBorder="1" applyAlignment="1" applyProtection="1">
      <alignment horizontal="center" vertical="center"/>
    </xf>
    <xf numFmtId="0" fontId="0" fillId="3" borderId="0" xfId="0" applyFont="1" applyFill="1" applyBorder="1" applyAlignment="1">
      <alignment horizontal="left" wrapText="1"/>
    </xf>
    <xf numFmtId="0" fontId="11" fillId="7" borderId="0" xfId="0" applyFont="1" applyFill="1" applyBorder="1" applyAlignment="1">
      <alignment horizontal="center" vertical="center"/>
    </xf>
    <xf numFmtId="164" fontId="12" fillId="7" borderId="0" xfId="1" applyNumberFormat="1" applyFont="1" applyFill="1" applyBorder="1" applyAlignment="1">
      <alignment horizontal="left" vertical="center"/>
    </xf>
    <xf numFmtId="164" fontId="12" fillId="8" borderId="0" xfId="1" applyNumberFormat="1" applyFont="1" applyFill="1" applyBorder="1" applyAlignment="1">
      <alignment horizontal="left" vertical="center"/>
    </xf>
    <xf numFmtId="0" fontId="4" fillId="9" borderId="0" xfId="0" applyFont="1" applyFill="1" applyBorder="1" applyAlignment="1">
      <alignment horizontal="left" vertical="center"/>
    </xf>
    <xf numFmtId="165" fontId="18" fillId="9" borderId="0" xfId="0" applyNumberFormat="1" applyFont="1" applyFill="1" applyBorder="1" applyAlignment="1" applyProtection="1">
      <alignment horizontal="center" vertical="center"/>
    </xf>
    <xf numFmtId="164" fontId="12" fillId="9" borderId="0" xfId="1" applyNumberFormat="1" applyFont="1" applyFill="1" applyBorder="1" applyAlignment="1">
      <alignment horizontal="left" vertical="center"/>
    </xf>
    <xf numFmtId="0" fontId="11" fillId="8" borderId="0" xfId="0" applyFont="1" applyFill="1" applyBorder="1" applyAlignment="1">
      <alignment horizontal="left" vertical="center"/>
    </xf>
    <xf numFmtId="0" fontId="11" fillId="8" borderId="0" xfId="0" applyFont="1" applyFill="1" applyBorder="1" applyAlignment="1" applyProtection="1">
      <alignment horizontal="center" vertical="center"/>
    </xf>
    <xf numFmtId="0" fontId="13" fillId="8" borderId="0" xfId="0" applyFont="1" applyFill="1" applyBorder="1" applyAlignment="1">
      <alignment horizontal="left" vertical="center"/>
    </xf>
    <xf numFmtId="0" fontId="13" fillId="8" borderId="0" xfId="0" applyFont="1" applyFill="1" applyBorder="1" applyAlignment="1" applyProtection="1">
      <alignment horizontal="center" vertical="center"/>
    </xf>
    <xf numFmtId="164" fontId="6" fillId="8" borderId="0" xfId="1" applyNumberFormat="1" applyFont="1" applyFill="1" applyBorder="1" applyAlignment="1">
      <alignment horizontal="left" vertical="center"/>
    </xf>
    <xf numFmtId="0" fontId="15" fillId="8" borderId="0" xfId="0" applyFont="1" applyFill="1" applyBorder="1" applyAlignment="1">
      <alignment horizontal="left" vertical="center"/>
    </xf>
    <xf numFmtId="165" fontId="16" fillId="8" borderId="0" xfId="0" applyNumberFormat="1" applyFont="1" applyFill="1" applyBorder="1" applyAlignment="1" applyProtection="1">
      <alignment horizontal="center" vertical="center"/>
    </xf>
    <xf numFmtId="164" fontId="16" fillId="8" borderId="0" xfId="1" applyNumberFormat="1" applyFont="1" applyFill="1" applyBorder="1" applyAlignment="1">
      <alignment horizontal="left" vertical="center"/>
    </xf>
    <xf numFmtId="0" fontId="13" fillId="8" borderId="3" xfId="0" applyFont="1" applyFill="1" applyBorder="1" applyAlignment="1">
      <alignment horizontal="left" vertical="center"/>
    </xf>
    <xf numFmtId="0" fontId="13" fillId="8" borderId="3" xfId="0" applyFont="1" applyFill="1" applyBorder="1" applyAlignment="1" applyProtection="1">
      <alignment horizontal="center" vertical="center"/>
    </xf>
    <xf numFmtId="164" fontId="6" fillId="8" borderId="3" xfId="1" applyNumberFormat="1" applyFont="1" applyFill="1" applyBorder="1" applyAlignment="1">
      <alignment horizontal="left" vertical="center"/>
    </xf>
    <xf numFmtId="0" fontId="13" fillId="8" borderId="5" xfId="0" applyFont="1" applyFill="1" applyBorder="1" applyAlignment="1" applyProtection="1">
      <alignment horizontal="center" vertical="center"/>
    </xf>
    <xf numFmtId="0" fontId="11" fillId="8" borderId="3" xfId="0" applyFont="1" applyFill="1" applyBorder="1" applyAlignment="1">
      <alignment horizontal="left" vertical="center"/>
    </xf>
    <xf numFmtId="0" fontId="11" fillId="8" borderId="5" xfId="0" applyFont="1" applyFill="1" applyBorder="1" applyAlignment="1">
      <alignment horizontal="center" vertical="center"/>
    </xf>
    <xf numFmtId="164" fontId="12" fillId="8" borderId="3" xfId="1" applyNumberFormat="1" applyFont="1" applyFill="1" applyBorder="1" applyAlignment="1">
      <alignment horizontal="left" vertical="center"/>
    </xf>
    <xf numFmtId="0" fontId="13" fillId="8" borderId="0" xfId="0" applyFont="1" applyFill="1" applyBorder="1" applyAlignment="1" applyProtection="1">
      <alignment horizontal="center" vertical="center" wrapText="1"/>
    </xf>
    <xf numFmtId="164" fontId="13" fillId="8" borderId="3" xfId="1" applyNumberFormat="1" applyFont="1" applyFill="1" applyBorder="1" applyAlignment="1">
      <alignment horizontal="left" vertical="center"/>
    </xf>
    <xf numFmtId="5" fontId="6" fillId="8" borderId="0" xfId="2" applyNumberFormat="1" applyFont="1" applyFill="1" applyBorder="1" applyAlignment="1" applyProtection="1">
      <alignment horizontal="center" vertical="center" wrapText="1"/>
    </xf>
    <xf numFmtId="9" fontId="6" fillId="8" borderId="0" xfId="3" applyFont="1" applyFill="1" applyBorder="1" applyAlignment="1" applyProtection="1">
      <alignment horizontal="center" vertical="center" wrapText="1"/>
    </xf>
    <xf numFmtId="1" fontId="5" fillId="8" borderId="0" xfId="3" applyNumberFormat="1" applyFont="1" applyFill="1" applyBorder="1" applyAlignment="1" applyProtection="1">
      <alignment horizontal="center" vertical="center" wrapText="1"/>
    </xf>
    <xf numFmtId="166" fontId="6" fillId="8" borderId="0" xfId="2" applyNumberFormat="1" applyFont="1" applyFill="1" applyBorder="1" applyAlignment="1" applyProtection="1">
      <alignment horizontal="center" vertical="center" wrapText="1"/>
    </xf>
    <xf numFmtId="2" fontId="6" fillId="8" borderId="0" xfId="1" applyNumberFormat="1" applyFont="1" applyFill="1" applyBorder="1" applyAlignment="1" applyProtection="1">
      <alignment horizontal="center" vertical="center" wrapText="1"/>
    </xf>
    <xf numFmtId="0" fontId="11" fillId="7" borderId="11" xfId="0" applyFont="1" applyFill="1" applyBorder="1" applyAlignment="1">
      <alignment horizontal="center" vertical="center"/>
    </xf>
    <xf numFmtId="0" fontId="11" fillId="7" borderId="12" xfId="0" applyFont="1" applyFill="1" applyBorder="1" applyAlignment="1">
      <alignment horizontal="center" vertical="center" wrapText="1"/>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wrapText="1"/>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wrapText="1"/>
    </xf>
    <xf numFmtId="0" fontId="13" fillId="8" borderId="15" xfId="0" applyFont="1" applyFill="1" applyBorder="1" applyAlignment="1">
      <alignment horizontal="left" vertical="center"/>
    </xf>
    <xf numFmtId="0" fontId="13" fillId="8" borderId="14" xfId="0" applyFont="1" applyFill="1" applyBorder="1" applyAlignment="1">
      <alignment horizontal="left" vertical="center" wrapText="1"/>
    </xf>
    <xf numFmtId="0" fontId="4" fillId="8" borderId="14" xfId="0" applyFont="1" applyFill="1" applyBorder="1" applyAlignment="1">
      <alignment horizontal="left" vertical="center" wrapText="1"/>
    </xf>
    <xf numFmtId="0" fontId="6" fillId="8" borderId="14" xfId="0" applyFont="1" applyFill="1" applyBorder="1" applyAlignment="1">
      <alignment horizontal="left" vertical="center" wrapText="1"/>
    </xf>
    <xf numFmtId="165" fontId="5" fillId="0" borderId="12" xfId="2" applyNumberFormat="1" applyFont="1" applyFill="1" applyBorder="1" applyAlignment="1">
      <alignment horizontal="left" vertical="center"/>
    </xf>
    <xf numFmtId="0" fontId="13" fillId="8" borderId="11" xfId="0" applyFont="1" applyFill="1" applyBorder="1" applyAlignment="1">
      <alignment horizontal="left" vertical="center"/>
    </xf>
    <xf numFmtId="0" fontId="6" fillId="8" borderId="12" xfId="0" applyFont="1" applyFill="1" applyBorder="1" applyAlignment="1">
      <alignment horizontal="left" vertical="center" wrapText="1"/>
    </xf>
    <xf numFmtId="0" fontId="6" fillId="0" borderId="11" xfId="0" applyFont="1" applyFill="1" applyBorder="1" applyAlignment="1">
      <alignment horizontal="left" vertical="center"/>
    </xf>
    <xf numFmtId="7" fontId="5" fillId="0" borderId="12" xfId="0" applyNumberFormat="1" applyFont="1" applyFill="1" applyBorder="1" applyAlignment="1">
      <alignment horizontal="left" vertical="center" wrapText="1"/>
    </xf>
    <xf numFmtId="165" fontId="5" fillId="0" borderId="12" xfId="0" applyNumberFormat="1" applyFont="1" applyFill="1" applyBorder="1" applyAlignment="1">
      <alignment horizontal="left" vertical="center" wrapText="1"/>
    </xf>
    <xf numFmtId="0" fontId="16" fillId="8" borderId="12" xfId="0" applyFont="1" applyFill="1" applyBorder="1" applyAlignment="1">
      <alignment horizontal="left" vertical="center" wrapText="1"/>
    </xf>
    <xf numFmtId="7" fontId="5" fillId="0" borderId="12" xfId="0" applyNumberFormat="1" applyFont="1" applyFill="1" applyBorder="1" applyAlignment="1">
      <alignment vertical="center" wrapText="1"/>
    </xf>
    <xf numFmtId="0" fontId="17" fillId="8" borderId="11" xfId="0" applyFont="1" applyFill="1" applyBorder="1" applyAlignment="1">
      <alignment horizontal="left" vertical="center"/>
    </xf>
    <xf numFmtId="0" fontId="4" fillId="8" borderId="12" xfId="0" applyFont="1" applyFill="1" applyBorder="1" applyAlignment="1">
      <alignment horizontal="left" vertical="center" wrapText="1"/>
    </xf>
    <xf numFmtId="165" fontId="5" fillId="9" borderId="16" xfId="0" applyNumberFormat="1" applyFont="1" applyFill="1" applyBorder="1" applyAlignment="1">
      <alignment horizontal="left" vertical="center" wrapText="1"/>
    </xf>
    <xf numFmtId="0" fontId="4" fillId="9" borderId="11" xfId="0" applyFont="1" applyFill="1" applyBorder="1"/>
    <xf numFmtId="0" fontId="5" fillId="9" borderId="12" xfId="0" applyFont="1" applyFill="1" applyBorder="1" applyAlignment="1">
      <alignment horizontal="left" vertical="center" wrapText="1"/>
    </xf>
    <xf numFmtId="7" fontId="12" fillId="7" borderId="19" xfId="0" applyNumberFormat="1" applyFont="1" applyFill="1" applyBorder="1" applyAlignment="1" applyProtection="1">
      <alignment horizontal="center" vertical="center"/>
      <protection locked="0"/>
    </xf>
    <xf numFmtId="10" fontId="12" fillId="7" borderId="20" xfId="0" applyNumberFormat="1" applyFont="1" applyFill="1" applyBorder="1" applyAlignment="1" applyProtection="1">
      <alignment horizontal="center" vertical="center"/>
      <protection locked="0"/>
    </xf>
    <xf numFmtId="37" fontId="12" fillId="7" borderId="20" xfId="1" applyNumberFormat="1" applyFont="1" applyFill="1" applyBorder="1" applyAlignment="1" applyProtection="1">
      <alignment horizontal="center" vertical="center"/>
      <protection locked="0"/>
    </xf>
    <xf numFmtId="0" fontId="12" fillId="7" borderId="20" xfId="0" applyFont="1" applyFill="1" applyBorder="1" applyAlignment="1" applyProtection="1">
      <alignment horizontal="center" vertical="center"/>
      <protection locked="0"/>
    </xf>
    <xf numFmtId="165" fontId="12" fillId="7" borderId="20" xfId="2" applyNumberFormat="1" applyFont="1" applyFill="1" applyBorder="1" applyAlignment="1" applyProtection="1">
      <alignment horizontal="center" vertical="center"/>
      <protection locked="0"/>
    </xf>
    <xf numFmtId="0" fontId="12" fillId="7" borderId="21" xfId="0" applyFont="1" applyFill="1" applyBorder="1" applyAlignment="1" applyProtection="1">
      <alignment horizontal="center" vertical="center"/>
      <protection locked="0"/>
    </xf>
    <xf numFmtId="0" fontId="4" fillId="3" borderId="11" xfId="0" applyFont="1" applyFill="1" applyBorder="1"/>
    <xf numFmtId="165" fontId="11" fillId="5" borderId="22" xfId="0" applyNumberFormat="1" applyFont="1" applyFill="1" applyBorder="1" applyAlignment="1" applyProtection="1">
      <alignment horizontal="center" vertical="center"/>
    </xf>
    <xf numFmtId="165" fontId="5" fillId="9" borderId="12" xfId="0" applyNumberFormat="1" applyFont="1" applyFill="1" applyBorder="1" applyAlignment="1">
      <alignment horizontal="left" vertical="center" wrapText="1"/>
    </xf>
    <xf numFmtId="0" fontId="4" fillId="8" borderId="9" xfId="0" applyFont="1" applyFill="1" applyBorder="1" applyAlignment="1">
      <alignment horizontal="left" vertical="center"/>
    </xf>
    <xf numFmtId="165" fontId="11" fillId="8" borderId="9" xfId="0" applyNumberFormat="1" applyFont="1" applyFill="1" applyBorder="1" applyAlignment="1">
      <alignment horizontal="center" vertical="center"/>
    </xf>
    <xf numFmtId="164" fontId="12" fillId="8" borderId="9" xfId="1" applyNumberFormat="1" applyFont="1" applyFill="1" applyBorder="1" applyAlignment="1">
      <alignment horizontal="left" vertical="center"/>
    </xf>
    <xf numFmtId="0" fontId="4" fillId="8" borderId="10" xfId="0" applyFont="1" applyFill="1" applyBorder="1" applyAlignment="1">
      <alignment horizontal="left" vertical="center" wrapText="1"/>
    </xf>
    <xf numFmtId="0" fontId="4" fillId="6" borderId="12" xfId="0" applyFont="1" applyFill="1" applyBorder="1" applyAlignment="1">
      <alignment wrapText="1"/>
    </xf>
    <xf numFmtId="0" fontId="23" fillId="0" borderId="0" xfId="0" applyFont="1" applyBorder="1" applyAlignment="1">
      <alignment horizontal="left" wrapText="1" readingOrder="1"/>
    </xf>
    <xf numFmtId="8" fontId="23" fillId="0" borderId="0" xfId="0" applyNumberFormat="1" applyFont="1" applyBorder="1" applyAlignment="1">
      <alignment horizontal="right" wrapText="1" readingOrder="1"/>
    </xf>
    <xf numFmtId="10" fontId="23" fillId="0" borderId="0" xfId="0" applyNumberFormat="1" applyFont="1" applyBorder="1" applyAlignment="1">
      <alignment horizontal="right" wrapText="1" readingOrder="1"/>
    </xf>
    <xf numFmtId="8" fontId="4" fillId="6" borderId="0" xfId="0" applyNumberFormat="1" applyFont="1" applyFill="1"/>
    <xf numFmtId="1" fontId="5" fillId="9" borderId="8" xfId="0" applyNumberFormat="1" applyFont="1" applyFill="1" applyBorder="1" applyAlignment="1">
      <alignment horizontal="left" vertical="center"/>
    </xf>
    <xf numFmtId="0" fontId="4" fillId="9" borderId="9" xfId="0" applyFont="1" applyFill="1" applyBorder="1" applyAlignment="1">
      <alignment horizontal="center" vertical="center"/>
    </xf>
    <xf numFmtId="164" fontId="6" fillId="9" borderId="9" xfId="1" applyNumberFormat="1" applyFont="1" applyFill="1" applyBorder="1" applyAlignment="1">
      <alignment horizontal="center" vertical="center"/>
    </xf>
    <xf numFmtId="0" fontId="4" fillId="9" borderId="10" xfId="0" applyFont="1" applyFill="1" applyBorder="1" applyAlignment="1">
      <alignment horizontal="center" vertical="center" wrapText="1"/>
    </xf>
    <xf numFmtId="1" fontId="5" fillId="9" borderId="11" xfId="0" applyNumberFormat="1" applyFont="1" applyFill="1" applyBorder="1" applyAlignment="1">
      <alignment horizontal="left" vertical="center"/>
    </xf>
    <xf numFmtId="0" fontId="4" fillId="8" borderId="4" xfId="0" applyFont="1" applyFill="1" applyBorder="1" applyAlignment="1">
      <alignment horizontal="center" vertical="center"/>
    </xf>
    <xf numFmtId="0" fontId="10" fillId="8" borderId="11" xfId="0" applyFont="1" applyFill="1" applyBorder="1" applyAlignment="1">
      <alignment vertical="center"/>
    </xf>
    <xf numFmtId="0" fontId="22" fillId="7" borderId="25" xfId="0" applyFont="1" applyFill="1" applyBorder="1" applyAlignment="1">
      <alignment horizontal="left" wrapText="1" readingOrder="1"/>
    </xf>
    <xf numFmtId="0" fontId="22" fillId="7" borderId="26" xfId="0" applyFont="1" applyFill="1" applyBorder="1" applyAlignment="1">
      <alignment horizontal="left" wrapText="1" readingOrder="1"/>
    </xf>
    <xf numFmtId="0" fontId="4" fillId="0" borderId="0" xfId="0" applyFont="1" applyAlignment="1">
      <alignment vertical="top"/>
    </xf>
    <xf numFmtId="0" fontId="11" fillId="10" borderId="31" xfId="4" applyFont="1" applyFill="1" applyBorder="1" applyAlignment="1">
      <alignment horizontal="left" wrapText="1"/>
    </xf>
    <xf numFmtId="0" fontId="11" fillId="10" borderId="32" xfId="4" applyFont="1" applyFill="1" applyBorder="1" applyAlignment="1">
      <alignment horizontal="left" wrapText="1"/>
    </xf>
    <xf numFmtId="0" fontId="4" fillId="0" borderId="0" xfId="0" applyFont="1" applyAlignment="1">
      <alignment horizontal="left" vertical="top"/>
    </xf>
    <xf numFmtId="0" fontId="6" fillId="6" borderId="8" xfId="4" applyFont="1" applyFill="1" applyBorder="1" applyAlignment="1">
      <alignment horizontal="left"/>
    </xf>
    <xf numFmtId="0" fontId="6" fillId="6" borderId="9" xfId="4" applyFont="1" applyFill="1" applyBorder="1" applyAlignment="1">
      <alignment horizontal="left"/>
    </xf>
    <xf numFmtId="2" fontId="4" fillId="6" borderId="9" xfId="6" applyNumberFormat="1" applyFont="1" applyFill="1" applyBorder="1" applyAlignment="1">
      <alignment horizontal="right"/>
    </xf>
    <xf numFmtId="2" fontId="6" fillId="6" borderId="9" xfId="4" applyNumberFormat="1" applyFont="1" applyFill="1" applyBorder="1" applyAlignment="1">
      <alignment horizontal="right"/>
    </xf>
    <xf numFmtId="165" fontId="6" fillId="6" borderId="0" xfId="4" applyNumberFormat="1" applyFont="1" applyFill="1" applyBorder="1" applyAlignment="1">
      <alignment horizontal="right"/>
    </xf>
    <xf numFmtId="165" fontId="6" fillId="6" borderId="9" xfId="4" applyNumberFormat="1" applyFont="1" applyFill="1" applyBorder="1" applyAlignment="1">
      <alignment horizontal="left"/>
    </xf>
    <xf numFmtId="0" fontId="4" fillId="6" borderId="9" xfId="5" applyFont="1" applyFill="1" applyBorder="1" applyAlignment="1"/>
    <xf numFmtId="0" fontId="4" fillId="6" borderId="10" xfId="5" applyFont="1" applyFill="1" applyBorder="1" applyAlignment="1"/>
    <xf numFmtId="0" fontId="4" fillId="0" borderId="0" xfId="0" applyFont="1" applyAlignment="1">
      <alignment horizontal="center" wrapText="1"/>
    </xf>
    <xf numFmtId="0" fontId="6" fillId="6" borderId="11" xfId="4" applyFont="1" applyFill="1" applyBorder="1" applyAlignment="1">
      <alignment horizontal="left"/>
    </xf>
    <xf numFmtId="0" fontId="6" fillId="6" borderId="0" xfId="4" applyFont="1" applyFill="1" applyBorder="1" applyAlignment="1">
      <alignment horizontal="left"/>
    </xf>
    <xf numFmtId="2" fontId="4" fillId="6" borderId="0" xfId="6" applyNumberFormat="1" applyFont="1" applyFill="1" applyBorder="1" applyAlignment="1">
      <alignment horizontal="right"/>
    </xf>
    <xf numFmtId="2" fontId="6" fillId="6" borderId="0" xfId="4" applyNumberFormat="1" applyFont="1" applyFill="1" applyBorder="1" applyAlignment="1">
      <alignment horizontal="right"/>
    </xf>
    <xf numFmtId="165" fontId="6" fillId="6" borderId="0" xfId="4" applyNumberFormat="1" applyFont="1" applyFill="1" applyBorder="1" applyAlignment="1">
      <alignment horizontal="left"/>
    </xf>
    <xf numFmtId="0" fontId="4" fillId="6" borderId="0" xfId="5" applyFont="1" applyFill="1" applyBorder="1" applyAlignment="1"/>
    <xf numFmtId="0" fontId="4" fillId="6" borderId="12" xfId="5" applyFont="1" applyFill="1" applyBorder="1" applyAlignment="1"/>
    <xf numFmtId="0" fontId="6" fillId="6" borderId="17" xfId="4" applyFont="1" applyFill="1" applyBorder="1" applyAlignment="1">
      <alignment horizontal="left"/>
    </xf>
    <xf numFmtId="0" fontId="6" fillId="6" borderId="6" xfId="4" applyFont="1" applyFill="1" applyBorder="1" applyAlignment="1">
      <alignment horizontal="left"/>
    </xf>
    <xf numFmtId="2" fontId="4" fillId="6" borderId="6" xfId="6" applyNumberFormat="1" applyFont="1" applyFill="1" applyBorder="1" applyAlignment="1">
      <alignment horizontal="right"/>
    </xf>
    <xf numFmtId="2" fontId="6" fillId="6" borderId="6" xfId="4" applyNumberFormat="1" applyFont="1" applyFill="1" applyBorder="1" applyAlignment="1">
      <alignment horizontal="right"/>
    </xf>
    <xf numFmtId="165" fontId="6" fillId="6" borderId="33" xfId="4" applyNumberFormat="1" applyFont="1" applyFill="1" applyBorder="1" applyAlignment="1">
      <alignment horizontal="right"/>
    </xf>
    <xf numFmtId="165" fontId="6" fillId="6" borderId="6" xfId="4" applyNumberFormat="1" applyFont="1" applyFill="1" applyBorder="1" applyAlignment="1">
      <alignment horizontal="left"/>
    </xf>
    <xf numFmtId="0" fontId="4" fillId="6" borderId="6" xfId="5" applyFont="1" applyFill="1" applyBorder="1" applyAlignment="1"/>
    <xf numFmtId="0" fontId="4" fillId="6" borderId="18" xfId="5" applyFont="1" applyFill="1" applyBorder="1" applyAlignment="1"/>
    <xf numFmtId="0" fontId="4" fillId="0" borderId="0" xfId="0" applyFont="1" applyAlignment="1">
      <alignment horizontal="left"/>
    </xf>
    <xf numFmtId="2" fontId="4" fillId="0" borderId="0" xfId="0" applyNumberFormat="1" applyFont="1" applyAlignment="1">
      <alignment vertical="top"/>
    </xf>
    <xf numFmtId="171" fontId="4" fillId="0" borderId="0" xfId="0" applyNumberFormat="1" applyFont="1" applyAlignment="1">
      <alignment vertical="top"/>
    </xf>
    <xf numFmtId="172" fontId="4" fillId="0" borderId="0" xfId="0" applyNumberFormat="1" applyFont="1" applyAlignment="1">
      <alignment vertical="top"/>
    </xf>
    <xf numFmtId="173" fontId="4" fillId="0" borderId="0" xfId="0" applyNumberFormat="1" applyFont="1" applyAlignment="1">
      <alignment vertical="top"/>
    </xf>
    <xf numFmtId="173" fontId="4" fillId="0" borderId="0" xfId="0" applyNumberFormat="1" applyFont="1" applyAlignment="1">
      <alignment horizontal="left" vertical="top"/>
    </xf>
    <xf numFmtId="0" fontId="2" fillId="0" borderId="12" xfId="0" applyFont="1" applyFill="1" applyBorder="1" applyAlignment="1">
      <alignment horizontal="left" vertical="center" wrapText="1"/>
    </xf>
    <xf numFmtId="0" fontId="2" fillId="0" borderId="12" xfId="0" quotePrefix="1" applyFont="1" applyFill="1" applyBorder="1" applyAlignment="1">
      <alignment horizontal="left" vertical="center" wrapText="1"/>
    </xf>
    <xf numFmtId="0" fontId="4" fillId="3" borderId="0" xfId="0" applyFont="1" applyFill="1" applyBorder="1" applyAlignment="1">
      <alignment horizontal="left" wrapText="1"/>
    </xf>
    <xf numFmtId="0" fontId="0" fillId="3" borderId="0" xfId="0" applyFill="1" applyBorder="1" applyAlignment="1">
      <alignment wrapText="1"/>
    </xf>
    <xf numFmtId="0" fontId="0" fillId="3" borderId="0" xfId="0" applyFill="1" applyBorder="1" applyAlignment="1">
      <alignment horizontal="left" wrapText="1"/>
    </xf>
    <xf numFmtId="7" fontId="2" fillId="0" borderId="12" xfId="0" applyNumberFormat="1" applyFont="1" applyFill="1" applyBorder="1" applyAlignment="1">
      <alignment horizontal="left" vertical="center" wrapText="1"/>
    </xf>
    <xf numFmtId="168" fontId="4" fillId="0" borderId="0" xfId="0" applyNumberFormat="1" applyFont="1" applyAlignment="1">
      <alignment vertical="top"/>
    </xf>
    <xf numFmtId="168" fontId="4" fillId="0" borderId="0" xfId="0" applyNumberFormat="1" applyFont="1" applyAlignment="1">
      <alignment horizontal="right" vertical="top"/>
    </xf>
    <xf numFmtId="168" fontId="4" fillId="0" borderId="0" xfId="0" applyNumberFormat="1" applyFont="1" applyAlignment="1">
      <alignment horizontal="left" vertical="top"/>
    </xf>
    <xf numFmtId="168" fontId="4" fillId="0" borderId="0" xfId="0" applyNumberFormat="1" applyFont="1" applyAlignment="1">
      <alignment horizontal="right" wrapText="1"/>
    </xf>
    <xf numFmtId="7" fontId="1" fillId="0" borderId="12" xfId="0" applyNumberFormat="1" applyFont="1" applyFill="1" applyBorder="1" applyAlignment="1">
      <alignment horizontal="left" vertical="center" wrapText="1"/>
    </xf>
    <xf numFmtId="0" fontId="4" fillId="0" borderId="36" xfId="0" applyFont="1" applyFill="1" applyBorder="1" applyAlignment="1" applyProtection="1">
      <alignment horizontal="left" vertical="center"/>
    </xf>
    <xf numFmtId="168" fontId="1" fillId="6" borderId="9" xfId="7" applyNumberFormat="1" applyFont="1" applyFill="1" applyBorder="1" applyAlignment="1">
      <alignment horizontal="right"/>
    </xf>
    <xf numFmtId="168" fontId="1" fillId="6" borderId="0" xfId="7" applyNumberFormat="1" applyFont="1" applyFill="1" applyBorder="1" applyAlignment="1">
      <alignment horizontal="right"/>
    </xf>
    <xf numFmtId="168" fontId="1" fillId="6" borderId="6" xfId="7" applyNumberFormat="1" applyFont="1" applyFill="1" applyBorder="1" applyAlignment="1">
      <alignment horizontal="right"/>
    </xf>
    <xf numFmtId="0" fontId="4" fillId="3" borderId="0" xfId="0" applyFont="1" applyFill="1" applyBorder="1" applyAlignment="1">
      <alignment horizontal="left" wrapText="1"/>
    </xf>
    <xf numFmtId="169" fontId="15" fillId="8" borderId="7" xfId="0" applyNumberFormat="1" applyFont="1" applyFill="1" applyBorder="1" applyAlignment="1">
      <alignment horizontal="left" wrapText="1"/>
    </xf>
    <xf numFmtId="0" fontId="20" fillId="7" borderId="0" xfId="0" applyFont="1" applyFill="1" applyBorder="1" applyAlignment="1">
      <alignment horizontal="left" vertical="center"/>
    </xf>
    <xf numFmtId="15" fontId="11" fillId="7" borderId="0" xfId="0" quotePrefix="1" applyNumberFormat="1" applyFont="1" applyFill="1" applyBorder="1" applyAlignment="1">
      <alignment horizontal="left" vertical="center" wrapText="1"/>
    </xf>
    <xf numFmtId="0" fontId="11" fillId="7" borderId="0" xfId="0" applyFont="1" applyFill="1" applyBorder="1" applyAlignment="1">
      <alignment horizontal="left" vertical="center" wrapText="1"/>
    </xf>
    <xf numFmtId="0" fontId="4" fillId="3" borderId="0" xfId="0" applyFont="1" applyFill="1" applyBorder="1" applyAlignment="1">
      <alignment wrapText="1"/>
    </xf>
    <xf numFmtId="0" fontId="0" fillId="3" borderId="0" xfId="0" applyFill="1" applyBorder="1" applyAlignment="1">
      <alignment wrapText="1"/>
    </xf>
    <xf numFmtId="0" fontId="5" fillId="3" borderId="0" xfId="0" applyFont="1" applyFill="1" applyBorder="1" applyAlignment="1">
      <alignment wrapText="1"/>
    </xf>
    <xf numFmtId="0" fontId="0" fillId="3" borderId="0" xfId="0" applyFill="1" applyBorder="1" applyAlignment="1">
      <alignment horizontal="left" wrapText="1"/>
    </xf>
    <xf numFmtId="15" fontId="11" fillId="7" borderId="23" xfId="0" quotePrefix="1" applyNumberFormat="1" applyFont="1" applyFill="1" applyBorder="1" applyAlignment="1">
      <alignment horizontal="center" vertical="center" wrapText="1"/>
    </xf>
    <xf numFmtId="15" fontId="11" fillId="7" borderId="7" xfId="0" quotePrefix="1" applyNumberFormat="1" applyFont="1" applyFill="1" applyBorder="1" applyAlignment="1">
      <alignment horizontal="center" vertical="center" wrapText="1"/>
    </xf>
    <xf numFmtId="15" fontId="11" fillId="7" borderId="24" xfId="0" quotePrefix="1" applyNumberFormat="1" applyFont="1" applyFill="1" applyBorder="1" applyAlignment="1">
      <alignment horizontal="center" vertical="center" wrapText="1"/>
    </xf>
    <xf numFmtId="14" fontId="4" fillId="8" borderId="8" xfId="0" applyNumberFormat="1" applyFont="1" applyFill="1" applyBorder="1" applyAlignment="1">
      <alignment horizontal="left" vertical="center"/>
    </xf>
    <xf numFmtId="14" fontId="4" fillId="8" borderId="9" xfId="0" applyNumberFormat="1" applyFont="1" applyFill="1" applyBorder="1" applyAlignment="1">
      <alignment horizontal="left" vertical="center"/>
    </xf>
    <xf numFmtId="14" fontId="4" fillId="8" borderId="17" xfId="0" applyNumberFormat="1" applyFont="1" applyFill="1" applyBorder="1" applyAlignment="1">
      <alignment horizontal="left" vertical="center" wrapText="1"/>
    </xf>
    <xf numFmtId="14" fontId="4" fillId="8" borderId="6" xfId="0" applyNumberFormat="1" applyFont="1" applyFill="1" applyBorder="1" applyAlignment="1">
      <alignment horizontal="left" vertical="center" wrapText="1"/>
    </xf>
    <xf numFmtId="14" fontId="4" fillId="8" borderId="18" xfId="0" applyNumberFormat="1" applyFont="1" applyFill="1" applyBorder="1" applyAlignment="1">
      <alignment horizontal="left" vertical="center" wrapText="1"/>
    </xf>
    <xf numFmtId="0" fontId="7" fillId="7" borderId="8" xfId="0" applyFont="1" applyFill="1" applyBorder="1" applyAlignment="1">
      <alignment horizontal="left" vertical="center"/>
    </xf>
    <xf numFmtId="0" fontId="7" fillId="7" borderId="9" xfId="0" applyFont="1" applyFill="1" applyBorder="1" applyAlignment="1">
      <alignment horizontal="left" vertical="center"/>
    </xf>
    <xf numFmtId="0" fontId="7" fillId="7" borderId="10" xfId="0" applyFont="1" applyFill="1" applyBorder="1" applyAlignment="1">
      <alignment horizontal="left" vertical="center"/>
    </xf>
    <xf numFmtId="0" fontId="8" fillId="8" borderId="11" xfId="0" applyFont="1" applyFill="1" applyBorder="1" applyAlignment="1">
      <alignment horizontal="left" vertical="center" wrapText="1"/>
    </xf>
    <xf numFmtId="0" fontId="8" fillId="8" borderId="0" xfId="0" applyFont="1" applyFill="1" applyBorder="1" applyAlignment="1">
      <alignment horizontal="left" vertical="center" wrapText="1"/>
    </xf>
    <xf numFmtId="0" fontId="8" fillId="8" borderId="12" xfId="0" applyFont="1" applyFill="1" applyBorder="1" applyAlignment="1">
      <alignment horizontal="left" vertical="center" wrapText="1"/>
    </xf>
    <xf numFmtId="0" fontId="9" fillId="7" borderId="13" xfId="0" applyFont="1" applyFill="1" applyBorder="1" applyAlignment="1">
      <alignment horizontal="left" vertical="center" wrapText="1"/>
    </xf>
    <xf numFmtId="0" fontId="9" fillId="7" borderId="1" xfId="0" applyFont="1" applyFill="1" applyBorder="1" applyAlignment="1">
      <alignment horizontal="left" vertical="center" wrapText="1"/>
    </xf>
    <xf numFmtId="0" fontId="9" fillId="7" borderId="2" xfId="0" applyFont="1" applyFill="1" applyBorder="1" applyAlignment="1">
      <alignment horizontal="left" vertical="center" wrapText="1"/>
    </xf>
    <xf numFmtId="0" fontId="10" fillId="8" borderId="3" xfId="0" applyFont="1" applyFill="1" applyBorder="1" applyAlignment="1">
      <alignment horizontal="left" vertical="center" wrapText="1"/>
    </xf>
    <xf numFmtId="0" fontId="10" fillId="8" borderId="14" xfId="0" applyFont="1" applyFill="1" applyBorder="1" applyAlignment="1">
      <alignment horizontal="left" vertical="center" wrapText="1"/>
    </xf>
    <xf numFmtId="0" fontId="8" fillId="6" borderId="0" xfId="0" applyFont="1" applyFill="1" applyBorder="1" applyAlignment="1">
      <alignment horizontal="left" wrapText="1"/>
    </xf>
    <xf numFmtId="0" fontId="4" fillId="6" borderId="0" xfId="0" applyFont="1" applyFill="1" applyBorder="1" applyAlignment="1">
      <alignment horizontal="center"/>
    </xf>
    <xf numFmtId="0" fontId="28" fillId="0" borderId="9" xfId="0" applyFont="1" applyFill="1" applyBorder="1" applyAlignment="1">
      <alignment horizontal="left" wrapText="1" readingOrder="1"/>
    </xf>
    <xf numFmtId="0" fontId="20" fillId="7" borderId="8" xfId="0" applyFont="1" applyFill="1" applyBorder="1" applyAlignment="1">
      <alignment horizontal="left"/>
    </xf>
    <xf numFmtId="0" fontId="20" fillId="7" borderId="9" xfId="0" applyFont="1" applyFill="1" applyBorder="1" applyAlignment="1">
      <alignment horizontal="left"/>
    </xf>
    <xf numFmtId="0" fontId="20" fillId="7" borderId="10" xfId="0" applyFont="1" applyFill="1" applyBorder="1" applyAlignment="1">
      <alignment horizontal="left"/>
    </xf>
    <xf numFmtId="0" fontId="4" fillId="6" borderId="11" xfId="0" applyFont="1" applyFill="1" applyBorder="1" applyAlignment="1">
      <alignment horizontal="left" wrapText="1"/>
    </xf>
    <xf numFmtId="0" fontId="4" fillId="6" borderId="0" xfId="0" applyFont="1" applyFill="1" applyBorder="1" applyAlignment="1">
      <alignment horizontal="left" wrapText="1"/>
    </xf>
    <xf numFmtId="0" fontId="4" fillId="6" borderId="12" xfId="0" applyFont="1" applyFill="1" applyBorder="1" applyAlignment="1">
      <alignment horizontal="left" wrapText="1"/>
    </xf>
    <xf numFmtId="0" fontId="4" fillId="6" borderId="17" xfId="0" applyFont="1" applyFill="1" applyBorder="1" applyAlignment="1">
      <alignment horizontal="left" wrapText="1"/>
    </xf>
    <xf numFmtId="0" fontId="4" fillId="6" borderId="6" xfId="0" applyFont="1" applyFill="1" applyBorder="1" applyAlignment="1">
      <alignment horizontal="left" wrapText="1"/>
    </xf>
    <xf numFmtId="0" fontId="4" fillId="6" borderId="18" xfId="0" applyFont="1" applyFill="1" applyBorder="1" applyAlignment="1">
      <alignment horizontal="left" wrapText="1"/>
    </xf>
    <xf numFmtId="0" fontId="4" fillId="8" borderId="0" xfId="0" applyFont="1" applyFill="1" applyBorder="1" applyAlignment="1">
      <alignment horizontal="left"/>
    </xf>
    <xf numFmtId="169" fontId="6" fillId="8" borderId="0" xfId="0" applyNumberFormat="1" applyFont="1" applyFill="1" applyBorder="1" applyAlignment="1">
      <alignment horizontal="left" wrapText="1"/>
    </xf>
    <xf numFmtId="168" fontId="11" fillId="10" borderId="29" xfId="4" applyNumberFormat="1" applyFont="1" applyFill="1" applyBorder="1" applyAlignment="1">
      <alignment horizontal="left" wrapText="1"/>
    </xf>
    <xf numFmtId="173" fontId="11" fillId="10" borderId="29" xfId="4" applyNumberFormat="1" applyFont="1" applyFill="1" applyBorder="1" applyAlignment="1">
      <alignment horizontal="left" wrapText="1"/>
    </xf>
    <xf numFmtId="0" fontId="25" fillId="7" borderId="30" xfId="0" applyFont="1" applyFill="1" applyBorder="1" applyAlignment="1">
      <alignment horizontal="left"/>
    </xf>
    <xf numFmtId="0" fontId="25" fillId="7" borderId="16" xfId="0" applyFont="1" applyFill="1" applyBorder="1" applyAlignment="1">
      <alignment horizontal="left"/>
    </xf>
    <xf numFmtId="0" fontId="11" fillId="10" borderId="28" xfId="4" applyFont="1" applyFill="1" applyBorder="1" applyAlignment="1">
      <alignment horizontal="left" wrapText="1"/>
    </xf>
    <xf numFmtId="0" fontId="11" fillId="10" borderId="29" xfId="4" applyFont="1" applyFill="1" applyBorder="1" applyAlignment="1">
      <alignment horizontal="left" wrapText="1"/>
    </xf>
    <xf numFmtId="2" fontId="25" fillId="10" borderId="29" xfId="4" applyNumberFormat="1" applyFont="1" applyFill="1" applyBorder="1" applyAlignment="1">
      <alignment horizontal="left" wrapText="1"/>
    </xf>
    <xf numFmtId="168" fontId="25" fillId="10" borderId="29" xfId="4" applyNumberFormat="1" applyFont="1" applyFill="1" applyBorder="1" applyAlignment="1">
      <alignment horizontal="left" wrapText="1"/>
    </xf>
    <xf numFmtId="0" fontId="20" fillId="7" borderId="23" xfId="0" applyFont="1" applyFill="1" applyBorder="1" applyAlignment="1">
      <alignment horizontal="left" vertical="center"/>
    </xf>
    <xf numFmtId="0" fontId="20" fillId="7" borderId="7" xfId="0" applyFont="1" applyFill="1" applyBorder="1" applyAlignment="1">
      <alignment horizontal="left" vertical="center"/>
    </xf>
    <xf numFmtId="0" fontId="20" fillId="7" borderId="24" xfId="0" applyFont="1" applyFill="1" applyBorder="1" applyAlignment="1">
      <alignment horizontal="left" vertical="center"/>
    </xf>
    <xf numFmtId="0" fontId="18" fillId="8" borderId="0" xfId="0" applyFont="1" applyFill="1" applyBorder="1" applyAlignment="1">
      <alignment horizontal="left" wrapText="1"/>
    </xf>
    <xf numFmtId="169" fontId="25" fillId="7" borderId="34" xfId="0" applyNumberFormat="1" applyFont="1" applyFill="1" applyBorder="1" applyAlignment="1">
      <alignment horizontal="left"/>
    </xf>
    <xf numFmtId="169" fontId="25" fillId="7" borderId="35" xfId="0" applyNumberFormat="1" applyFont="1" applyFill="1" applyBorder="1" applyAlignment="1">
      <alignment horizontal="left"/>
    </xf>
    <xf numFmtId="169" fontId="17" fillId="8" borderId="27" xfId="0" applyNumberFormat="1" applyFont="1" applyFill="1" applyBorder="1" applyAlignment="1">
      <alignment horizontal="left"/>
    </xf>
  </cellXfs>
  <cellStyles count="10">
    <cellStyle name="Comma" xfId="1" builtinId="3"/>
    <cellStyle name="Currency" xfId="2" builtinId="4"/>
    <cellStyle name="Normal" xfId="0" builtinId="0"/>
    <cellStyle name="Normal 2 2 3" xfId="5" xr:uid="{00000000-0005-0000-0000-000003000000}"/>
    <cellStyle name="Normal 2 6" xfId="9" xr:uid="{00000000-0005-0000-0000-000004000000}"/>
    <cellStyle name="Normal 3" xfId="6" xr:uid="{00000000-0005-0000-0000-000005000000}"/>
    <cellStyle name="Normal 3 3" xfId="8" xr:uid="{00000000-0005-0000-0000-000006000000}"/>
    <cellStyle name="Normal 4" xfId="7" xr:uid="{00000000-0005-0000-0000-000007000000}"/>
    <cellStyle name="Normal_Sheet1" xfId="4" xr:uid="{00000000-0005-0000-0000-000008000000}"/>
    <cellStyle name="Percent" xfId="3" builtinId="5"/>
  </cellStyles>
  <dxfs count="0"/>
  <tableStyles count="0" defaultTableStyle="TableStyleMedium2" defaultPivotStyle="PivotStyleLight16"/>
  <colors>
    <mruColors>
      <color rgb="FF55585A"/>
      <color rgb="FFDADDDC"/>
      <color rgb="FFAAAFB9"/>
      <color rgb="FF0047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942975</xdr:colOff>
      <xdr:row>29</xdr:row>
      <xdr:rowOff>238125</xdr:rowOff>
    </xdr:from>
    <xdr:to>
      <xdr:col>4</xdr:col>
      <xdr:colOff>942975</xdr:colOff>
      <xdr:row>30</xdr:row>
      <xdr:rowOff>0</xdr:rowOff>
    </xdr:to>
    <xdr:sp macro="" textlink="">
      <xdr:nvSpPr>
        <xdr:cNvPr id="2" name="Text Box 7">
          <a:extLst>
            <a:ext uri="{FF2B5EF4-FFF2-40B4-BE49-F238E27FC236}">
              <a16:creationId xmlns:a16="http://schemas.microsoft.com/office/drawing/2014/main" id="{00000000-0008-0000-0100-000002000000}"/>
            </a:ext>
          </a:extLst>
        </xdr:cNvPr>
        <xdr:cNvSpPr txBox="1">
          <a:spLocks noChangeArrowheads="1"/>
        </xdr:cNvSpPr>
      </xdr:nvSpPr>
      <xdr:spPr bwMode="auto">
        <a:xfrm>
          <a:off x="4524375" y="5695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962025</xdr:colOff>
      <xdr:row>34</xdr:row>
      <xdr:rowOff>104775</xdr:rowOff>
    </xdr:from>
    <xdr:to>
      <xdr:col>4</xdr:col>
      <xdr:colOff>962025</xdr:colOff>
      <xdr:row>35</xdr:row>
      <xdr:rowOff>123824</xdr:rowOff>
    </xdr:to>
    <xdr:sp macro="" textlink="">
      <xdr:nvSpPr>
        <xdr:cNvPr id="3" name="Text Box 7">
          <a:extLst>
            <a:ext uri="{FF2B5EF4-FFF2-40B4-BE49-F238E27FC236}">
              <a16:creationId xmlns:a16="http://schemas.microsoft.com/office/drawing/2014/main" id="{00000000-0008-0000-0100-000003000000}"/>
            </a:ext>
          </a:extLst>
        </xdr:cNvPr>
        <xdr:cNvSpPr txBox="1">
          <a:spLocks noChangeArrowheads="1"/>
        </xdr:cNvSpPr>
      </xdr:nvSpPr>
      <xdr:spPr bwMode="auto">
        <a:xfrm>
          <a:off x="4543425" y="6915150"/>
          <a:ext cx="76200"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962025</xdr:colOff>
      <xdr:row>30</xdr:row>
      <xdr:rowOff>104775</xdr:rowOff>
    </xdr:from>
    <xdr:to>
      <xdr:col>4</xdr:col>
      <xdr:colOff>962025</xdr:colOff>
      <xdr:row>31</xdr:row>
      <xdr:rowOff>123825</xdr:rowOff>
    </xdr:to>
    <xdr:sp macro="" textlink="">
      <xdr:nvSpPr>
        <xdr:cNvPr id="4" name="Text Box 7">
          <a:extLst>
            <a:ext uri="{FF2B5EF4-FFF2-40B4-BE49-F238E27FC236}">
              <a16:creationId xmlns:a16="http://schemas.microsoft.com/office/drawing/2014/main" id="{00000000-0008-0000-0100-000004000000}"/>
            </a:ext>
          </a:extLst>
        </xdr:cNvPr>
        <xdr:cNvSpPr txBox="1">
          <a:spLocks noChangeArrowheads="1"/>
        </xdr:cNvSpPr>
      </xdr:nvSpPr>
      <xdr:spPr bwMode="auto">
        <a:xfrm>
          <a:off x="4543425" y="623887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962025</xdr:colOff>
      <xdr:row>30</xdr:row>
      <xdr:rowOff>104775</xdr:rowOff>
    </xdr:from>
    <xdr:to>
      <xdr:col>4</xdr:col>
      <xdr:colOff>962025</xdr:colOff>
      <xdr:row>31</xdr:row>
      <xdr:rowOff>123825</xdr:rowOff>
    </xdr:to>
    <xdr:sp macro="" textlink="">
      <xdr:nvSpPr>
        <xdr:cNvPr id="5" name="Text Box 7">
          <a:extLst>
            <a:ext uri="{FF2B5EF4-FFF2-40B4-BE49-F238E27FC236}">
              <a16:creationId xmlns:a16="http://schemas.microsoft.com/office/drawing/2014/main" id="{00000000-0008-0000-0100-000005000000}"/>
            </a:ext>
          </a:extLst>
        </xdr:cNvPr>
        <xdr:cNvSpPr txBox="1">
          <a:spLocks noChangeArrowheads="1"/>
        </xdr:cNvSpPr>
      </xdr:nvSpPr>
      <xdr:spPr bwMode="auto">
        <a:xfrm>
          <a:off x="4543425" y="623887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962025</xdr:colOff>
      <xdr:row>71</xdr:row>
      <xdr:rowOff>0</xdr:rowOff>
    </xdr:from>
    <xdr:to>
      <xdr:col>4</xdr:col>
      <xdr:colOff>962025</xdr:colOff>
      <xdr:row>72</xdr:row>
      <xdr:rowOff>19051</xdr:rowOff>
    </xdr:to>
    <xdr:sp macro="" textlink="">
      <xdr:nvSpPr>
        <xdr:cNvPr id="6" name="Text Box 7">
          <a:extLst>
            <a:ext uri="{FF2B5EF4-FFF2-40B4-BE49-F238E27FC236}">
              <a16:creationId xmlns:a16="http://schemas.microsoft.com/office/drawing/2014/main" id="{00000000-0008-0000-0100-000006000000}"/>
            </a:ext>
          </a:extLst>
        </xdr:cNvPr>
        <xdr:cNvSpPr txBox="1">
          <a:spLocks noChangeArrowheads="1"/>
        </xdr:cNvSpPr>
      </xdr:nvSpPr>
      <xdr:spPr bwMode="auto">
        <a:xfrm>
          <a:off x="4543425" y="14887575"/>
          <a:ext cx="76200"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962025</xdr:colOff>
      <xdr:row>71</xdr:row>
      <xdr:rowOff>0</xdr:rowOff>
    </xdr:from>
    <xdr:to>
      <xdr:col>4</xdr:col>
      <xdr:colOff>962025</xdr:colOff>
      <xdr:row>72</xdr:row>
      <xdr:rowOff>19051</xdr:rowOff>
    </xdr:to>
    <xdr:sp macro="" textlink="">
      <xdr:nvSpPr>
        <xdr:cNvPr id="7" name="Text Box 7">
          <a:extLst>
            <a:ext uri="{FF2B5EF4-FFF2-40B4-BE49-F238E27FC236}">
              <a16:creationId xmlns:a16="http://schemas.microsoft.com/office/drawing/2014/main" id="{00000000-0008-0000-0100-000007000000}"/>
            </a:ext>
          </a:extLst>
        </xdr:cNvPr>
        <xdr:cNvSpPr txBox="1">
          <a:spLocks noChangeArrowheads="1"/>
        </xdr:cNvSpPr>
      </xdr:nvSpPr>
      <xdr:spPr bwMode="auto">
        <a:xfrm>
          <a:off x="4543425" y="14887575"/>
          <a:ext cx="76200"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962025</xdr:colOff>
      <xdr:row>71</xdr:row>
      <xdr:rowOff>0</xdr:rowOff>
    </xdr:from>
    <xdr:to>
      <xdr:col>4</xdr:col>
      <xdr:colOff>962025</xdr:colOff>
      <xdr:row>72</xdr:row>
      <xdr:rowOff>19051</xdr:rowOff>
    </xdr:to>
    <xdr:sp macro="" textlink="">
      <xdr:nvSpPr>
        <xdr:cNvPr id="8" name="Text Box 7">
          <a:extLst>
            <a:ext uri="{FF2B5EF4-FFF2-40B4-BE49-F238E27FC236}">
              <a16:creationId xmlns:a16="http://schemas.microsoft.com/office/drawing/2014/main" id="{00000000-0008-0000-0100-000008000000}"/>
            </a:ext>
          </a:extLst>
        </xdr:cNvPr>
        <xdr:cNvSpPr txBox="1">
          <a:spLocks noChangeArrowheads="1"/>
        </xdr:cNvSpPr>
      </xdr:nvSpPr>
      <xdr:spPr bwMode="auto">
        <a:xfrm>
          <a:off x="4543425" y="14887575"/>
          <a:ext cx="76200"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962025</xdr:colOff>
      <xdr:row>71</xdr:row>
      <xdr:rowOff>0</xdr:rowOff>
    </xdr:from>
    <xdr:to>
      <xdr:col>4</xdr:col>
      <xdr:colOff>962025</xdr:colOff>
      <xdr:row>72</xdr:row>
      <xdr:rowOff>19051</xdr:rowOff>
    </xdr:to>
    <xdr:sp macro="" textlink="">
      <xdr:nvSpPr>
        <xdr:cNvPr id="9" name="Text Box 7">
          <a:extLst>
            <a:ext uri="{FF2B5EF4-FFF2-40B4-BE49-F238E27FC236}">
              <a16:creationId xmlns:a16="http://schemas.microsoft.com/office/drawing/2014/main" id="{00000000-0008-0000-0100-000009000000}"/>
            </a:ext>
          </a:extLst>
        </xdr:cNvPr>
        <xdr:cNvSpPr txBox="1">
          <a:spLocks noChangeArrowheads="1"/>
        </xdr:cNvSpPr>
      </xdr:nvSpPr>
      <xdr:spPr bwMode="auto">
        <a:xfrm>
          <a:off x="4543425" y="14887575"/>
          <a:ext cx="76200"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962025</xdr:colOff>
      <xdr:row>65</xdr:row>
      <xdr:rowOff>104775</xdr:rowOff>
    </xdr:from>
    <xdr:to>
      <xdr:col>4</xdr:col>
      <xdr:colOff>962025</xdr:colOff>
      <xdr:row>65</xdr:row>
      <xdr:rowOff>142875</xdr:rowOff>
    </xdr:to>
    <xdr:sp macro="" textlink="">
      <xdr:nvSpPr>
        <xdr:cNvPr id="10" name="Text Box 7">
          <a:extLst>
            <a:ext uri="{FF2B5EF4-FFF2-40B4-BE49-F238E27FC236}">
              <a16:creationId xmlns:a16="http://schemas.microsoft.com/office/drawing/2014/main" id="{00000000-0008-0000-0100-00000A000000}"/>
            </a:ext>
          </a:extLst>
        </xdr:cNvPr>
        <xdr:cNvSpPr txBox="1">
          <a:spLocks noChangeArrowheads="1"/>
        </xdr:cNvSpPr>
      </xdr:nvSpPr>
      <xdr:spPr bwMode="auto">
        <a:xfrm>
          <a:off x="4543425" y="13439775"/>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962025</xdr:colOff>
      <xdr:row>65</xdr:row>
      <xdr:rowOff>104775</xdr:rowOff>
    </xdr:from>
    <xdr:to>
      <xdr:col>6</xdr:col>
      <xdr:colOff>962025</xdr:colOff>
      <xdr:row>65</xdr:row>
      <xdr:rowOff>142875</xdr:rowOff>
    </xdr:to>
    <xdr:sp macro="" textlink="">
      <xdr:nvSpPr>
        <xdr:cNvPr id="11" name="Text Box 7">
          <a:extLst>
            <a:ext uri="{FF2B5EF4-FFF2-40B4-BE49-F238E27FC236}">
              <a16:creationId xmlns:a16="http://schemas.microsoft.com/office/drawing/2014/main" id="{00000000-0008-0000-0100-00000B000000}"/>
            </a:ext>
          </a:extLst>
        </xdr:cNvPr>
        <xdr:cNvSpPr txBox="1">
          <a:spLocks noChangeArrowheads="1"/>
        </xdr:cNvSpPr>
      </xdr:nvSpPr>
      <xdr:spPr bwMode="auto">
        <a:xfrm>
          <a:off x="5772150" y="13439775"/>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962025</xdr:colOff>
      <xdr:row>17</xdr:row>
      <xdr:rowOff>104775</xdr:rowOff>
    </xdr:from>
    <xdr:to>
      <xdr:col>4</xdr:col>
      <xdr:colOff>962025</xdr:colOff>
      <xdr:row>18</xdr:row>
      <xdr:rowOff>114302</xdr:rowOff>
    </xdr:to>
    <xdr:sp macro="" textlink="">
      <xdr:nvSpPr>
        <xdr:cNvPr id="12" name="Text Box 7">
          <a:extLst>
            <a:ext uri="{FF2B5EF4-FFF2-40B4-BE49-F238E27FC236}">
              <a16:creationId xmlns:a16="http://schemas.microsoft.com/office/drawing/2014/main" id="{00000000-0008-0000-0100-00000C000000}"/>
            </a:ext>
          </a:extLst>
        </xdr:cNvPr>
        <xdr:cNvSpPr txBox="1">
          <a:spLocks noChangeArrowheads="1"/>
        </xdr:cNvSpPr>
      </xdr:nvSpPr>
      <xdr:spPr bwMode="auto">
        <a:xfrm>
          <a:off x="4543425" y="3619500"/>
          <a:ext cx="76200"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962025</xdr:colOff>
      <xdr:row>34</xdr:row>
      <xdr:rowOff>104775</xdr:rowOff>
    </xdr:from>
    <xdr:ext cx="0" cy="185738"/>
    <xdr:sp macro="" textlink="">
      <xdr:nvSpPr>
        <xdr:cNvPr id="13" name="Text Box 7">
          <a:extLst>
            <a:ext uri="{FF2B5EF4-FFF2-40B4-BE49-F238E27FC236}">
              <a16:creationId xmlns:a16="http://schemas.microsoft.com/office/drawing/2014/main" id="{00000000-0008-0000-0100-00000D000000}"/>
            </a:ext>
          </a:extLst>
        </xdr:cNvPr>
        <xdr:cNvSpPr txBox="1">
          <a:spLocks noChangeArrowheads="1"/>
        </xdr:cNvSpPr>
      </xdr:nvSpPr>
      <xdr:spPr bwMode="auto">
        <a:xfrm>
          <a:off x="4545806" y="5736431"/>
          <a:ext cx="0"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962025</xdr:colOff>
      <xdr:row>34</xdr:row>
      <xdr:rowOff>104775</xdr:rowOff>
    </xdr:from>
    <xdr:ext cx="0" cy="185738"/>
    <xdr:sp macro="" textlink="">
      <xdr:nvSpPr>
        <xdr:cNvPr id="14" name="Text Box 7">
          <a:extLst>
            <a:ext uri="{FF2B5EF4-FFF2-40B4-BE49-F238E27FC236}">
              <a16:creationId xmlns:a16="http://schemas.microsoft.com/office/drawing/2014/main" id="{00000000-0008-0000-0100-00000E000000}"/>
            </a:ext>
          </a:extLst>
        </xdr:cNvPr>
        <xdr:cNvSpPr txBox="1">
          <a:spLocks noChangeArrowheads="1"/>
        </xdr:cNvSpPr>
      </xdr:nvSpPr>
      <xdr:spPr bwMode="auto">
        <a:xfrm>
          <a:off x="4545806" y="5736431"/>
          <a:ext cx="0"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962025</xdr:colOff>
      <xdr:row>29</xdr:row>
      <xdr:rowOff>104775</xdr:rowOff>
    </xdr:from>
    <xdr:ext cx="0" cy="185738"/>
    <xdr:sp macro="" textlink="">
      <xdr:nvSpPr>
        <xdr:cNvPr id="15" name="Text Box 7">
          <a:extLst>
            <a:ext uri="{FF2B5EF4-FFF2-40B4-BE49-F238E27FC236}">
              <a16:creationId xmlns:a16="http://schemas.microsoft.com/office/drawing/2014/main" id="{00000000-0008-0000-0100-00000F000000}"/>
            </a:ext>
          </a:extLst>
        </xdr:cNvPr>
        <xdr:cNvSpPr txBox="1">
          <a:spLocks noChangeArrowheads="1"/>
        </xdr:cNvSpPr>
      </xdr:nvSpPr>
      <xdr:spPr bwMode="auto">
        <a:xfrm>
          <a:off x="5153025" y="5736431"/>
          <a:ext cx="0"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962025</xdr:colOff>
      <xdr:row>29</xdr:row>
      <xdr:rowOff>104775</xdr:rowOff>
    </xdr:from>
    <xdr:ext cx="0" cy="185738"/>
    <xdr:sp macro="" textlink="">
      <xdr:nvSpPr>
        <xdr:cNvPr id="16" name="Text Box 7">
          <a:extLst>
            <a:ext uri="{FF2B5EF4-FFF2-40B4-BE49-F238E27FC236}">
              <a16:creationId xmlns:a16="http://schemas.microsoft.com/office/drawing/2014/main" id="{00000000-0008-0000-0100-000010000000}"/>
            </a:ext>
          </a:extLst>
        </xdr:cNvPr>
        <xdr:cNvSpPr txBox="1">
          <a:spLocks noChangeArrowheads="1"/>
        </xdr:cNvSpPr>
      </xdr:nvSpPr>
      <xdr:spPr bwMode="auto">
        <a:xfrm>
          <a:off x="5153025" y="5736431"/>
          <a:ext cx="0"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942975</xdr:colOff>
      <xdr:row>29</xdr:row>
      <xdr:rowOff>161925</xdr:rowOff>
    </xdr:from>
    <xdr:ext cx="0" cy="0"/>
    <xdr:sp macro="" textlink="">
      <xdr:nvSpPr>
        <xdr:cNvPr id="17" name="Text Box 7">
          <a:extLst>
            <a:ext uri="{FF2B5EF4-FFF2-40B4-BE49-F238E27FC236}">
              <a16:creationId xmlns:a16="http://schemas.microsoft.com/office/drawing/2014/main" id="{00000000-0008-0000-0100-000011000000}"/>
            </a:ext>
          </a:extLst>
        </xdr:cNvPr>
        <xdr:cNvSpPr txBox="1">
          <a:spLocks noChangeArrowheads="1"/>
        </xdr:cNvSpPr>
      </xdr:nvSpPr>
      <xdr:spPr bwMode="auto">
        <a:xfrm>
          <a:off x="13432631" y="5472113"/>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962025</xdr:colOff>
      <xdr:row>29</xdr:row>
      <xdr:rowOff>104775</xdr:rowOff>
    </xdr:from>
    <xdr:ext cx="0" cy="185738"/>
    <xdr:sp macro="" textlink="">
      <xdr:nvSpPr>
        <xdr:cNvPr id="18" name="Text Box 7">
          <a:extLst>
            <a:ext uri="{FF2B5EF4-FFF2-40B4-BE49-F238E27FC236}">
              <a16:creationId xmlns:a16="http://schemas.microsoft.com/office/drawing/2014/main" id="{00000000-0008-0000-0100-000012000000}"/>
            </a:ext>
          </a:extLst>
        </xdr:cNvPr>
        <xdr:cNvSpPr txBox="1">
          <a:spLocks noChangeArrowheads="1"/>
        </xdr:cNvSpPr>
      </xdr:nvSpPr>
      <xdr:spPr bwMode="auto">
        <a:xfrm>
          <a:off x="5153025" y="5414963"/>
          <a:ext cx="0"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962025</xdr:colOff>
      <xdr:row>29</xdr:row>
      <xdr:rowOff>104775</xdr:rowOff>
    </xdr:from>
    <xdr:ext cx="0" cy="185738"/>
    <xdr:sp macro="" textlink="">
      <xdr:nvSpPr>
        <xdr:cNvPr id="19" name="Text Box 7">
          <a:extLst>
            <a:ext uri="{FF2B5EF4-FFF2-40B4-BE49-F238E27FC236}">
              <a16:creationId xmlns:a16="http://schemas.microsoft.com/office/drawing/2014/main" id="{00000000-0008-0000-0100-000013000000}"/>
            </a:ext>
          </a:extLst>
        </xdr:cNvPr>
        <xdr:cNvSpPr txBox="1">
          <a:spLocks noChangeArrowheads="1"/>
        </xdr:cNvSpPr>
      </xdr:nvSpPr>
      <xdr:spPr bwMode="auto">
        <a:xfrm>
          <a:off x="5153025" y="5414963"/>
          <a:ext cx="0"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69"/>
  <sheetViews>
    <sheetView zoomScaleNormal="100" workbookViewId="0">
      <selection activeCell="F26" sqref="F26"/>
    </sheetView>
  </sheetViews>
  <sheetFormatPr defaultRowHeight="11.25"/>
  <cols>
    <col min="1" max="1" width="3.5" customWidth="1"/>
    <col min="2" max="2" width="15" bestFit="1" customWidth="1"/>
    <col min="6" max="6" width="120.33203125" customWidth="1"/>
  </cols>
  <sheetData>
    <row r="1" spans="1:38">
      <c r="A1" s="29"/>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row>
    <row r="2" spans="1:38" ht="26.25">
      <c r="A2" s="29"/>
      <c r="B2" s="174" t="s">
        <v>1463</v>
      </c>
      <c r="C2" s="174"/>
      <c r="D2" s="174"/>
      <c r="E2" s="174"/>
      <c r="F2" s="174"/>
      <c r="G2" s="29"/>
      <c r="H2" s="29"/>
      <c r="I2" s="29"/>
      <c r="J2" s="29"/>
      <c r="K2" s="29"/>
      <c r="L2" s="29"/>
      <c r="M2" s="29"/>
    </row>
    <row r="3" spans="1:38" ht="12.75">
      <c r="A3" s="29"/>
      <c r="B3" s="175" t="s">
        <v>1801</v>
      </c>
      <c r="C3" s="176"/>
      <c r="D3" s="176"/>
      <c r="E3" s="176"/>
      <c r="F3" s="176"/>
      <c r="G3" s="29"/>
      <c r="H3" s="29"/>
      <c r="I3" s="29"/>
      <c r="J3" s="29"/>
      <c r="K3" s="29"/>
      <c r="L3" s="29"/>
      <c r="M3" s="29"/>
    </row>
    <row r="4" spans="1:38" ht="9.9499999999999993" customHeight="1">
      <c r="A4" s="29"/>
      <c r="B4" s="160"/>
      <c r="C4" s="160"/>
      <c r="D4" s="160"/>
      <c r="E4" s="160"/>
      <c r="F4" s="160"/>
      <c r="G4" s="29"/>
      <c r="H4" s="29"/>
      <c r="I4" s="29"/>
      <c r="J4" s="29"/>
      <c r="K4" s="29"/>
      <c r="L4" s="29"/>
      <c r="M4" s="29"/>
    </row>
    <row r="5" spans="1:38" ht="42" customHeight="1">
      <c r="A5" s="29"/>
      <c r="B5" s="177" t="s">
        <v>1802</v>
      </c>
      <c r="C5" s="178"/>
      <c r="D5" s="178"/>
      <c r="E5" s="178"/>
      <c r="F5" s="178"/>
      <c r="G5" s="29"/>
      <c r="H5" s="29"/>
      <c r="I5" s="29"/>
      <c r="J5" s="29"/>
      <c r="K5" s="29"/>
      <c r="L5" s="29"/>
      <c r="M5" s="29"/>
    </row>
    <row r="6" spans="1:38" ht="9.9499999999999993" customHeight="1">
      <c r="A6" s="29"/>
      <c r="B6" s="160"/>
      <c r="C6" s="160"/>
      <c r="D6" s="160"/>
      <c r="E6" s="160"/>
      <c r="F6" s="160"/>
      <c r="G6" s="29"/>
      <c r="H6" s="29"/>
      <c r="I6" s="29"/>
      <c r="J6" s="29"/>
      <c r="K6" s="29"/>
      <c r="L6" s="29"/>
      <c r="M6" s="29"/>
    </row>
    <row r="7" spans="1:38" ht="54.75" customHeight="1">
      <c r="A7" s="29"/>
      <c r="B7" s="179" t="s">
        <v>1345</v>
      </c>
      <c r="C7" s="179"/>
      <c r="D7" s="179"/>
      <c r="E7" s="179"/>
      <c r="F7" s="179"/>
      <c r="G7" s="29"/>
      <c r="H7" s="29"/>
      <c r="I7" s="29"/>
      <c r="J7" s="29"/>
      <c r="K7" s="29"/>
      <c r="L7" s="29"/>
      <c r="M7" s="29"/>
    </row>
    <row r="8" spans="1:38" ht="9.9499999999999993" customHeight="1">
      <c r="A8" s="29"/>
      <c r="B8" s="160"/>
      <c r="C8" s="160"/>
      <c r="D8" s="160"/>
      <c r="E8" s="160"/>
      <c r="F8" s="160"/>
      <c r="G8" s="29"/>
      <c r="H8" s="29"/>
      <c r="I8" s="29"/>
      <c r="J8" s="29"/>
      <c r="K8" s="29"/>
      <c r="L8" s="29"/>
      <c r="M8" s="29"/>
    </row>
    <row r="9" spans="1:38" ht="24.6" customHeight="1">
      <c r="A9" s="29"/>
      <c r="B9" s="179" t="s">
        <v>108</v>
      </c>
      <c r="C9" s="179"/>
      <c r="D9" s="179"/>
      <c r="E9" s="179"/>
      <c r="F9" s="179"/>
      <c r="G9" s="29"/>
      <c r="H9" s="29"/>
      <c r="I9" s="29"/>
      <c r="J9" s="29"/>
      <c r="K9" s="29"/>
      <c r="L9" s="29"/>
      <c r="M9" s="29"/>
    </row>
    <row r="10" spans="1:38" ht="9.9499999999999993" customHeight="1">
      <c r="A10" s="29"/>
      <c r="B10" s="160"/>
      <c r="C10" s="160"/>
      <c r="D10" s="160"/>
      <c r="E10" s="160"/>
      <c r="F10" s="160"/>
      <c r="G10" s="29"/>
      <c r="H10" s="29"/>
      <c r="I10" s="29"/>
      <c r="J10" s="29"/>
      <c r="K10" s="29"/>
      <c r="L10" s="29"/>
      <c r="M10" s="29"/>
    </row>
    <row r="11" spans="1:38" ht="11.25" customHeight="1">
      <c r="A11" s="29"/>
      <c r="B11" s="172" t="s">
        <v>1346</v>
      </c>
      <c r="C11" s="180"/>
      <c r="D11" s="180"/>
      <c r="E11" s="180"/>
      <c r="F11" s="180"/>
      <c r="G11" s="29"/>
      <c r="H11" s="29"/>
      <c r="I11" s="29"/>
      <c r="J11" s="29"/>
      <c r="K11" s="29"/>
      <c r="L11" s="29"/>
      <c r="M11" s="29"/>
    </row>
    <row r="12" spans="1:38" ht="11.25" customHeight="1">
      <c r="A12" s="29"/>
      <c r="B12" s="159"/>
      <c r="C12" s="161"/>
      <c r="D12" s="161"/>
      <c r="E12" s="161"/>
      <c r="F12" s="161"/>
      <c r="G12" s="29"/>
      <c r="H12" s="29"/>
      <c r="I12" s="29"/>
      <c r="J12" s="29"/>
      <c r="K12" s="29"/>
      <c r="L12" s="29"/>
      <c r="M12" s="29"/>
    </row>
    <row r="13" spans="1:38" ht="12" customHeight="1">
      <c r="A13" s="29"/>
      <c r="B13" s="172" t="s">
        <v>1344</v>
      </c>
      <c r="C13" s="172"/>
      <c r="D13" s="172"/>
      <c r="E13" s="172"/>
      <c r="F13" s="172"/>
      <c r="G13" s="29"/>
      <c r="H13" s="29"/>
      <c r="I13" s="29"/>
      <c r="J13" s="29"/>
      <c r="K13" s="29"/>
      <c r="L13" s="29"/>
      <c r="M13" s="29"/>
    </row>
    <row r="14" spans="1:38" ht="7.15" customHeight="1">
      <c r="A14" s="29"/>
      <c r="B14" s="44"/>
      <c r="C14" s="161"/>
      <c r="D14" s="161"/>
      <c r="E14" s="161"/>
      <c r="F14" s="161"/>
      <c r="G14" s="29"/>
      <c r="H14" s="29"/>
      <c r="I14" s="29"/>
      <c r="J14" s="29"/>
      <c r="K14" s="29"/>
      <c r="L14" s="29"/>
      <c r="M14" s="29"/>
    </row>
    <row r="15" spans="1:38" ht="28.5" customHeight="1">
      <c r="A15" s="29"/>
      <c r="B15" s="173" t="s">
        <v>109</v>
      </c>
      <c r="C15" s="173"/>
      <c r="D15" s="173"/>
      <c r="E15" s="173"/>
      <c r="F15" s="173"/>
      <c r="G15" s="29"/>
      <c r="H15" s="29"/>
      <c r="I15" s="29"/>
      <c r="J15" s="29"/>
      <c r="K15" s="29"/>
      <c r="L15" s="29"/>
      <c r="M15" s="29"/>
    </row>
    <row r="16" spans="1:38" ht="12.75">
      <c r="A16" s="29"/>
      <c r="B16" s="30" t="s">
        <v>1803</v>
      </c>
      <c r="C16" s="29"/>
      <c r="D16" s="29"/>
      <c r="E16" s="29"/>
      <c r="F16" s="29"/>
      <c r="G16" s="29"/>
      <c r="H16" s="29"/>
      <c r="I16" s="29"/>
      <c r="J16" s="29"/>
      <c r="K16" s="29"/>
      <c r="L16" s="29"/>
      <c r="M16" s="29"/>
    </row>
    <row r="17" spans="1:13">
      <c r="A17" s="29"/>
      <c r="B17" s="29"/>
      <c r="C17" s="29"/>
      <c r="D17" s="29"/>
      <c r="E17" s="29"/>
      <c r="F17" s="29"/>
      <c r="G17" s="29"/>
      <c r="H17" s="29"/>
      <c r="I17" s="29"/>
      <c r="J17" s="29"/>
      <c r="K17" s="29"/>
      <c r="L17" s="29"/>
      <c r="M17" s="29"/>
    </row>
    <row r="18" spans="1:13">
      <c r="A18" s="29"/>
      <c r="B18" s="29"/>
      <c r="C18" s="29"/>
      <c r="D18" s="29"/>
      <c r="E18" s="29"/>
      <c r="F18" s="29"/>
      <c r="G18" s="29"/>
      <c r="H18" s="29"/>
      <c r="I18" s="29"/>
      <c r="J18" s="29"/>
      <c r="K18" s="29"/>
      <c r="L18" s="29"/>
      <c r="M18" s="29"/>
    </row>
    <row r="19" spans="1:13">
      <c r="A19" s="29"/>
      <c r="B19" s="29"/>
      <c r="C19" s="29"/>
      <c r="D19" s="29"/>
      <c r="E19" s="29"/>
      <c r="F19" s="29"/>
      <c r="G19" s="29"/>
      <c r="H19" s="29"/>
      <c r="I19" s="29"/>
      <c r="J19" s="29"/>
      <c r="K19" s="29"/>
      <c r="L19" s="29"/>
      <c r="M19" s="29"/>
    </row>
    <row r="20" spans="1:13">
      <c r="A20" s="29"/>
      <c r="B20" s="29"/>
      <c r="C20" s="29"/>
      <c r="D20" s="29"/>
      <c r="E20" s="29"/>
      <c r="F20" s="29"/>
      <c r="G20" s="29"/>
      <c r="H20" s="29"/>
      <c r="I20" s="29"/>
      <c r="J20" s="29"/>
      <c r="K20" s="29"/>
      <c r="L20" s="29"/>
      <c r="M20" s="29"/>
    </row>
    <row r="21" spans="1:13">
      <c r="A21" s="29"/>
      <c r="B21" s="29"/>
      <c r="C21" s="29"/>
      <c r="D21" s="29"/>
      <c r="E21" s="29"/>
      <c r="F21" s="29"/>
      <c r="G21" s="29"/>
      <c r="H21" s="29"/>
      <c r="I21" s="29"/>
      <c r="J21" s="29"/>
      <c r="K21" s="29"/>
      <c r="L21" s="29"/>
      <c r="M21" s="29"/>
    </row>
    <row r="22" spans="1:13">
      <c r="A22" s="29"/>
      <c r="B22" s="29"/>
      <c r="C22" s="29"/>
      <c r="D22" s="29"/>
      <c r="E22" s="29"/>
      <c r="F22" s="29"/>
      <c r="G22" s="29"/>
      <c r="H22" s="29"/>
      <c r="I22" s="29"/>
      <c r="J22" s="29"/>
      <c r="K22" s="29"/>
      <c r="L22" s="29"/>
      <c r="M22" s="29"/>
    </row>
    <row r="23" spans="1:13">
      <c r="A23" s="29"/>
      <c r="B23" s="29"/>
      <c r="C23" s="29"/>
      <c r="D23" s="29"/>
      <c r="E23" s="29"/>
      <c r="F23" s="29"/>
      <c r="G23" s="29"/>
      <c r="H23" s="29"/>
      <c r="I23" s="29"/>
      <c r="J23" s="29"/>
      <c r="K23" s="29"/>
      <c r="L23" s="29"/>
      <c r="M23" s="29"/>
    </row>
    <row r="24" spans="1:13">
      <c r="A24" s="29"/>
      <c r="B24" s="29"/>
      <c r="C24" s="29"/>
      <c r="D24" s="29"/>
      <c r="E24" s="29"/>
      <c r="F24" s="29"/>
      <c r="G24" s="29"/>
      <c r="H24" s="29"/>
      <c r="I24" s="29"/>
      <c r="J24" s="29"/>
      <c r="K24" s="29"/>
      <c r="L24" s="29"/>
      <c r="M24" s="29"/>
    </row>
    <row r="25" spans="1:13">
      <c r="A25" s="29"/>
      <c r="B25" s="29"/>
      <c r="C25" s="29"/>
      <c r="D25" s="29"/>
      <c r="E25" s="29"/>
      <c r="F25" s="29"/>
      <c r="G25" s="29"/>
      <c r="H25" s="29"/>
      <c r="I25" s="29"/>
      <c r="J25" s="29"/>
      <c r="K25" s="29"/>
      <c r="L25" s="29"/>
      <c r="M25" s="29"/>
    </row>
    <row r="26" spans="1:13">
      <c r="A26" s="29"/>
      <c r="B26" s="29"/>
      <c r="C26" s="29"/>
      <c r="D26" s="29"/>
      <c r="E26" s="29"/>
      <c r="F26" s="29"/>
      <c r="G26" s="29"/>
      <c r="H26" s="29"/>
      <c r="I26" s="29"/>
      <c r="J26" s="29"/>
      <c r="K26" s="29"/>
      <c r="L26" s="29"/>
      <c r="M26" s="29"/>
    </row>
    <row r="27" spans="1:13">
      <c r="A27" s="29"/>
      <c r="B27" s="29"/>
      <c r="C27" s="29"/>
      <c r="D27" s="29"/>
      <c r="E27" s="29"/>
      <c r="F27" s="29"/>
      <c r="G27" s="29"/>
      <c r="H27" s="29"/>
      <c r="I27" s="29"/>
      <c r="J27" s="29"/>
      <c r="K27" s="29"/>
      <c r="L27" s="29"/>
      <c r="M27" s="29"/>
    </row>
    <row r="28" spans="1:13">
      <c r="A28" s="29"/>
      <c r="B28" s="29"/>
      <c r="C28" s="29"/>
      <c r="D28" s="29"/>
      <c r="E28" s="29"/>
      <c r="F28" s="29"/>
      <c r="G28" s="29"/>
      <c r="H28" s="29"/>
      <c r="I28" s="29"/>
      <c r="J28" s="29"/>
      <c r="K28" s="29"/>
      <c r="L28" s="29"/>
      <c r="M28" s="29"/>
    </row>
    <row r="29" spans="1:13">
      <c r="A29" s="29"/>
      <c r="B29" s="29"/>
      <c r="C29" s="29"/>
      <c r="D29" s="29"/>
      <c r="E29" s="29"/>
      <c r="F29" s="29"/>
      <c r="G29" s="29"/>
      <c r="H29" s="29"/>
      <c r="I29" s="29"/>
      <c r="J29" s="29"/>
      <c r="K29" s="29"/>
      <c r="L29" s="29"/>
      <c r="M29" s="29"/>
    </row>
    <row r="30" spans="1:13">
      <c r="A30" s="29"/>
      <c r="B30" s="29"/>
      <c r="C30" s="29"/>
      <c r="D30" s="29"/>
      <c r="E30" s="29"/>
      <c r="F30" s="29"/>
      <c r="G30" s="29"/>
      <c r="H30" s="29"/>
      <c r="I30" s="29"/>
      <c r="J30" s="29"/>
      <c r="K30" s="29"/>
      <c r="L30" s="29"/>
      <c r="M30" s="29"/>
    </row>
    <row r="31" spans="1:13">
      <c r="A31" s="29"/>
      <c r="B31" s="29"/>
      <c r="C31" s="29"/>
      <c r="D31" s="29"/>
      <c r="E31" s="29"/>
      <c r="F31" s="29"/>
      <c r="G31" s="29"/>
      <c r="H31" s="29"/>
      <c r="I31" s="29"/>
      <c r="J31" s="29"/>
      <c r="K31" s="29"/>
      <c r="L31" s="29"/>
      <c r="M31" s="29"/>
    </row>
    <row r="32" spans="1:13">
      <c r="A32" s="29"/>
      <c r="B32" s="29"/>
      <c r="C32" s="29"/>
      <c r="D32" s="29"/>
      <c r="E32" s="29"/>
      <c r="F32" s="29"/>
      <c r="G32" s="29"/>
      <c r="H32" s="29"/>
      <c r="I32" s="29"/>
      <c r="J32" s="29"/>
      <c r="K32" s="29"/>
      <c r="L32" s="29"/>
      <c r="M32" s="29"/>
    </row>
    <row r="33" spans="1:13">
      <c r="A33" s="29"/>
      <c r="B33" s="29"/>
      <c r="C33" s="29"/>
      <c r="D33" s="29"/>
      <c r="E33" s="29"/>
      <c r="F33" s="29"/>
      <c r="G33" s="29"/>
      <c r="H33" s="29"/>
      <c r="I33" s="29"/>
      <c r="J33" s="29"/>
      <c r="K33" s="29"/>
      <c r="L33" s="29"/>
      <c r="M33" s="29"/>
    </row>
    <row r="34" spans="1:13">
      <c r="A34" s="29"/>
      <c r="B34" s="29"/>
      <c r="C34" s="29"/>
      <c r="D34" s="29"/>
      <c r="E34" s="29"/>
      <c r="F34" s="29"/>
      <c r="G34" s="29"/>
      <c r="H34" s="29"/>
      <c r="I34" s="29"/>
      <c r="J34" s="29"/>
      <c r="K34" s="29"/>
      <c r="L34" s="29"/>
      <c r="M34" s="29"/>
    </row>
    <row r="35" spans="1:13">
      <c r="A35" s="29"/>
      <c r="B35" s="29"/>
      <c r="C35" s="29"/>
      <c r="D35" s="29"/>
      <c r="E35" s="29"/>
      <c r="F35" s="29"/>
      <c r="G35" s="29"/>
      <c r="H35" s="29"/>
      <c r="I35" s="29"/>
      <c r="J35" s="29"/>
      <c r="K35" s="29"/>
      <c r="L35" s="29"/>
      <c r="M35" s="29"/>
    </row>
    <row r="36" spans="1:13">
      <c r="A36" s="29"/>
      <c r="B36" s="29"/>
      <c r="C36" s="29"/>
      <c r="D36" s="29"/>
      <c r="E36" s="29"/>
      <c r="F36" s="29"/>
      <c r="G36" s="29"/>
      <c r="H36" s="29"/>
      <c r="I36" s="29"/>
      <c r="J36" s="29"/>
      <c r="K36" s="29"/>
      <c r="L36" s="29"/>
      <c r="M36" s="29"/>
    </row>
    <row r="37" spans="1:13">
      <c r="A37" s="29"/>
      <c r="B37" s="29"/>
      <c r="C37" s="29"/>
      <c r="D37" s="29"/>
      <c r="E37" s="29"/>
      <c r="F37" s="29"/>
      <c r="G37" s="29"/>
      <c r="H37" s="29"/>
      <c r="I37" s="29"/>
      <c r="J37" s="29"/>
      <c r="K37" s="29"/>
      <c r="L37" s="29"/>
      <c r="M37" s="29"/>
    </row>
    <row r="38" spans="1:13">
      <c r="A38" s="29"/>
      <c r="B38" s="29"/>
      <c r="C38" s="29"/>
      <c r="D38" s="29"/>
      <c r="E38" s="29"/>
      <c r="F38" s="29"/>
      <c r="G38" s="29"/>
      <c r="H38" s="29"/>
      <c r="I38" s="29"/>
      <c r="J38" s="29"/>
      <c r="K38" s="29"/>
      <c r="L38" s="29"/>
      <c r="M38" s="29"/>
    </row>
    <row r="39" spans="1:13">
      <c r="A39" s="29"/>
      <c r="B39" s="29"/>
      <c r="C39" s="29"/>
      <c r="D39" s="29"/>
      <c r="E39" s="29"/>
      <c r="F39" s="29"/>
      <c r="G39" s="29"/>
      <c r="H39" s="29"/>
      <c r="I39" s="29"/>
      <c r="J39" s="29"/>
      <c r="K39" s="29"/>
      <c r="L39" s="29"/>
      <c r="M39" s="29"/>
    </row>
    <row r="40" spans="1:13">
      <c r="A40" s="29"/>
      <c r="B40" s="29"/>
      <c r="C40" s="29"/>
      <c r="D40" s="29"/>
      <c r="E40" s="29"/>
      <c r="F40" s="29"/>
      <c r="G40" s="29"/>
      <c r="H40" s="29"/>
      <c r="I40" s="29"/>
      <c r="J40" s="29"/>
      <c r="K40" s="29"/>
      <c r="L40" s="29"/>
      <c r="M40" s="29"/>
    </row>
    <row r="41" spans="1:13">
      <c r="A41" s="29"/>
      <c r="B41" s="29"/>
      <c r="C41" s="29"/>
      <c r="D41" s="29"/>
      <c r="E41" s="29"/>
      <c r="F41" s="29"/>
      <c r="G41" s="29"/>
      <c r="H41" s="29"/>
      <c r="I41" s="29"/>
      <c r="J41" s="29"/>
      <c r="K41" s="29"/>
      <c r="L41" s="29"/>
      <c r="M41" s="29"/>
    </row>
    <row r="42" spans="1:13">
      <c r="A42" s="29"/>
      <c r="B42" s="29"/>
      <c r="C42" s="29"/>
      <c r="D42" s="29"/>
      <c r="E42" s="29"/>
      <c r="F42" s="29"/>
      <c r="G42" s="29"/>
      <c r="H42" s="29"/>
      <c r="I42" s="29"/>
      <c r="J42" s="29"/>
      <c r="K42" s="29"/>
      <c r="L42" s="29"/>
      <c r="M42" s="29"/>
    </row>
    <row r="43" spans="1:13">
      <c r="A43" s="29"/>
      <c r="B43" s="29"/>
      <c r="C43" s="29"/>
      <c r="D43" s="29"/>
      <c r="E43" s="29"/>
      <c r="F43" s="29"/>
      <c r="G43" s="29"/>
      <c r="H43" s="29"/>
      <c r="I43" s="29"/>
      <c r="J43" s="29"/>
      <c r="K43" s="29"/>
      <c r="L43" s="29"/>
      <c r="M43" s="29"/>
    </row>
    <row r="44" spans="1:13">
      <c r="A44" s="29"/>
      <c r="B44" s="29"/>
      <c r="C44" s="29"/>
      <c r="D44" s="29"/>
      <c r="E44" s="29"/>
      <c r="F44" s="29"/>
      <c r="G44" s="29"/>
      <c r="H44" s="29"/>
      <c r="I44" s="29"/>
      <c r="J44" s="29"/>
      <c r="K44" s="29"/>
      <c r="L44" s="29"/>
      <c r="M44" s="29"/>
    </row>
    <row r="45" spans="1:13">
      <c r="A45" s="29"/>
      <c r="B45" s="29"/>
      <c r="C45" s="29"/>
      <c r="D45" s="29"/>
      <c r="E45" s="29"/>
      <c r="F45" s="29"/>
      <c r="G45" s="29"/>
      <c r="H45" s="29"/>
      <c r="I45" s="29"/>
      <c r="J45" s="29"/>
      <c r="K45" s="29"/>
      <c r="L45" s="29"/>
      <c r="M45" s="29"/>
    </row>
    <row r="46" spans="1:13">
      <c r="A46" s="29"/>
      <c r="B46" s="29"/>
      <c r="C46" s="29"/>
      <c r="D46" s="29"/>
      <c r="E46" s="29"/>
      <c r="F46" s="29"/>
      <c r="G46" s="29"/>
      <c r="H46" s="29"/>
      <c r="I46" s="29"/>
      <c r="J46" s="29"/>
      <c r="K46" s="29"/>
      <c r="L46" s="29"/>
      <c r="M46" s="29"/>
    </row>
    <row r="47" spans="1:13">
      <c r="A47" s="29"/>
      <c r="B47" s="29"/>
      <c r="C47" s="29"/>
      <c r="D47" s="29"/>
      <c r="E47" s="29"/>
      <c r="F47" s="29"/>
      <c r="G47" s="29"/>
      <c r="H47" s="29"/>
      <c r="I47" s="29"/>
      <c r="J47" s="29"/>
      <c r="K47" s="29"/>
      <c r="L47" s="29"/>
      <c r="M47" s="29"/>
    </row>
    <row r="48" spans="1:13">
      <c r="A48" s="29"/>
      <c r="B48" s="29"/>
      <c r="C48" s="29"/>
      <c r="D48" s="29"/>
      <c r="E48" s="29"/>
      <c r="F48" s="29"/>
      <c r="G48" s="29"/>
      <c r="H48" s="29"/>
      <c r="I48" s="29"/>
      <c r="J48" s="29"/>
      <c r="K48" s="29"/>
      <c r="L48" s="29"/>
      <c r="M48" s="29"/>
    </row>
    <row r="49" spans="1:13">
      <c r="A49" s="29"/>
      <c r="B49" s="29"/>
      <c r="C49" s="29"/>
      <c r="D49" s="29"/>
      <c r="E49" s="29"/>
      <c r="F49" s="29"/>
      <c r="G49" s="29"/>
      <c r="H49" s="29"/>
      <c r="I49" s="29"/>
      <c r="J49" s="29"/>
      <c r="K49" s="29"/>
      <c r="L49" s="29"/>
      <c r="M49" s="29"/>
    </row>
    <row r="50" spans="1:13">
      <c r="A50" s="29"/>
      <c r="B50" s="29"/>
      <c r="C50" s="29"/>
      <c r="D50" s="29"/>
      <c r="E50" s="29"/>
      <c r="F50" s="29"/>
      <c r="G50" s="29"/>
      <c r="H50" s="29"/>
      <c r="I50" s="29"/>
      <c r="J50" s="29"/>
      <c r="K50" s="29"/>
      <c r="L50" s="29"/>
      <c r="M50" s="29"/>
    </row>
    <row r="51" spans="1:13">
      <c r="A51" s="29"/>
      <c r="B51" s="29"/>
      <c r="C51" s="29"/>
      <c r="D51" s="29"/>
      <c r="E51" s="29"/>
      <c r="F51" s="29"/>
      <c r="G51" s="29"/>
      <c r="H51" s="29"/>
      <c r="I51" s="29"/>
      <c r="J51" s="29"/>
      <c r="K51" s="29"/>
      <c r="L51" s="29"/>
      <c r="M51" s="29"/>
    </row>
    <row r="52" spans="1:13">
      <c r="A52" s="29"/>
      <c r="B52" s="29"/>
      <c r="C52" s="29"/>
      <c r="D52" s="29"/>
      <c r="E52" s="29"/>
      <c r="F52" s="29"/>
      <c r="G52" s="29"/>
      <c r="H52" s="29"/>
      <c r="I52" s="29"/>
      <c r="J52" s="29"/>
      <c r="K52" s="29"/>
      <c r="L52" s="29"/>
      <c r="M52" s="29"/>
    </row>
    <row r="53" spans="1:13">
      <c r="A53" s="29"/>
      <c r="B53" s="29"/>
      <c r="C53" s="29"/>
      <c r="D53" s="29"/>
      <c r="E53" s="29"/>
      <c r="F53" s="29"/>
      <c r="G53" s="29"/>
      <c r="H53" s="29"/>
      <c r="I53" s="29"/>
      <c r="J53" s="29"/>
      <c r="K53" s="29"/>
      <c r="L53" s="29"/>
      <c r="M53" s="29"/>
    </row>
    <row r="54" spans="1:13">
      <c r="A54" s="29"/>
      <c r="B54" s="29"/>
      <c r="C54" s="29"/>
      <c r="D54" s="29"/>
      <c r="E54" s="29"/>
      <c r="F54" s="29"/>
      <c r="G54" s="29"/>
      <c r="H54" s="29"/>
      <c r="I54" s="29"/>
      <c r="J54" s="29"/>
      <c r="K54" s="29"/>
      <c r="L54" s="29"/>
      <c r="M54" s="29"/>
    </row>
    <row r="55" spans="1:13">
      <c r="A55" s="29"/>
      <c r="B55" s="29"/>
      <c r="C55" s="29"/>
      <c r="D55" s="29"/>
      <c r="E55" s="29"/>
      <c r="F55" s="29"/>
      <c r="G55" s="29"/>
      <c r="H55" s="29"/>
      <c r="I55" s="29"/>
      <c r="J55" s="29"/>
      <c r="K55" s="29"/>
      <c r="L55" s="29"/>
      <c r="M55" s="29"/>
    </row>
    <row r="56" spans="1:13">
      <c r="A56" s="29"/>
      <c r="B56" s="29"/>
      <c r="C56" s="29"/>
      <c r="D56" s="29"/>
      <c r="E56" s="29"/>
      <c r="F56" s="29"/>
      <c r="G56" s="29"/>
      <c r="H56" s="29"/>
      <c r="I56" s="29"/>
      <c r="J56" s="29"/>
      <c r="K56" s="29"/>
      <c r="L56" s="29"/>
      <c r="M56" s="29"/>
    </row>
    <row r="57" spans="1:13">
      <c r="A57" s="29"/>
      <c r="B57" s="29"/>
      <c r="C57" s="29"/>
      <c r="D57" s="29"/>
      <c r="E57" s="29"/>
      <c r="F57" s="29"/>
      <c r="G57" s="29"/>
      <c r="H57" s="29"/>
      <c r="I57" s="29"/>
      <c r="J57" s="29"/>
      <c r="K57" s="29"/>
      <c r="L57" s="29"/>
      <c r="M57" s="29"/>
    </row>
    <row r="58" spans="1:13">
      <c r="A58" s="29"/>
      <c r="B58" s="29"/>
      <c r="C58" s="29"/>
      <c r="D58" s="29"/>
      <c r="E58" s="29"/>
      <c r="F58" s="29"/>
      <c r="G58" s="29"/>
      <c r="H58" s="29"/>
      <c r="I58" s="29"/>
      <c r="J58" s="29"/>
      <c r="K58" s="29"/>
      <c r="L58" s="29"/>
      <c r="M58" s="29"/>
    </row>
    <row r="59" spans="1:13">
      <c r="A59" s="29"/>
      <c r="B59" s="29"/>
      <c r="C59" s="29"/>
      <c r="D59" s="29"/>
      <c r="E59" s="29"/>
      <c r="F59" s="29"/>
      <c r="G59" s="29"/>
      <c r="H59" s="29"/>
      <c r="I59" s="29"/>
      <c r="J59" s="29"/>
      <c r="K59" s="29"/>
      <c r="L59" s="29"/>
      <c r="M59" s="29"/>
    </row>
    <row r="60" spans="1:13">
      <c r="A60" s="29"/>
      <c r="B60" s="29"/>
      <c r="C60" s="29"/>
      <c r="D60" s="29"/>
      <c r="E60" s="29"/>
      <c r="F60" s="29"/>
      <c r="G60" s="29"/>
      <c r="H60" s="29"/>
      <c r="I60" s="29"/>
      <c r="J60" s="29"/>
      <c r="K60" s="29"/>
      <c r="L60" s="29"/>
      <c r="M60" s="29"/>
    </row>
    <row r="61" spans="1:13">
      <c r="A61" s="29"/>
      <c r="B61" s="29"/>
      <c r="C61" s="29"/>
      <c r="D61" s="29"/>
      <c r="E61" s="29"/>
      <c r="F61" s="29"/>
      <c r="G61" s="29"/>
      <c r="H61" s="29"/>
      <c r="I61" s="29"/>
      <c r="J61" s="29"/>
      <c r="K61" s="29"/>
      <c r="L61" s="29"/>
      <c r="M61" s="29"/>
    </row>
    <row r="62" spans="1:13">
      <c r="A62" s="29"/>
      <c r="B62" s="29"/>
      <c r="C62" s="29"/>
      <c r="D62" s="29"/>
      <c r="E62" s="29"/>
      <c r="F62" s="29"/>
      <c r="G62" s="29"/>
      <c r="H62" s="29"/>
      <c r="I62" s="29"/>
      <c r="J62" s="29"/>
      <c r="K62" s="29"/>
      <c r="L62" s="29"/>
      <c r="M62" s="29"/>
    </row>
    <row r="63" spans="1:13">
      <c r="A63" s="29"/>
      <c r="B63" s="29"/>
      <c r="C63" s="29"/>
      <c r="D63" s="29"/>
      <c r="E63" s="29"/>
      <c r="F63" s="29"/>
      <c r="G63" s="29"/>
      <c r="H63" s="29"/>
      <c r="I63" s="29"/>
      <c r="J63" s="29"/>
      <c r="K63" s="29"/>
      <c r="L63" s="29"/>
      <c r="M63" s="29"/>
    </row>
    <row r="64" spans="1:13">
      <c r="A64" s="29"/>
      <c r="B64" s="29"/>
      <c r="C64" s="29"/>
      <c r="D64" s="29"/>
      <c r="E64" s="29"/>
      <c r="F64" s="29"/>
      <c r="G64" s="29"/>
      <c r="H64" s="29"/>
      <c r="I64" s="29"/>
      <c r="J64" s="29"/>
      <c r="K64" s="29"/>
      <c r="L64" s="29"/>
      <c r="M64" s="29"/>
    </row>
    <row r="65" spans="1:13">
      <c r="A65" s="29"/>
      <c r="B65" s="29"/>
      <c r="C65" s="29"/>
      <c r="D65" s="29"/>
      <c r="E65" s="29"/>
      <c r="F65" s="29"/>
      <c r="G65" s="29"/>
      <c r="H65" s="29"/>
      <c r="I65" s="29"/>
      <c r="J65" s="29"/>
      <c r="K65" s="29"/>
      <c r="L65" s="29"/>
      <c r="M65" s="29"/>
    </row>
    <row r="66" spans="1:13">
      <c r="A66" s="29"/>
      <c r="B66" s="29"/>
      <c r="C66" s="29"/>
      <c r="D66" s="29"/>
      <c r="E66" s="29"/>
      <c r="F66" s="29"/>
      <c r="G66" s="29"/>
      <c r="H66" s="29"/>
      <c r="I66" s="29"/>
      <c r="J66" s="29"/>
      <c r="K66" s="29"/>
      <c r="L66" s="29"/>
      <c r="M66" s="29"/>
    </row>
    <row r="67" spans="1:13">
      <c r="A67" s="29"/>
      <c r="B67" s="29"/>
      <c r="C67" s="29"/>
      <c r="D67" s="29"/>
      <c r="E67" s="29"/>
      <c r="F67" s="29"/>
      <c r="G67" s="29"/>
      <c r="H67" s="29"/>
      <c r="I67" s="29"/>
      <c r="J67" s="29"/>
      <c r="K67" s="29"/>
      <c r="L67" s="29"/>
      <c r="M67" s="29"/>
    </row>
    <row r="68" spans="1:13">
      <c r="A68" s="29"/>
      <c r="B68" s="29"/>
      <c r="C68" s="29"/>
      <c r="D68" s="29"/>
      <c r="E68" s="29"/>
      <c r="F68" s="29"/>
      <c r="G68" s="29"/>
      <c r="H68" s="29"/>
      <c r="I68" s="29"/>
      <c r="J68" s="29"/>
      <c r="K68" s="29"/>
      <c r="L68" s="29"/>
      <c r="M68" s="29"/>
    </row>
    <row r="69" spans="1:13">
      <c r="A69" s="29"/>
      <c r="B69" s="29"/>
      <c r="C69" s="29"/>
      <c r="D69" s="29"/>
      <c r="E69" s="29"/>
      <c r="F69" s="29"/>
      <c r="G69" s="29"/>
      <c r="H69" s="29"/>
      <c r="I69" s="29"/>
      <c r="J69" s="29"/>
      <c r="K69" s="29"/>
      <c r="L69" s="29"/>
      <c r="M69" s="29"/>
    </row>
    <row r="70" spans="1:13">
      <c r="A70" s="29"/>
      <c r="B70" s="29"/>
      <c r="C70" s="29"/>
      <c r="D70" s="29"/>
      <c r="E70" s="29"/>
      <c r="F70" s="29"/>
      <c r="G70" s="29"/>
      <c r="H70" s="29"/>
      <c r="I70" s="29"/>
      <c r="J70" s="29"/>
      <c r="K70" s="29"/>
      <c r="L70" s="29"/>
      <c r="M70" s="29"/>
    </row>
    <row r="71" spans="1:13">
      <c r="A71" s="29"/>
      <c r="B71" s="29"/>
      <c r="C71" s="29"/>
      <c r="D71" s="29"/>
      <c r="E71" s="29"/>
      <c r="F71" s="29"/>
      <c r="G71" s="29"/>
      <c r="H71" s="29"/>
      <c r="I71" s="29"/>
      <c r="J71" s="29"/>
      <c r="K71" s="29"/>
      <c r="L71" s="29"/>
      <c r="M71" s="29"/>
    </row>
    <row r="72" spans="1:13">
      <c r="A72" s="29"/>
      <c r="B72" s="29"/>
      <c r="C72" s="29"/>
      <c r="D72" s="29"/>
      <c r="E72" s="29"/>
      <c r="F72" s="29"/>
      <c r="G72" s="29"/>
      <c r="H72" s="29"/>
      <c r="I72" s="29"/>
      <c r="J72" s="29"/>
      <c r="K72" s="29"/>
      <c r="L72" s="29"/>
      <c r="M72" s="29"/>
    </row>
    <row r="73" spans="1:13">
      <c r="A73" s="29"/>
      <c r="B73" s="29"/>
      <c r="C73" s="29"/>
      <c r="D73" s="29"/>
      <c r="E73" s="29"/>
      <c r="F73" s="29"/>
      <c r="G73" s="29"/>
      <c r="H73" s="29"/>
      <c r="I73" s="29"/>
      <c r="J73" s="29"/>
      <c r="K73" s="29"/>
      <c r="L73" s="29"/>
      <c r="M73" s="29"/>
    </row>
    <row r="74" spans="1:13">
      <c r="A74" s="29"/>
      <c r="B74" s="29"/>
      <c r="C74" s="29"/>
      <c r="D74" s="29"/>
      <c r="E74" s="29"/>
      <c r="F74" s="29"/>
      <c r="G74" s="29"/>
      <c r="H74" s="29"/>
      <c r="I74" s="29"/>
      <c r="J74" s="29"/>
      <c r="K74" s="29"/>
      <c r="L74" s="29"/>
      <c r="M74" s="29"/>
    </row>
    <row r="75" spans="1:13">
      <c r="A75" s="29"/>
      <c r="B75" s="29"/>
      <c r="C75" s="29"/>
      <c r="D75" s="29"/>
      <c r="E75" s="29"/>
      <c r="F75" s="29"/>
      <c r="G75" s="29"/>
      <c r="H75" s="29"/>
      <c r="I75" s="29"/>
      <c r="J75" s="29"/>
      <c r="K75" s="29"/>
      <c r="L75" s="29"/>
      <c r="M75" s="29"/>
    </row>
    <row r="76" spans="1:13">
      <c r="A76" s="29"/>
      <c r="B76" s="29"/>
      <c r="C76" s="29"/>
      <c r="D76" s="29"/>
      <c r="E76" s="29"/>
      <c r="F76" s="29"/>
      <c r="G76" s="29"/>
      <c r="H76" s="29"/>
      <c r="I76" s="29"/>
      <c r="J76" s="29"/>
      <c r="K76" s="29"/>
      <c r="L76" s="29"/>
      <c r="M76" s="29"/>
    </row>
    <row r="77" spans="1:13">
      <c r="A77" s="29"/>
      <c r="B77" s="29"/>
      <c r="C77" s="29"/>
      <c r="D77" s="29"/>
      <c r="E77" s="29"/>
      <c r="F77" s="29"/>
      <c r="G77" s="29"/>
      <c r="H77" s="29"/>
      <c r="I77" s="29"/>
      <c r="J77" s="29"/>
      <c r="K77" s="29"/>
      <c r="L77" s="29"/>
      <c r="M77" s="29"/>
    </row>
    <row r="78" spans="1:13">
      <c r="A78" s="29"/>
      <c r="B78" s="29"/>
      <c r="C78" s="29"/>
      <c r="D78" s="29"/>
      <c r="E78" s="29"/>
      <c r="F78" s="29"/>
      <c r="G78" s="29"/>
      <c r="H78" s="29"/>
      <c r="I78" s="29"/>
      <c r="J78" s="29"/>
      <c r="K78" s="29"/>
      <c r="L78" s="29"/>
      <c r="M78" s="29"/>
    </row>
    <row r="79" spans="1:13">
      <c r="A79" s="29"/>
      <c r="B79" s="29"/>
      <c r="C79" s="29"/>
      <c r="D79" s="29"/>
      <c r="E79" s="29"/>
      <c r="F79" s="29"/>
      <c r="G79" s="29"/>
      <c r="H79" s="29"/>
      <c r="I79" s="29"/>
      <c r="J79" s="29"/>
      <c r="K79" s="29"/>
      <c r="L79" s="29"/>
      <c r="M79" s="29"/>
    </row>
    <row r="80" spans="1:13">
      <c r="A80" s="29"/>
      <c r="B80" s="29"/>
      <c r="C80" s="29"/>
      <c r="D80" s="29"/>
      <c r="E80" s="29"/>
      <c r="F80" s="29"/>
      <c r="G80" s="29"/>
      <c r="H80" s="29"/>
      <c r="I80" s="29"/>
      <c r="J80" s="29"/>
      <c r="K80" s="29"/>
      <c r="L80" s="29"/>
      <c r="M80" s="29"/>
    </row>
    <row r="81" spans="1:13">
      <c r="A81" s="29"/>
      <c r="B81" s="29"/>
      <c r="C81" s="29"/>
      <c r="D81" s="29"/>
      <c r="E81" s="29"/>
      <c r="F81" s="29"/>
      <c r="G81" s="29"/>
      <c r="H81" s="29"/>
      <c r="I81" s="29"/>
      <c r="J81" s="29"/>
      <c r="K81" s="29"/>
      <c r="L81" s="29"/>
      <c r="M81" s="29"/>
    </row>
    <row r="82" spans="1:13">
      <c r="A82" s="29"/>
      <c r="B82" s="29"/>
      <c r="C82" s="29"/>
      <c r="D82" s="29"/>
      <c r="E82" s="29"/>
      <c r="F82" s="29"/>
      <c r="G82" s="29"/>
      <c r="H82" s="29"/>
      <c r="I82" s="29"/>
      <c r="J82" s="29"/>
      <c r="K82" s="29"/>
      <c r="L82" s="29"/>
      <c r="M82" s="29"/>
    </row>
    <row r="83" spans="1:13">
      <c r="A83" s="29"/>
      <c r="B83" s="29"/>
      <c r="C83" s="29"/>
      <c r="D83" s="29"/>
      <c r="E83" s="29"/>
      <c r="F83" s="29"/>
      <c r="G83" s="29"/>
      <c r="H83" s="29"/>
      <c r="I83" s="29"/>
      <c r="J83" s="29"/>
      <c r="K83" s="29"/>
      <c r="L83" s="29"/>
      <c r="M83" s="29"/>
    </row>
    <row r="84" spans="1:13">
      <c r="A84" s="29"/>
      <c r="B84" s="29"/>
      <c r="C84" s="29"/>
      <c r="D84" s="29"/>
      <c r="E84" s="29"/>
      <c r="F84" s="29"/>
      <c r="G84" s="29"/>
      <c r="H84" s="29"/>
      <c r="I84" s="29"/>
      <c r="J84" s="29"/>
      <c r="K84" s="29"/>
      <c r="L84" s="29"/>
      <c r="M84" s="29"/>
    </row>
    <row r="85" spans="1:13">
      <c r="A85" s="29"/>
      <c r="B85" s="29"/>
      <c r="C85" s="29"/>
      <c r="D85" s="29"/>
      <c r="E85" s="29"/>
      <c r="F85" s="29"/>
      <c r="G85" s="29"/>
      <c r="H85" s="29"/>
      <c r="I85" s="29"/>
      <c r="J85" s="29"/>
      <c r="K85" s="29"/>
      <c r="L85" s="29"/>
      <c r="M85" s="29"/>
    </row>
    <row r="86" spans="1:13">
      <c r="A86" s="29"/>
      <c r="B86" s="29"/>
      <c r="C86" s="29"/>
      <c r="D86" s="29"/>
      <c r="E86" s="29"/>
      <c r="F86" s="29"/>
      <c r="G86" s="29"/>
      <c r="H86" s="29"/>
      <c r="I86" s="29"/>
      <c r="J86" s="29"/>
      <c r="K86" s="29"/>
      <c r="L86" s="29"/>
      <c r="M86" s="29"/>
    </row>
    <row r="87" spans="1:13">
      <c r="A87" s="29"/>
      <c r="B87" s="29"/>
      <c r="C87" s="29"/>
      <c r="D87" s="29"/>
      <c r="E87" s="29"/>
      <c r="F87" s="29"/>
      <c r="G87" s="29"/>
      <c r="H87" s="29"/>
      <c r="I87" s="29"/>
      <c r="J87" s="29"/>
      <c r="K87" s="29"/>
      <c r="L87" s="29"/>
      <c r="M87" s="29"/>
    </row>
    <row r="88" spans="1:13">
      <c r="A88" s="29"/>
      <c r="B88" s="29"/>
      <c r="C88" s="29"/>
      <c r="D88" s="29"/>
      <c r="E88" s="29"/>
      <c r="F88" s="29"/>
      <c r="G88" s="29"/>
      <c r="H88" s="29"/>
      <c r="I88" s="29"/>
      <c r="J88" s="29"/>
      <c r="K88" s="29"/>
      <c r="L88" s="29"/>
      <c r="M88" s="29"/>
    </row>
    <row r="89" spans="1:13">
      <c r="A89" s="29"/>
      <c r="B89" s="29"/>
      <c r="C89" s="29"/>
      <c r="D89" s="29"/>
      <c r="E89" s="29"/>
      <c r="F89" s="29"/>
      <c r="G89" s="29"/>
      <c r="H89" s="29"/>
      <c r="I89" s="29"/>
      <c r="J89" s="29"/>
      <c r="K89" s="29"/>
      <c r="L89" s="29"/>
      <c r="M89" s="29"/>
    </row>
    <row r="90" spans="1:13">
      <c r="A90" s="29"/>
      <c r="B90" s="29"/>
      <c r="C90" s="29"/>
      <c r="D90" s="29"/>
      <c r="E90" s="29"/>
      <c r="F90" s="29"/>
      <c r="G90" s="29"/>
      <c r="H90" s="29"/>
      <c r="I90" s="29"/>
      <c r="J90" s="29"/>
      <c r="K90" s="29"/>
      <c r="L90" s="29"/>
      <c r="M90" s="29"/>
    </row>
    <row r="91" spans="1:13">
      <c r="A91" s="29"/>
      <c r="B91" s="29"/>
      <c r="C91" s="29"/>
      <c r="D91" s="29"/>
      <c r="E91" s="29"/>
      <c r="F91" s="29"/>
      <c r="G91" s="29"/>
      <c r="H91" s="29"/>
      <c r="I91" s="29"/>
      <c r="J91" s="29"/>
      <c r="K91" s="29"/>
      <c r="L91" s="29"/>
      <c r="M91" s="29"/>
    </row>
    <row r="92" spans="1:13">
      <c r="A92" s="29"/>
      <c r="B92" s="29"/>
      <c r="C92" s="29"/>
      <c r="D92" s="29"/>
      <c r="E92" s="29"/>
      <c r="F92" s="29"/>
      <c r="G92" s="29"/>
      <c r="H92" s="29"/>
      <c r="I92" s="29"/>
      <c r="J92" s="29"/>
      <c r="K92" s="29"/>
      <c r="L92" s="29"/>
      <c r="M92" s="29"/>
    </row>
    <row r="93" spans="1:13">
      <c r="A93" s="29"/>
      <c r="B93" s="29"/>
      <c r="C93" s="29"/>
      <c r="D93" s="29"/>
      <c r="E93" s="29"/>
      <c r="F93" s="29"/>
      <c r="G93" s="29"/>
      <c r="H93" s="29"/>
      <c r="I93" s="29"/>
      <c r="J93" s="29"/>
      <c r="K93" s="29"/>
      <c r="L93" s="29"/>
      <c r="M93" s="29"/>
    </row>
    <row r="94" spans="1:13">
      <c r="A94" s="29"/>
      <c r="B94" s="29"/>
      <c r="C94" s="29"/>
      <c r="D94" s="29"/>
      <c r="E94" s="29"/>
      <c r="F94" s="29"/>
      <c r="G94" s="29"/>
      <c r="H94" s="29"/>
      <c r="I94" s="29"/>
      <c r="J94" s="29"/>
      <c r="K94" s="29"/>
      <c r="L94" s="29"/>
      <c r="M94" s="29"/>
    </row>
    <row r="95" spans="1:13">
      <c r="A95" s="29"/>
      <c r="B95" s="29"/>
      <c r="C95" s="29"/>
      <c r="D95" s="29"/>
      <c r="E95" s="29"/>
      <c r="F95" s="29"/>
      <c r="G95" s="29"/>
      <c r="H95" s="29"/>
      <c r="I95" s="29"/>
      <c r="J95" s="29"/>
      <c r="K95" s="29"/>
      <c r="L95" s="29"/>
      <c r="M95" s="29"/>
    </row>
    <row r="96" spans="1:13">
      <c r="A96" s="29"/>
      <c r="B96" s="29"/>
      <c r="C96" s="29"/>
      <c r="D96" s="29"/>
      <c r="E96" s="29"/>
      <c r="F96" s="29"/>
      <c r="G96" s="29"/>
      <c r="H96" s="29"/>
      <c r="I96" s="29"/>
      <c r="J96" s="29"/>
      <c r="K96" s="29"/>
      <c r="L96" s="29"/>
      <c r="M96" s="29"/>
    </row>
    <row r="97" spans="1:13">
      <c r="A97" s="29"/>
      <c r="B97" s="29"/>
      <c r="C97" s="29"/>
      <c r="D97" s="29"/>
      <c r="E97" s="29"/>
      <c r="F97" s="29"/>
      <c r="G97" s="29"/>
      <c r="H97" s="29"/>
      <c r="I97" s="29"/>
      <c r="J97" s="29"/>
      <c r="K97" s="29"/>
      <c r="L97" s="29"/>
      <c r="M97" s="29"/>
    </row>
    <row r="98" spans="1:13">
      <c r="A98" s="29"/>
      <c r="B98" s="29"/>
      <c r="C98" s="29"/>
      <c r="D98" s="29"/>
      <c r="E98" s="29"/>
      <c r="F98" s="29"/>
      <c r="G98" s="29"/>
      <c r="H98" s="29"/>
      <c r="I98" s="29"/>
      <c r="J98" s="29"/>
      <c r="K98" s="29"/>
      <c r="L98" s="29"/>
      <c r="M98" s="29"/>
    </row>
    <row r="99" spans="1:13">
      <c r="A99" s="29"/>
      <c r="B99" s="29"/>
      <c r="C99" s="29"/>
      <c r="D99" s="29"/>
      <c r="E99" s="29"/>
      <c r="F99" s="29"/>
      <c r="G99" s="29"/>
      <c r="H99" s="29"/>
      <c r="I99" s="29"/>
      <c r="J99" s="29"/>
      <c r="K99" s="29"/>
      <c r="L99" s="29"/>
      <c r="M99" s="29"/>
    </row>
    <row r="100" spans="1:13">
      <c r="A100" s="29"/>
      <c r="B100" s="29"/>
      <c r="C100" s="29"/>
      <c r="D100" s="29"/>
      <c r="E100" s="29"/>
      <c r="F100" s="29"/>
      <c r="G100" s="29"/>
      <c r="H100" s="29"/>
      <c r="I100" s="29"/>
      <c r="J100" s="29"/>
      <c r="K100" s="29"/>
      <c r="L100" s="29"/>
      <c r="M100" s="29"/>
    </row>
    <row r="101" spans="1:13">
      <c r="A101" s="29"/>
      <c r="B101" s="29"/>
      <c r="C101" s="29"/>
      <c r="D101" s="29"/>
      <c r="E101" s="29"/>
      <c r="F101" s="29"/>
      <c r="G101" s="29"/>
      <c r="H101" s="29"/>
      <c r="I101" s="29"/>
      <c r="J101" s="29"/>
      <c r="K101" s="29"/>
      <c r="L101" s="29"/>
      <c r="M101" s="29"/>
    </row>
    <row r="102" spans="1:13">
      <c r="A102" s="29"/>
      <c r="B102" s="29"/>
      <c r="C102" s="29"/>
      <c r="D102" s="29"/>
      <c r="E102" s="29"/>
      <c r="F102" s="29"/>
      <c r="G102" s="29"/>
      <c r="H102" s="29"/>
      <c r="I102" s="29"/>
      <c r="J102" s="29"/>
      <c r="K102" s="29"/>
      <c r="L102" s="29"/>
      <c r="M102" s="29"/>
    </row>
    <row r="103" spans="1:13">
      <c r="A103" s="29"/>
      <c r="B103" s="29"/>
      <c r="C103" s="29"/>
      <c r="D103" s="29"/>
      <c r="E103" s="29"/>
      <c r="F103" s="29"/>
      <c r="G103" s="29"/>
      <c r="H103" s="29"/>
      <c r="I103" s="29"/>
      <c r="J103" s="29"/>
      <c r="K103" s="29"/>
      <c r="L103" s="29"/>
      <c r="M103" s="29"/>
    </row>
    <row r="104" spans="1:13">
      <c r="A104" s="29"/>
      <c r="B104" s="29"/>
      <c r="C104" s="29"/>
      <c r="D104" s="29"/>
      <c r="E104" s="29"/>
      <c r="F104" s="29"/>
      <c r="G104" s="29"/>
      <c r="H104" s="29"/>
      <c r="I104" s="29"/>
      <c r="J104" s="29"/>
      <c r="K104" s="29"/>
      <c r="L104" s="29"/>
      <c r="M104" s="29"/>
    </row>
    <row r="105" spans="1:13">
      <c r="A105" s="29"/>
      <c r="B105" s="29"/>
      <c r="C105" s="29"/>
      <c r="D105" s="29"/>
      <c r="E105" s="29"/>
      <c r="F105" s="29"/>
      <c r="G105" s="29"/>
      <c r="H105" s="29"/>
      <c r="I105" s="29"/>
      <c r="J105" s="29"/>
      <c r="K105" s="29"/>
      <c r="L105" s="29"/>
      <c r="M105" s="29"/>
    </row>
    <row r="106" spans="1:13">
      <c r="A106" s="29"/>
      <c r="B106" s="29"/>
      <c r="C106" s="29"/>
      <c r="D106" s="29"/>
      <c r="E106" s="29"/>
      <c r="F106" s="29"/>
      <c r="G106" s="29"/>
      <c r="H106" s="29"/>
      <c r="I106" s="29"/>
      <c r="J106" s="29"/>
      <c r="K106" s="29"/>
      <c r="L106" s="29"/>
      <c r="M106" s="29"/>
    </row>
    <row r="107" spans="1:13">
      <c r="A107" s="29"/>
      <c r="B107" s="29"/>
      <c r="C107" s="29"/>
      <c r="D107" s="29"/>
      <c r="E107" s="29"/>
      <c r="F107" s="29"/>
      <c r="G107" s="29"/>
      <c r="H107" s="29"/>
      <c r="I107" s="29"/>
      <c r="J107" s="29"/>
      <c r="K107" s="29"/>
      <c r="L107" s="29"/>
      <c r="M107" s="29"/>
    </row>
    <row r="108" spans="1:13">
      <c r="A108" s="29"/>
      <c r="B108" s="29"/>
      <c r="C108" s="29"/>
      <c r="D108" s="29"/>
      <c r="E108" s="29"/>
      <c r="F108" s="29"/>
      <c r="G108" s="29"/>
      <c r="H108" s="29"/>
      <c r="I108" s="29"/>
      <c r="J108" s="29"/>
      <c r="K108" s="29"/>
      <c r="L108" s="29"/>
      <c r="M108" s="29"/>
    </row>
    <row r="109" spans="1:13">
      <c r="A109" s="29"/>
      <c r="B109" s="29"/>
      <c r="C109" s="29"/>
      <c r="D109" s="29"/>
      <c r="E109" s="29"/>
      <c r="F109" s="29"/>
      <c r="G109" s="29"/>
      <c r="H109" s="29"/>
      <c r="I109" s="29"/>
      <c r="J109" s="29"/>
      <c r="K109" s="29"/>
      <c r="L109" s="29"/>
      <c r="M109" s="29"/>
    </row>
    <row r="110" spans="1:13">
      <c r="A110" s="29"/>
      <c r="B110" s="29"/>
      <c r="C110" s="29"/>
      <c r="D110" s="29"/>
      <c r="E110" s="29"/>
      <c r="F110" s="29"/>
      <c r="G110" s="29"/>
      <c r="H110" s="29"/>
      <c r="I110" s="29"/>
      <c r="J110" s="29"/>
      <c r="K110" s="29"/>
      <c r="L110" s="29"/>
      <c r="M110" s="29"/>
    </row>
    <row r="111" spans="1:13">
      <c r="A111" s="29"/>
      <c r="B111" s="29"/>
      <c r="C111" s="29"/>
      <c r="D111" s="29"/>
      <c r="E111" s="29"/>
      <c r="F111" s="29"/>
      <c r="G111" s="29"/>
      <c r="H111" s="29"/>
      <c r="I111" s="29"/>
      <c r="J111" s="29"/>
      <c r="K111" s="29"/>
      <c r="L111" s="29"/>
      <c r="M111" s="29"/>
    </row>
    <row r="112" spans="1:13">
      <c r="A112" s="29"/>
      <c r="B112" s="29"/>
      <c r="C112" s="29"/>
      <c r="D112" s="29"/>
      <c r="E112" s="29"/>
      <c r="F112" s="29"/>
      <c r="G112" s="29"/>
      <c r="H112" s="29"/>
      <c r="I112" s="29"/>
      <c r="J112" s="29"/>
      <c r="K112" s="29"/>
      <c r="L112" s="29"/>
      <c r="M112" s="29"/>
    </row>
    <row r="113" spans="1:13">
      <c r="A113" s="29"/>
      <c r="B113" s="29"/>
      <c r="C113" s="29"/>
      <c r="D113" s="29"/>
      <c r="E113" s="29"/>
      <c r="F113" s="29"/>
      <c r="G113" s="29"/>
      <c r="H113" s="29"/>
      <c r="I113" s="29"/>
      <c r="J113" s="29"/>
      <c r="K113" s="29"/>
      <c r="L113" s="29"/>
      <c r="M113" s="29"/>
    </row>
    <row r="114" spans="1:13">
      <c r="A114" s="29"/>
      <c r="B114" s="29"/>
      <c r="C114" s="29"/>
      <c r="D114" s="29"/>
      <c r="E114" s="29"/>
      <c r="F114" s="29"/>
      <c r="G114" s="29"/>
      <c r="H114" s="29"/>
      <c r="I114" s="29"/>
      <c r="J114" s="29"/>
      <c r="K114" s="29"/>
      <c r="L114" s="29"/>
      <c r="M114" s="29"/>
    </row>
    <row r="115" spans="1:13">
      <c r="A115" s="29"/>
      <c r="B115" s="29"/>
      <c r="C115" s="29"/>
      <c r="D115" s="29"/>
      <c r="E115" s="29"/>
      <c r="F115" s="29"/>
      <c r="G115" s="29"/>
      <c r="H115" s="29"/>
      <c r="I115" s="29"/>
      <c r="J115" s="29"/>
      <c r="K115" s="29"/>
      <c r="L115" s="29"/>
      <c r="M115" s="29"/>
    </row>
    <row r="116" spans="1:13">
      <c r="A116" s="29"/>
      <c r="B116" s="29"/>
      <c r="C116" s="29"/>
      <c r="D116" s="29"/>
      <c r="E116" s="29"/>
      <c r="F116" s="29"/>
      <c r="G116" s="29"/>
      <c r="H116" s="29"/>
      <c r="I116" s="29"/>
      <c r="J116" s="29"/>
      <c r="K116" s="29"/>
      <c r="L116" s="29"/>
      <c r="M116" s="29"/>
    </row>
    <row r="117" spans="1:13">
      <c r="A117" s="29"/>
      <c r="B117" s="29"/>
      <c r="C117" s="29"/>
      <c r="D117" s="29"/>
      <c r="E117" s="29"/>
      <c r="F117" s="29"/>
      <c r="G117" s="29"/>
      <c r="H117" s="29"/>
      <c r="I117" s="29"/>
      <c r="J117" s="29"/>
      <c r="K117" s="29"/>
      <c r="L117" s="29"/>
      <c r="M117" s="29"/>
    </row>
    <row r="118" spans="1:13">
      <c r="A118" s="29"/>
      <c r="B118" s="29"/>
      <c r="C118" s="29"/>
      <c r="D118" s="29"/>
      <c r="E118" s="29"/>
      <c r="F118" s="29"/>
      <c r="G118" s="29"/>
      <c r="H118" s="29"/>
      <c r="I118" s="29"/>
      <c r="J118" s="29"/>
      <c r="K118" s="29"/>
      <c r="L118" s="29"/>
      <c r="M118" s="29"/>
    </row>
    <row r="119" spans="1:13">
      <c r="A119" s="29"/>
      <c r="B119" s="29"/>
      <c r="C119" s="29"/>
      <c r="D119" s="29"/>
      <c r="E119" s="29"/>
      <c r="F119" s="29"/>
      <c r="G119" s="29"/>
      <c r="H119" s="29"/>
      <c r="I119" s="29"/>
      <c r="J119" s="29"/>
      <c r="K119" s="29"/>
      <c r="L119" s="29"/>
      <c r="M119" s="29"/>
    </row>
    <row r="120" spans="1:13">
      <c r="A120" s="29"/>
      <c r="B120" s="29"/>
      <c r="C120" s="29"/>
      <c r="D120" s="29"/>
      <c r="E120" s="29"/>
      <c r="F120" s="29"/>
      <c r="G120" s="29"/>
      <c r="H120" s="29"/>
      <c r="I120" s="29"/>
      <c r="J120" s="29"/>
      <c r="K120" s="29"/>
      <c r="L120" s="29"/>
      <c r="M120" s="29"/>
    </row>
    <row r="121" spans="1:13">
      <c r="A121" s="29"/>
      <c r="B121" s="29"/>
      <c r="C121" s="29"/>
      <c r="D121" s="29"/>
      <c r="E121" s="29"/>
      <c r="F121" s="29"/>
      <c r="G121" s="29"/>
      <c r="H121" s="29"/>
      <c r="I121" s="29"/>
      <c r="J121" s="29"/>
      <c r="K121" s="29"/>
      <c r="L121" s="29"/>
      <c r="M121" s="29"/>
    </row>
    <row r="122" spans="1:13">
      <c r="A122" s="29"/>
      <c r="B122" s="29"/>
      <c r="C122" s="29"/>
      <c r="D122" s="29"/>
      <c r="E122" s="29"/>
      <c r="F122" s="29"/>
      <c r="G122" s="29"/>
      <c r="H122" s="29"/>
      <c r="I122" s="29"/>
      <c r="J122" s="29"/>
      <c r="K122" s="29"/>
      <c r="L122" s="29"/>
      <c r="M122" s="29"/>
    </row>
    <row r="123" spans="1:13">
      <c r="A123" s="29"/>
      <c r="B123" s="29"/>
      <c r="C123" s="29"/>
      <c r="D123" s="29"/>
      <c r="E123" s="29"/>
      <c r="F123" s="29"/>
      <c r="G123" s="29"/>
      <c r="H123" s="29"/>
      <c r="I123" s="29"/>
      <c r="J123" s="29"/>
      <c r="K123" s="29"/>
      <c r="L123" s="29"/>
      <c r="M123" s="29"/>
    </row>
    <row r="124" spans="1:13">
      <c r="A124" s="29"/>
      <c r="B124" s="29"/>
      <c r="C124" s="29"/>
      <c r="D124" s="29"/>
      <c r="E124" s="29"/>
      <c r="F124" s="29"/>
      <c r="G124" s="29"/>
      <c r="H124" s="29"/>
      <c r="I124" s="29"/>
      <c r="J124" s="29"/>
      <c r="K124" s="29"/>
      <c r="L124" s="29"/>
      <c r="M124" s="29"/>
    </row>
    <row r="125" spans="1:13">
      <c r="A125" s="29"/>
      <c r="B125" s="29"/>
      <c r="C125" s="29"/>
      <c r="D125" s="29"/>
      <c r="E125" s="29"/>
      <c r="F125" s="29"/>
      <c r="G125" s="29"/>
      <c r="H125" s="29"/>
      <c r="I125" s="29"/>
      <c r="J125" s="29"/>
      <c r="K125" s="29"/>
      <c r="L125" s="29"/>
      <c r="M125" s="29"/>
    </row>
    <row r="126" spans="1:13">
      <c r="A126" s="29"/>
      <c r="B126" s="29"/>
      <c r="C126" s="29"/>
      <c r="D126" s="29"/>
      <c r="E126" s="29"/>
      <c r="F126" s="29"/>
      <c r="G126" s="29"/>
      <c r="H126" s="29"/>
      <c r="I126" s="29"/>
      <c r="J126" s="29"/>
      <c r="K126" s="29"/>
      <c r="L126" s="29"/>
      <c r="M126" s="29"/>
    </row>
    <row r="127" spans="1:13">
      <c r="A127" s="29"/>
      <c r="B127" s="29"/>
      <c r="C127" s="29"/>
      <c r="D127" s="29"/>
      <c r="E127" s="29"/>
      <c r="F127" s="29"/>
      <c r="G127" s="29"/>
      <c r="H127" s="29"/>
      <c r="I127" s="29"/>
      <c r="J127" s="29"/>
      <c r="K127" s="29"/>
      <c r="L127" s="29"/>
      <c r="M127" s="29"/>
    </row>
    <row r="128" spans="1:13">
      <c r="A128" s="29"/>
      <c r="B128" s="29"/>
      <c r="C128" s="29"/>
      <c r="D128" s="29"/>
      <c r="E128" s="29"/>
      <c r="F128" s="29"/>
      <c r="G128" s="29"/>
      <c r="H128" s="29"/>
      <c r="I128" s="29"/>
      <c r="J128" s="29"/>
      <c r="K128" s="29"/>
      <c r="L128" s="29"/>
      <c r="M128" s="29"/>
    </row>
    <row r="129" spans="1:13">
      <c r="A129" s="29"/>
      <c r="B129" s="29"/>
      <c r="C129" s="29"/>
      <c r="D129" s="29"/>
      <c r="E129" s="29"/>
      <c r="F129" s="29"/>
      <c r="G129" s="29"/>
      <c r="H129" s="29"/>
      <c r="I129" s="29"/>
      <c r="J129" s="29"/>
      <c r="K129" s="29"/>
      <c r="L129" s="29"/>
      <c r="M129" s="29"/>
    </row>
    <row r="130" spans="1:13">
      <c r="A130" s="29"/>
      <c r="B130" s="29"/>
      <c r="C130" s="29"/>
      <c r="D130" s="29"/>
      <c r="E130" s="29"/>
      <c r="F130" s="29"/>
      <c r="G130" s="29"/>
      <c r="H130" s="29"/>
      <c r="I130" s="29"/>
      <c r="J130" s="29"/>
      <c r="K130" s="29"/>
      <c r="L130" s="29"/>
      <c r="M130" s="29"/>
    </row>
    <row r="131" spans="1:13">
      <c r="A131" s="29"/>
      <c r="B131" s="29"/>
      <c r="C131" s="29"/>
      <c r="D131" s="29"/>
      <c r="E131" s="29"/>
      <c r="F131" s="29"/>
      <c r="G131" s="29"/>
      <c r="H131" s="29"/>
      <c r="I131" s="29"/>
      <c r="J131" s="29"/>
      <c r="K131" s="29"/>
      <c r="L131" s="29"/>
      <c r="M131" s="29"/>
    </row>
    <row r="132" spans="1:13">
      <c r="A132" s="29"/>
      <c r="B132" s="29"/>
      <c r="C132" s="29"/>
      <c r="D132" s="29"/>
      <c r="E132" s="29"/>
      <c r="F132" s="29"/>
      <c r="G132" s="29"/>
      <c r="H132" s="29"/>
      <c r="I132" s="29"/>
      <c r="J132" s="29"/>
      <c r="K132" s="29"/>
      <c r="L132" s="29"/>
      <c r="M132" s="29"/>
    </row>
    <row r="133" spans="1:13">
      <c r="A133" s="29"/>
      <c r="B133" s="29"/>
      <c r="C133" s="29"/>
      <c r="D133" s="29"/>
      <c r="E133" s="29"/>
      <c r="F133" s="29"/>
      <c r="G133" s="29"/>
      <c r="H133" s="29"/>
      <c r="I133" s="29"/>
      <c r="J133" s="29"/>
      <c r="K133" s="29"/>
      <c r="L133" s="29"/>
      <c r="M133" s="29"/>
    </row>
    <row r="134" spans="1:13">
      <c r="A134" s="29"/>
      <c r="B134" s="29"/>
      <c r="C134" s="29"/>
      <c r="D134" s="29"/>
      <c r="E134" s="29"/>
      <c r="F134" s="29"/>
      <c r="G134" s="29"/>
      <c r="H134" s="29"/>
      <c r="I134" s="29"/>
      <c r="J134" s="29"/>
      <c r="K134" s="29"/>
      <c r="L134" s="29"/>
      <c r="M134" s="29"/>
    </row>
    <row r="135" spans="1:13">
      <c r="A135" s="29"/>
      <c r="B135" s="29"/>
      <c r="C135" s="29"/>
      <c r="D135" s="29"/>
      <c r="E135" s="29"/>
      <c r="F135" s="29"/>
      <c r="G135" s="29"/>
      <c r="H135" s="29"/>
      <c r="I135" s="29"/>
      <c r="J135" s="29"/>
      <c r="K135" s="29"/>
      <c r="L135" s="29"/>
      <c r="M135" s="29"/>
    </row>
    <row r="136" spans="1:13">
      <c r="A136" s="29"/>
      <c r="B136" s="29"/>
      <c r="C136" s="29"/>
      <c r="D136" s="29"/>
      <c r="E136" s="29"/>
      <c r="F136" s="29"/>
      <c r="G136" s="29"/>
      <c r="H136" s="29"/>
      <c r="I136" s="29"/>
      <c r="J136" s="29"/>
      <c r="K136" s="29"/>
      <c r="L136" s="29"/>
      <c r="M136" s="29"/>
    </row>
    <row r="137" spans="1:13">
      <c r="A137" s="29"/>
      <c r="B137" s="29"/>
      <c r="C137" s="29"/>
      <c r="D137" s="29"/>
      <c r="E137" s="29"/>
      <c r="F137" s="29"/>
      <c r="G137" s="29"/>
      <c r="H137" s="29"/>
      <c r="I137" s="29"/>
      <c r="J137" s="29"/>
      <c r="K137" s="29"/>
      <c r="L137" s="29"/>
      <c r="M137" s="29"/>
    </row>
    <row r="138" spans="1:13">
      <c r="A138" s="29"/>
      <c r="B138" s="29"/>
      <c r="C138" s="29"/>
      <c r="D138" s="29"/>
      <c r="E138" s="29"/>
      <c r="F138" s="29"/>
      <c r="G138" s="29"/>
      <c r="H138" s="29"/>
      <c r="I138" s="29"/>
      <c r="J138" s="29"/>
      <c r="K138" s="29"/>
      <c r="L138" s="29"/>
      <c r="M138" s="29"/>
    </row>
    <row r="139" spans="1:13">
      <c r="A139" s="29"/>
      <c r="B139" s="29"/>
      <c r="C139" s="29"/>
      <c r="D139" s="29"/>
      <c r="E139" s="29"/>
      <c r="F139" s="29"/>
      <c r="G139" s="29"/>
      <c r="H139" s="29"/>
      <c r="I139" s="29"/>
      <c r="J139" s="29"/>
      <c r="K139" s="29"/>
      <c r="L139" s="29"/>
      <c r="M139" s="29"/>
    </row>
    <row r="140" spans="1:13">
      <c r="A140" s="29"/>
      <c r="B140" s="29"/>
      <c r="C140" s="29"/>
      <c r="D140" s="29"/>
      <c r="E140" s="29"/>
      <c r="F140" s="29"/>
      <c r="G140" s="29"/>
      <c r="H140" s="29"/>
      <c r="I140" s="29"/>
      <c r="J140" s="29"/>
      <c r="K140" s="29"/>
      <c r="L140" s="29"/>
      <c r="M140" s="29"/>
    </row>
    <row r="141" spans="1:13">
      <c r="A141" s="29"/>
      <c r="B141" s="29"/>
      <c r="C141" s="29"/>
      <c r="D141" s="29"/>
      <c r="E141" s="29"/>
      <c r="F141" s="29"/>
      <c r="G141" s="29"/>
      <c r="H141" s="29"/>
      <c r="I141" s="29"/>
      <c r="J141" s="29"/>
      <c r="K141" s="29"/>
      <c r="L141" s="29"/>
      <c r="M141" s="29"/>
    </row>
    <row r="142" spans="1:13">
      <c r="A142" s="29"/>
      <c r="B142" s="29"/>
      <c r="C142" s="29"/>
      <c r="D142" s="29"/>
      <c r="E142" s="29"/>
      <c r="F142" s="29"/>
      <c r="G142" s="29"/>
      <c r="H142" s="29"/>
      <c r="I142" s="29"/>
      <c r="J142" s="29"/>
      <c r="K142" s="29"/>
      <c r="L142" s="29"/>
      <c r="M142" s="29"/>
    </row>
    <row r="143" spans="1:13">
      <c r="A143" s="29"/>
      <c r="B143" s="29"/>
      <c r="C143" s="29"/>
      <c r="D143" s="29"/>
      <c r="E143" s="29"/>
      <c r="F143" s="29"/>
      <c r="G143" s="29"/>
      <c r="H143" s="29"/>
      <c r="I143" s="29"/>
      <c r="J143" s="29"/>
      <c r="K143" s="29"/>
      <c r="L143" s="29"/>
      <c r="M143" s="29"/>
    </row>
    <row r="144" spans="1:13">
      <c r="A144" s="29"/>
      <c r="B144" s="29"/>
      <c r="C144" s="29"/>
      <c r="D144" s="29"/>
      <c r="E144" s="29"/>
      <c r="F144" s="29"/>
      <c r="G144" s="29"/>
      <c r="H144" s="29"/>
      <c r="I144" s="29"/>
      <c r="J144" s="29"/>
      <c r="K144" s="29"/>
      <c r="L144" s="29"/>
      <c r="M144" s="29"/>
    </row>
    <row r="145" spans="1:13">
      <c r="A145" s="29"/>
      <c r="B145" s="29"/>
      <c r="C145" s="29"/>
      <c r="D145" s="29"/>
      <c r="E145" s="29"/>
      <c r="F145" s="29"/>
      <c r="G145" s="29"/>
      <c r="H145" s="29"/>
      <c r="I145" s="29"/>
      <c r="J145" s="29"/>
      <c r="K145" s="29"/>
      <c r="L145" s="29"/>
      <c r="M145" s="29"/>
    </row>
    <row r="146" spans="1:13">
      <c r="A146" s="29"/>
      <c r="B146" s="29"/>
      <c r="C146" s="29"/>
      <c r="D146" s="29"/>
      <c r="E146" s="29"/>
      <c r="F146" s="29"/>
      <c r="G146" s="29"/>
      <c r="H146" s="29"/>
      <c r="I146" s="29"/>
      <c r="J146" s="29"/>
      <c r="K146" s="29"/>
      <c r="L146" s="29"/>
      <c r="M146" s="29"/>
    </row>
    <row r="147" spans="1:13">
      <c r="A147" s="29"/>
      <c r="B147" s="29"/>
      <c r="C147" s="29"/>
      <c r="D147" s="29"/>
      <c r="E147" s="29"/>
      <c r="F147" s="29"/>
      <c r="G147" s="29"/>
      <c r="H147" s="29"/>
      <c r="I147" s="29"/>
      <c r="J147" s="29"/>
      <c r="K147" s="29"/>
      <c r="L147" s="29"/>
      <c r="M147" s="29"/>
    </row>
    <row r="148" spans="1:13">
      <c r="A148" s="29"/>
      <c r="B148" s="29"/>
      <c r="C148" s="29"/>
      <c r="D148" s="29"/>
      <c r="E148" s="29"/>
      <c r="F148" s="29"/>
      <c r="G148" s="29"/>
      <c r="H148" s="29"/>
      <c r="I148" s="29"/>
      <c r="J148" s="29"/>
      <c r="K148" s="29"/>
      <c r="L148" s="29"/>
      <c r="M148" s="29"/>
    </row>
    <row r="149" spans="1:13">
      <c r="A149" s="29"/>
      <c r="B149" s="29"/>
      <c r="C149" s="29"/>
      <c r="D149" s="29"/>
      <c r="E149" s="29"/>
      <c r="F149" s="29"/>
      <c r="G149" s="29"/>
      <c r="H149" s="29"/>
      <c r="I149" s="29"/>
      <c r="J149" s="29"/>
      <c r="K149" s="29"/>
      <c r="L149" s="29"/>
      <c r="M149" s="29"/>
    </row>
    <row r="150" spans="1:13">
      <c r="A150" s="29"/>
      <c r="B150" s="29"/>
      <c r="C150" s="29"/>
      <c r="D150" s="29"/>
      <c r="E150" s="29"/>
      <c r="F150" s="29"/>
      <c r="G150" s="29"/>
      <c r="H150" s="29"/>
      <c r="I150" s="29"/>
      <c r="J150" s="29"/>
      <c r="K150" s="29"/>
      <c r="L150" s="29"/>
      <c r="M150" s="29"/>
    </row>
    <row r="151" spans="1:13">
      <c r="A151" s="29"/>
      <c r="B151" s="29"/>
      <c r="C151" s="29"/>
      <c r="D151" s="29"/>
      <c r="E151" s="29"/>
      <c r="F151" s="29"/>
      <c r="G151" s="29"/>
      <c r="H151" s="29"/>
      <c r="I151" s="29"/>
      <c r="J151" s="29"/>
      <c r="K151" s="29"/>
      <c r="L151" s="29"/>
      <c r="M151" s="29"/>
    </row>
    <row r="152" spans="1:13">
      <c r="A152" s="29"/>
      <c r="B152" s="29"/>
      <c r="C152" s="29"/>
      <c r="D152" s="29"/>
      <c r="E152" s="29"/>
      <c r="F152" s="29"/>
      <c r="G152" s="29"/>
      <c r="H152" s="29"/>
      <c r="I152" s="29"/>
      <c r="J152" s="29"/>
      <c r="K152" s="29"/>
      <c r="L152" s="29"/>
      <c r="M152" s="29"/>
    </row>
    <row r="153" spans="1:13">
      <c r="A153" s="29"/>
      <c r="B153" s="29"/>
      <c r="C153" s="29"/>
      <c r="D153" s="29"/>
      <c r="E153" s="29"/>
      <c r="F153" s="29"/>
      <c r="G153" s="29"/>
      <c r="H153" s="29"/>
      <c r="I153" s="29"/>
      <c r="J153" s="29"/>
      <c r="K153" s="29"/>
      <c r="L153" s="29"/>
      <c r="M153" s="29"/>
    </row>
    <row r="154" spans="1:13">
      <c r="A154" s="29"/>
      <c r="B154" s="29"/>
      <c r="C154" s="29"/>
      <c r="D154" s="29"/>
      <c r="E154" s="29"/>
      <c r="F154" s="29"/>
      <c r="G154" s="29"/>
      <c r="H154" s="29"/>
      <c r="I154" s="29"/>
      <c r="J154" s="29"/>
      <c r="K154" s="29"/>
      <c r="L154" s="29"/>
      <c r="M154" s="29"/>
    </row>
    <row r="155" spans="1:13">
      <c r="A155" s="29"/>
      <c r="B155" s="29"/>
      <c r="C155" s="29"/>
      <c r="D155" s="29"/>
      <c r="E155" s="29"/>
      <c r="F155" s="29"/>
      <c r="G155" s="29"/>
      <c r="H155" s="29"/>
      <c r="I155" s="29"/>
      <c r="J155" s="29"/>
      <c r="K155" s="29"/>
      <c r="L155" s="29"/>
      <c r="M155" s="29"/>
    </row>
    <row r="156" spans="1:13">
      <c r="A156" s="29"/>
      <c r="B156" s="29"/>
      <c r="C156" s="29"/>
      <c r="D156" s="29"/>
      <c r="E156" s="29"/>
      <c r="F156" s="29"/>
      <c r="G156" s="29"/>
      <c r="H156" s="29"/>
      <c r="I156" s="29"/>
      <c r="J156" s="29"/>
      <c r="K156" s="29"/>
      <c r="L156" s="29"/>
      <c r="M156" s="29"/>
    </row>
    <row r="157" spans="1:13">
      <c r="A157" s="29"/>
      <c r="B157" s="29"/>
      <c r="C157" s="29"/>
      <c r="D157" s="29"/>
      <c r="E157" s="29"/>
      <c r="F157" s="29"/>
      <c r="G157" s="29"/>
      <c r="H157" s="29"/>
      <c r="I157" s="29"/>
      <c r="J157" s="29"/>
      <c r="K157" s="29"/>
      <c r="L157" s="29"/>
      <c r="M157" s="29"/>
    </row>
    <row r="158" spans="1:13">
      <c r="A158" s="29"/>
      <c r="B158" s="29"/>
      <c r="C158" s="29"/>
      <c r="D158" s="29"/>
      <c r="E158" s="29"/>
      <c r="F158" s="29"/>
      <c r="G158" s="29"/>
      <c r="H158" s="29"/>
      <c r="I158" s="29"/>
      <c r="J158" s="29"/>
      <c r="K158" s="29"/>
      <c r="L158" s="29"/>
      <c r="M158" s="29"/>
    </row>
    <row r="159" spans="1:13">
      <c r="A159" s="29"/>
      <c r="B159" s="29"/>
      <c r="C159" s="29"/>
      <c r="D159" s="29"/>
      <c r="E159" s="29"/>
      <c r="F159" s="29"/>
      <c r="G159" s="29"/>
      <c r="H159" s="29"/>
      <c r="I159" s="29"/>
      <c r="J159" s="29"/>
      <c r="K159" s="29"/>
      <c r="L159" s="29"/>
      <c r="M159" s="29"/>
    </row>
    <row r="160" spans="1:13">
      <c r="A160" s="29"/>
      <c r="B160" s="29"/>
      <c r="C160" s="29"/>
      <c r="D160" s="29"/>
      <c r="E160" s="29"/>
      <c r="F160" s="29"/>
      <c r="G160" s="29"/>
      <c r="H160" s="29"/>
      <c r="I160" s="29"/>
      <c r="J160" s="29"/>
      <c r="K160" s="29"/>
      <c r="L160" s="29"/>
      <c r="M160" s="29"/>
    </row>
    <row r="161" spans="1:13">
      <c r="A161" s="29"/>
      <c r="B161" s="29"/>
      <c r="C161" s="29"/>
      <c r="D161" s="29"/>
      <c r="E161" s="29"/>
      <c r="F161" s="29"/>
      <c r="G161" s="29"/>
      <c r="H161" s="29"/>
      <c r="I161" s="29"/>
      <c r="J161" s="29"/>
      <c r="K161" s="29"/>
      <c r="L161" s="29"/>
      <c r="M161" s="29"/>
    </row>
    <row r="162" spans="1:13">
      <c r="A162" s="29"/>
      <c r="B162" s="29"/>
      <c r="C162" s="29"/>
      <c r="D162" s="29"/>
      <c r="E162" s="29"/>
      <c r="F162" s="29"/>
      <c r="G162" s="29"/>
      <c r="H162" s="29"/>
      <c r="I162" s="29"/>
      <c r="J162" s="29"/>
      <c r="K162" s="29"/>
      <c r="L162" s="29"/>
      <c r="M162" s="29"/>
    </row>
    <row r="163" spans="1:13">
      <c r="A163" s="29"/>
      <c r="B163" s="29"/>
      <c r="C163" s="29"/>
      <c r="D163" s="29"/>
      <c r="E163" s="29"/>
      <c r="F163" s="29"/>
      <c r="G163" s="29"/>
      <c r="H163" s="29"/>
      <c r="I163" s="29"/>
      <c r="J163" s="29"/>
      <c r="K163" s="29"/>
      <c r="L163" s="29"/>
      <c r="M163" s="29"/>
    </row>
    <row r="164" spans="1:13">
      <c r="A164" s="29"/>
      <c r="B164" s="29"/>
      <c r="C164" s="29"/>
      <c r="D164" s="29"/>
      <c r="E164" s="29"/>
      <c r="F164" s="29"/>
      <c r="G164" s="29"/>
      <c r="H164" s="29"/>
      <c r="I164" s="29"/>
      <c r="J164" s="29"/>
      <c r="K164" s="29"/>
      <c r="L164" s="29"/>
      <c r="M164" s="29"/>
    </row>
    <row r="165" spans="1:13">
      <c r="A165" s="29"/>
      <c r="B165" s="29"/>
      <c r="C165" s="29"/>
      <c r="D165" s="29"/>
      <c r="E165" s="29"/>
      <c r="F165" s="29"/>
      <c r="G165" s="29"/>
      <c r="H165" s="29"/>
      <c r="I165" s="29"/>
      <c r="J165" s="29"/>
      <c r="K165" s="29"/>
      <c r="L165" s="29"/>
      <c r="M165" s="29"/>
    </row>
    <row r="166" spans="1:13">
      <c r="A166" s="29"/>
      <c r="B166" s="29"/>
      <c r="C166" s="29"/>
      <c r="D166" s="29"/>
      <c r="E166" s="29"/>
      <c r="F166" s="29"/>
      <c r="G166" s="29"/>
      <c r="H166" s="29"/>
      <c r="I166" s="29"/>
      <c r="J166" s="29"/>
      <c r="K166" s="29"/>
      <c r="L166" s="29"/>
      <c r="M166" s="29"/>
    </row>
    <row r="167" spans="1:13">
      <c r="A167" s="29"/>
      <c r="B167" s="29"/>
      <c r="C167" s="29"/>
      <c r="D167" s="29"/>
      <c r="E167" s="29"/>
      <c r="F167" s="29"/>
      <c r="G167" s="29"/>
      <c r="H167" s="29"/>
      <c r="I167" s="29"/>
      <c r="J167" s="29"/>
      <c r="K167" s="29"/>
      <c r="L167" s="29"/>
      <c r="M167" s="29"/>
    </row>
    <row r="168" spans="1:13">
      <c r="A168" s="29"/>
      <c r="B168" s="29"/>
      <c r="C168" s="29"/>
      <c r="D168" s="29"/>
      <c r="E168" s="29"/>
      <c r="F168" s="29"/>
      <c r="G168" s="29"/>
      <c r="H168" s="29"/>
      <c r="I168" s="29"/>
      <c r="J168" s="29"/>
      <c r="K168" s="29"/>
      <c r="L168" s="29"/>
      <c r="M168" s="29"/>
    </row>
    <row r="169" spans="1:13">
      <c r="A169" s="29"/>
      <c r="B169" s="29"/>
      <c r="C169" s="29"/>
      <c r="D169" s="29"/>
      <c r="E169" s="29"/>
      <c r="F169" s="29"/>
      <c r="G169" s="29"/>
      <c r="H169" s="29"/>
      <c r="I169" s="29"/>
      <c r="J169" s="29"/>
      <c r="K169" s="29"/>
      <c r="L169" s="29"/>
      <c r="M169" s="29"/>
    </row>
  </sheetData>
  <sheetProtection sheet="1" objects="1" scenarios="1"/>
  <mergeCells count="8">
    <mergeCell ref="B13:F13"/>
    <mergeCell ref="B15:F15"/>
    <mergeCell ref="B2:F2"/>
    <mergeCell ref="B3:F3"/>
    <mergeCell ref="B5:F5"/>
    <mergeCell ref="B7:F7"/>
    <mergeCell ref="B9:F9"/>
    <mergeCell ref="B11:F11"/>
  </mergeCells>
  <pageMargins left="0.7" right="0.7" top="0.75" bottom="0.75" header="0.3" footer="0.3"/>
  <pageSetup scale="93" orientation="landscape" horizontalDpi="4294967293" verticalDpi="4294967293" r:id="rId1"/>
  <headerFooter scaleWithDoc="0">
    <oddHeader>&amp;R&amp;G</oddHeader>
    <oddFooter>&amp;LDCS20015
Cover Page&amp;R&amp;P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75"/>
  <sheetViews>
    <sheetView tabSelected="1" topLeftCell="B1" zoomScaleNormal="100" workbookViewId="0">
      <pane xSplit="1" ySplit="5" topLeftCell="C6" activePane="bottomRight" state="frozen"/>
      <selection activeCell="B1" sqref="B1"/>
      <selection pane="topRight" activeCell="C1" sqref="C1"/>
      <selection pane="bottomLeft" activeCell="B6" sqref="B6"/>
      <selection pane="bottomRight" activeCell="J12" sqref="J12"/>
    </sheetView>
  </sheetViews>
  <sheetFormatPr defaultColWidth="9.33203125" defaultRowHeight="12.75"/>
  <cols>
    <col min="1" max="1" width="0" style="2" hidden="1" customWidth="1"/>
    <col min="2" max="2" width="4" style="23" customWidth="1"/>
    <col min="3" max="3" width="67.33203125" style="24" customWidth="1"/>
    <col min="4" max="4" width="2" style="24" customWidth="1"/>
    <col min="5" max="5" width="25.83203125" style="25" customWidth="1"/>
    <col min="6" max="6" width="2" style="24" customWidth="1"/>
    <col min="7" max="7" width="94.83203125" style="28" customWidth="1"/>
    <col min="8" max="8" width="22.5" style="2" customWidth="1"/>
    <col min="9" max="9" width="41.83203125" style="2" customWidth="1"/>
    <col min="10" max="10" width="22.5" style="2" customWidth="1"/>
    <col min="11" max="11" width="10.6640625" style="2" customWidth="1"/>
    <col min="12" max="12" width="15.6640625" style="2" customWidth="1"/>
    <col min="13" max="16384" width="9.33203125" style="2"/>
  </cols>
  <sheetData>
    <row r="1" spans="1:14" ht="15.75" customHeight="1">
      <c r="A1" s="1"/>
      <c r="B1" s="114">
        <v>1</v>
      </c>
      <c r="C1" s="115" t="s">
        <v>0</v>
      </c>
      <c r="D1" s="115" t="s">
        <v>1</v>
      </c>
      <c r="E1" s="115" t="s">
        <v>2</v>
      </c>
      <c r="F1" s="116" t="s">
        <v>3</v>
      </c>
      <c r="G1" s="117" t="s">
        <v>4</v>
      </c>
    </row>
    <row r="2" spans="1:14" ht="18" customHeight="1">
      <c r="B2" s="118">
        <v>2</v>
      </c>
      <c r="C2" s="189" t="s">
        <v>5</v>
      </c>
      <c r="D2" s="190"/>
      <c r="E2" s="190"/>
      <c r="F2" s="190"/>
      <c r="G2" s="191"/>
    </row>
    <row r="3" spans="1:14" ht="15" customHeight="1">
      <c r="B3" s="118">
        <v>3</v>
      </c>
      <c r="C3" s="192"/>
      <c r="D3" s="193"/>
      <c r="E3" s="193"/>
      <c r="F3" s="193"/>
      <c r="G3" s="194"/>
    </row>
    <row r="4" spans="1:14" ht="41.45" customHeight="1">
      <c r="B4" s="118">
        <v>4</v>
      </c>
      <c r="C4" s="195" t="s">
        <v>6</v>
      </c>
      <c r="D4" s="196"/>
      <c r="E4" s="197"/>
      <c r="F4" s="198" t="s">
        <v>1794</v>
      </c>
      <c r="G4" s="199"/>
      <c r="J4"/>
      <c r="K4"/>
      <c r="L4"/>
      <c r="M4"/>
      <c r="N4"/>
    </row>
    <row r="5" spans="1:14">
      <c r="B5" s="118">
        <v>5</v>
      </c>
      <c r="C5" s="73" t="s">
        <v>7</v>
      </c>
      <c r="D5" s="45"/>
      <c r="E5" s="45" t="s">
        <v>8</v>
      </c>
      <c r="F5" s="46"/>
      <c r="G5" s="74" t="s">
        <v>9</v>
      </c>
      <c r="J5"/>
      <c r="K5"/>
      <c r="L5"/>
      <c r="M5"/>
      <c r="N5"/>
    </row>
    <row r="6" spans="1:14" ht="12.75" customHeight="1">
      <c r="B6" s="118">
        <v>6</v>
      </c>
      <c r="C6" s="79" t="s">
        <v>10</v>
      </c>
      <c r="D6" s="63"/>
      <c r="E6" s="119"/>
      <c r="F6" s="65"/>
      <c r="G6" s="81"/>
      <c r="J6"/>
      <c r="K6"/>
      <c r="L6"/>
      <c r="M6"/>
      <c r="N6"/>
    </row>
    <row r="7" spans="1:14" ht="12.75" customHeight="1">
      <c r="B7" s="118">
        <v>7</v>
      </c>
      <c r="C7" s="75" t="s">
        <v>11</v>
      </c>
      <c r="D7" s="6"/>
      <c r="E7" s="96">
        <v>30000</v>
      </c>
      <c r="F7" s="6"/>
      <c r="G7" s="76" t="s">
        <v>12</v>
      </c>
      <c r="J7"/>
      <c r="K7"/>
      <c r="L7"/>
      <c r="M7"/>
      <c r="N7"/>
    </row>
    <row r="8" spans="1:14">
      <c r="B8" s="118">
        <v>8</v>
      </c>
      <c r="C8" s="75" t="s">
        <v>13</v>
      </c>
      <c r="D8" s="6"/>
      <c r="E8" s="97">
        <v>0.40110000000000001</v>
      </c>
      <c r="F8" s="6"/>
      <c r="G8" s="76" t="s">
        <v>14</v>
      </c>
      <c r="J8"/>
      <c r="K8"/>
      <c r="L8"/>
      <c r="M8"/>
      <c r="N8"/>
    </row>
    <row r="9" spans="1:14" ht="12.75" customHeight="1">
      <c r="B9" s="118">
        <v>9</v>
      </c>
      <c r="C9" s="75" t="s">
        <v>15</v>
      </c>
      <c r="D9" s="6"/>
      <c r="E9" s="98">
        <v>31</v>
      </c>
      <c r="F9" s="6"/>
      <c r="G9" s="76" t="s">
        <v>16</v>
      </c>
      <c r="J9"/>
      <c r="K9"/>
      <c r="L9"/>
      <c r="M9"/>
      <c r="N9"/>
    </row>
    <row r="10" spans="1:14" ht="12.75" customHeight="1">
      <c r="B10" s="118">
        <v>10</v>
      </c>
      <c r="C10" s="75" t="s">
        <v>1799</v>
      </c>
      <c r="D10" s="6"/>
      <c r="E10" s="99" t="s">
        <v>17</v>
      </c>
      <c r="F10" s="6"/>
      <c r="G10" s="76" t="s">
        <v>16</v>
      </c>
      <c r="J10"/>
      <c r="K10" t="s">
        <v>18</v>
      </c>
      <c r="L10" t="s">
        <v>17</v>
      </c>
      <c r="M10"/>
      <c r="N10"/>
    </row>
    <row r="11" spans="1:14" ht="12.75" customHeight="1">
      <c r="B11" s="118">
        <v>11</v>
      </c>
      <c r="C11" s="75" t="s">
        <v>19</v>
      </c>
      <c r="D11" s="6"/>
      <c r="E11" s="99">
        <v>14</v>
      </c>
      <c r="F11" s="6"/>
      <c r="G11" s="76" t="s">
        <v>20</v>
      </c>
      <c r="J11"/>
      <c r="K11"/>
      <c r="L11"/>
      <c r="M11"/>
      <c r="N11"/>
    </row>
    <row r="12" spans="1:14">
      <c r="B12" s="118">
        <v>12</v>
      </c>
      <c r="C12" s="75" t="s">
        <v>21</v>
      </c>
      <c r="D12" s="6"/>
      <c r="E12" s="100">
        <v>0</v>
      </c>
      <c r="F12" s="6"/>
      <c r="G12" s="76" t="s">
        <v>22</v>
      </c>
      <c r="J12"/>
      <c r="K12"/>
      <c r="L12"/>
      <c r="M12"/>
      <c r="N12"/>
    </row>
    <row r="13" spans="1:14">
      <c r="B13" s="118">
        <v>13</v>
      </c>
      <c r="C13" s="75" t="s">
        <v>23</v>
      </c>
      <c r="D13" s="6"/>
      <c r="E13" s="100">
        <v>0</v>
      </c>
      <c r="F13" s="6"/>
      <c r="G13" s="76" t="s">
        <v>24</v>
      </c>
      <c r="J13"/>
      <c r="K13"/>
      <c r="L13"/>
      <c r="M13"/>
      <c r="N13"/>
    </row>
    <row r="14" spans="1:14">
      <c r="B14" s="118">
        <v>14</v>
      </c>
      <c r="C14" s="75" t="s">
        <v>25</v>
      </c>
      <c r="D14" s="6"/>
      <c r="E14" s="99" t="s">
        <v>17</v>
      </c>
      <c r="F14" s="6"/>
      <c r="G14" s="76" t="s">
        <v>26</v>
      </c>
      <c r="J14"/>
      <c r="K14"/>
      <c r="L14"/>
      <c r="M14"/>
      <c r="N14"/>
    </row>
    <row r="15" spans="1:14">
      <c r="B15" s="118">
        <v>15</v>
      </c>
      <c r="C15" s="75" t="s">
        <v>27</v>
      </c>
      <c r="D15" s="6"/>
      <c r="E15" s="100">
        <v>17266.73</v>
      </c>
      <c r="F15" s="6"/>
      <c r="G15" s="76" t="s">
        <v>1459</v>
      </c>
      <c r="J15"/>
      <c r="K15"/>
      <c r="L15"/>
      <c r="M15"/>
      <c r="N15"/>
    </row>
    <row r="16" spans="1:14">
      <c r="B16" s="118">
        <v>16</v>
      </c>
      <c r="C16" s="77" t="s">
        <v>28</v>
      </c>
      <c r="D16" s="6"/>
      <c r="E16" s="100">
        <v>0</v>
      </c>
      <c r="F16" s="6"/>
      <c r="G16" s="157" t="s">
        <v>1460</v>
      </c>
      <c r="J16"/>
      <c r="K16"/>
      <c r="L16"/>
      <c r="M16"/>
      <c r="N16"/>
    </row>
    <row r="17" spans="2:14">
      <c r="B17" s="118">
        <v>17</v>
      </c>
      <c r="C17" s="77" t="s">
        <v>29</v>
      </c>
      <c r="D17" s="6"/>
      <c r="E17" s="100">
        <v>0</v>
      </c>
      <c r="F17" s="6"/>
      <c r="G17" s="157" t="s">
        <v>1460</v>
      </c>
      <c r="J17"/>
      <c r="K17"/>
      <c r="L17"/>
      <c r="M17"/>
      <c r="N17"/>
    </row>
    <row r="18" spans="2:14">
      <c r="B18" s="118">
        <v>18</v>
      </c>
      <c r="C18" s="75" t="s">
        <v>30</v>
      </c>
      <c r="D18" s="6"/>
      <c r="E18" s="101" t="s">
        <v>200</v>
      </c>
      <c r="F18" s="6"/>
      <c r="G18" s="76" t="s">
        <v>32</v>
      </c>
      <c r="J18"/>
      <c r="K18"/>
      <c r="L18"/>
      <c r="M18"/>
      <c r="N18"/>
    </row>
    <row r="19" spans="2:14">
      <c r="B19" s="118">
        <v>19</v>
      </c>
      <c r="C19" s="79" t="s">
        <v>33</v>
      </c>
      <c r="D19" s="59"/>
      <c r="E19" s="66"/>
      <c r="F19" s="67"/>
      <c r="G19" s="80"/>
      <c r="J19"/>
      <c r="K19"/>
      <c r="L19"/>
      <c r="M19"/>
      <c r="N19"/>
    </row>
    <row r="20" spans="2:14">
      <c r="B20" s="118">
        <v>20</v>
      </c>
      <c r="C20" s="75" t="s">
        <v>34</v>
      </c>
      <c r="D20" s="6"/>
      <c r="E20" s="68">
        <v>60000</v>
      </c>
      <c r="F20" s="6"/>
      <c r="G20" s="76" t="s">
        <v>35</v>
      </c>
      <c r="J20"/>
      <c r="K20"/>
      <c r="L20"/>
      <c r="M20"/>
      <c r="N20"/>
    </row>
    <row r="21" spans="2:14">
      <c r="B21" s="118">
        <v>21</v>
      </c>
      <c r="C21" s="75" t="s">
        <v>36</v>
      </c>
      <c r="D21" s="6"/>
      <c r="E21" s="68">
        <v>25000</v>
      </c>
      <c r="F21" s="6"/>
      <c r="G21" s="78" t="s">
        <v>37</v>
      </c>
      <c r="J21"/>
      <c r="K21"/>
      <c r="L21"/>
      <c r="M21"/>
      <c r="N21"/>
    </row>
    <row r="22" spans="2:14">
      <c r="B22" s="118">
        <v>22</v>
      </c>
      <c r="C22" s="75" t="s">
        <v>38</v>
      </c>
      <c r="D22" s="6"/>
      <c r="E22" s="69">
        <v>0.8</v>
      </c>
      <c r="F22" s="6"/>
      <c r="G22" s="78" t="s">
        <v>35</v>
      </c>
    </row>
    <row r="23" spans="2:14">
      <c r="B23" s="118">
        <v>23</v>
      </c>
      <c r="C23" s="75" t="s">
        <v>39</v>
      </c>
      <c r="D23" s="6"/>
      <c r="E23" s="70">
        <v>30</v>
      </c>
      <c r="F23" s="6"/>
      <c r="G23" s="78" t="s">
        <v>40</v>
      </c>
    </row>
    <row r="24" spans="2:14">
      <c r="B24" s="118">
        <v>24</v>
      </c>
      <c r="C24" s="77" t="s">
        <v>41</v>
      </c>
      <c r="D24" s="6"/>
      <c r="E24" s="68">
        <v>500000</v>
      </c>
      <c r="F24" s="6"/>
      <c r="G24" s="78" t="s">
        <v>42</v>
      </c>
    </row>
    <row r="25" spans="2:14">
      <c r="B25" s="118">
        <v>25</v>
      </c>
      <c r="C25" s="75" t="s">
        <v>43</v>
      </c>
      <c r="D25" s="6"/>
      <c r="E25" s="71">
        <v>500</v>
      </c>
      <c r="F25" s="6"/>
      <c r="G25" s="76" t="s">
        <v>44</v>
      </c>
    </row>
    <row r="26" spans="2:14">
      <c r="B26" s="118">
        <v>26</v>
      </c>
      <c r="C26" s="75" t="s">
        <v>45</v>
      </c>
      <c r="D26" s="6"/>
      <c r="E26" s="72">
        <v>1</v>
      </c>
      <c r="F26" s="6"/>
      <c r="G26" s="76" t="s">
        <v>46</v>
      </c>
    </row>
    <row r="27" spans="2:14">
      <c r="B27" s="118">
        <v>27</v>
      </c>
      <c r="C27" s="75" t="s">
        <v>47</v>
      </c>
      <c r="D27" s="6"/>
      <c r="E27" s="72">
        <v>1</v>
      </c>
      <c r="F27" s="6"/>
      <c r="G27" s="76" t="s">
        <v>46</v>
      </c>
    </row>
    <row r="28" spans="2:14">
      <c r="B28" s="118">
        <v>28</v>
      </c>
      <c r="C28" s="75" t="s">
        <v>48</v>
      </c>
      <c r="D28" s="6"/>
      <c r="E28" s="72">
        <v>1</v>
      </c>
      <c r="F28" s="6"/>
      <c r="G28" s="76" t="s">
        <v>46</v>
      </c>
    </row>
    <row r="29" spans="2:14">
      <c r="B29" s="118">
        <v>29</v>
      </c>
      <c r="C29" s="79" t="s">
        <v>49</v>
      </c>
      <c r="D29" s="63"/>
      <c r="E29" s="64"/>
      <c r="F29" s="65"/>
      <c r="G29" s="81"/>
    </row>
    <row r="30" spans="2:14">
      <c r="B30" s="118">
        <v>30</v>
      </c>
      <c r="C30" s="75" t="s">
        <v>50</v>
      </c>
      <c r="D30" s="5"/>
      <c r="E30" s="7" t="str">
        <f>VLOOKUP(E18,V35_lkup,2,FALSE)</f>
        <v xml:space="preserve">Transient Ischemia	</v>
      </c>
      <c r="F30" s="6"/>
      <c r="G30" s="76" t="s">
        <v>51</v>
      </c>
      <c r="I30" s="7"/>
    </row>
    <row r="31" spans="2:14">
      <c r="B31" s="118">
        <v>31</v>
      </c>
      <c r="C31" s="75" t="s">
        <v>1461</v>
      </c>
      <c r="D31" s="5"/>
      <c r="E31" s="7">
        <f>VLOOKUP(E18,V35_lkup,4,FALSE)</f>
        <v>1.4795499999999999</v>
      </c>
      <c r="F31" s="6"/>
      <c r="G31" s="76" t="s">
        <v>51</v>
      </c>
    </row>
    <row r="32" spans="2:14" ht="15">
      <c r="B32" s="118">
        <v>32</v>
      </c>
      <c r="C32" s="75" t="s">
        <v>52</v>
      </c>
      <c r="D32" s="5"/>
      <c r="E32" s="8" t="s">
        <v>1464</v>
      </c>
      <c r="F32" s="6"/>
      <c r="G32" s="76" t="s">
        <v>53</v>
      </c>
    </row>
    <row r="33" spans="2:7" ht="12.75" customHeight="1">
      <c r="B33" s="118">
        <v>33</v>
      </c>
      <c r="C33" s="75" t="s">
        <v>54</v>
      </c>
      <c r="D33" s="5"/>
      <c r="E33" s="9" t="s">
        <v>1464</v>
      </c>
      <c r="F33" s="6"/>
      <c r="G33" s="76" t="s">
        <v>53</v>
      </c>
    </row>
    <row r="34" spans="2:7">
      <c r="B34" s="118">
        <v>34</v>
      </c>
      <c r="C34" s="75" t="s">
        <v>55</v>
      </c>
      <c r="D34" s="5"/>
      <c r="E34" s="10">
        <f>E31</f>
        <v>1.4795499999999999</v>
      </c>
      <c r="F34" s="6"/>
      <c r="G34" s="158" t="s">
        <v>56</v>
      </c>
    </row>
    <row r="35" spans="2:7" ht="12.75" customHeight="1">
      <c r="B35" s="118">
        <v>35</v>
      </c>
      <c r="C35" s="75" t="s">
        <v>57</v>
      </c>
      <c r="D35" s="5"/>
      <c r="E35" s="7">
        <f>VLOOKUP(E18,V35_lkup,3,FALSE)</f>
        <v>7.26</v>
      </c>
      <c r="F35" s="6"/>
      <c r="G35" s="76" t="s">
        <v>51</v>
      </c>
    </row>
    <row r="36" spans="2:7" ht="12.75" customHeight="1">
      <c r="B36" s="118">
        <v>36</v>
      </c>
      <c r="C36" s="79" t="s">
        <v>58</v>
      </c>
      <c r="D36" s="59"/>
      <c r="E36" s="62"/>
      <c r="F36" s="61"/>
      <c r="G36" s="82"/>
    </row>
    <row r="37" spans="2:7" ht="12.75" customHeight="1">
      <c r="B37" s="118">
        <v>37</v>
      </c>
      <c r="C37" s="75" t="s">
        <v>25</v>
      </c>
      <c r="D37" s="5"/>
      <c r="E37" s="43" t="str">
        <f>E14</f>
        <v>No</v>
      </c>
      <c r="F37" s="12"/>
      <c r="G37" s="78" t="s">
        <v>59</v>
      </c>
    </row>
    <row r="38" spans="2:7" ht="12.75" customHeight="1">
      <c r="B38" s="118">
        <v>38</v>
      </c>
      <c r="C38" s="75" t="s">
        <v>60</v>
      </c>
      <c r="D38" s="5"/>
      <c r="E38" s="13" t="str">
        <f>IF(E37="Yes",IF(E9&gt;E23,"Yes","No"),"N/A")</f>
        <v>N/A</v>
      </c>
      <c r="F38" s="12"/>
      <c r="G38" s="78" t="s">
        <v>61</v>
      </c>
    </row>
    <row r="39" spans="2:7" ht="12.75" customHeight="1">
      <c r="B39" s="118">
        <v>39</v>
      </c>
      <c r="C39" s="77" t="s">
        <v>62</v>
      </c>
      <c r="D39" s="5"/>
      <c r="E39" s="13" t="str">
        <f>IF(E37="Yes",IF(E7&gt;E24,"Yes","No"),"N/A")</f>
        <v>N/A</v>
      </c>
      <c r="F39" s="12"/>
      <c r="G39" s="78" t="s">
        <v>63</v>
      </c>
    </row>
    <row r="40" spans="2:7" ht="12.75" customHeight="1">
      <c r="B40" s="118">
        <v>40</v>
      </c>
      <c r="C40" s="75" t="s">
        <v>64</v>
      </c>
      <c r="D40" s="5"/>
      <c r="E40" s="14">
        <f>IF(OR( E38="Yes",E39="Yes"),ROUND((E9*E25),2),0)</f>
        <v>0</v>
      </c>
      <c r="F40" s="12"/>
      <c r="G40" s="78" t="s">
        <v>65</v>
      </c>
    </row>
    <row r="41" spans="2:7">
      <c r="B41" s="118">
        <v>41</v>
      </c>
      <c r="C41" s="79" t="s">
        <v>66</v>
      </c>
      <c r="D41" s="59"/>
      <c r="E41" s="60"/>
      <c r="F41" s="61"/>
      <c r="G41" s="82"/>
    </row>
    <row r="42" spans="2:7">
      <c r="B42" s="118">
        <v>42</v>
      </c>
      <c r="C42" s="75" t="s">
        <v>67</v>
      </c>
      <c r="D42" s="5"/>
      <c r="E42" s="15">
        <f>E34*E15</f>
        <v>25546.990371499996</v>
      </c>
      <c r="F42" s="6"/>
      <c r="G42" s="83" t="s">
        <v>68</v>
      </c>
    </row>
    <row r="43" spans="2:7">
      <c r="B43" s="118">
        <v>43</v>
      </c>
      <c r="C43" s="84" t="s">
        <v>69</v>
      </c>
      <c r="D43" s="53"/>
      <c r="E43" s="54"/>
      <c r="F43" s="55"/>
      <c r="G43" s="85"/>
    </row>
    <row r="44" spans="2:7" s="18" customFormat="1">
      <c r="B44" s="118">
        <v>44</v>
      </c>
      <c r="C44" s="86" t="s">
        <v>70</v>
      </c>
      <c r="D44" s="16"/>
      <c r="E44" s="11" t="str">
        <f>+E10</f>
        <v>No</v>
      </c>
      <c r="F44" s="17"/>
      <c r="G44" s="78" t="s">
        <v>71</v>
      </c>
    </row>
    <row r="45" spans="2:7">
      <c r="B45" s="118">
        <v>45</v>
      </c>
      <c r="C45" s="75" t="s">
        <v>72</v>
      </c>
      <c r="D45" s="5"/>
      <c r="E45" s="19" t="str">
        <f>IF(E44="Yes",ROUND((E42/E35)*(E9+1),2),"N/A")</f>
        <v>N/A</v>
      </c>
      <c r="F45" s="6"/>
      <c r="G45" s="87" t="s">
        <v>73</v>
      </c>
    </row>
    <row r="46" spans="2:7">
      <c r="B46" s="118">
        <v>46</v>
      </c>
      <c r="C46" s="75" t="s">
        <v>74</v>
      </c>
      <c r="D46" s="5"/>
      <c r="E46" s="19" t="str">
        <f>IF(E45="N/A","N/A",IF(E45&lt;E42,"Yes","No"))</f>
        <v>N/A</v>
      </c>
      <c r="F46" s="6"/>
      <c r="G46" s="87" t="s">
        <v>75</v>
      </c>
    </row>
    <row r="47" spans="2:7">
      <c r="B47" s="118">
        <v>47</v>
      </c>
      <c r="C47" s="75" t="s">
        <v>76</v>
      </c>
      <c r="D47" s="5"/>
      <c r="E47" s="19">
        <f>+IF(E46="Yes",E45,E42)</f>
        <v>25546.990371499996</v>
      </c>
      <c r="F47" s="6"/>
      <c r="G47" s="87" t="s">
        <v>77</v>
      </c>
    </row>
    <row r="48" spans="2:7">
      <c r="B48" s="118">
        <v>48</v>
      </c>
      <c r="C48" s="84" t="s">
        <v>78</v>
      </c>
      <c r="D48" s="53"/>
      <c r="E48" s="54"/>
      <c r="F48" s="55"/>
      <c r="G48" s="85"/>
    </row>
    <row r="49" spans="2:7">
      <c r="B49" s="118">
        <v>49</v>
      </c>
      <c r="C49" s="75" t="s">
        <v>79</v>
      </c>
      <c r="D49" s="5"/>
      <c r="E49" s="19">
        <f>+E7*E8</f>
        <v>12033</v>
      </c>
      <c r="F49" s="6"/>
      <c r="G49" s="87" t="s">
        <v>80</v>
      </c>
    </row>
    <row r="50" spans="2:7">
      <c r="B50" s="118">
        <v>50</v>
      </c>
      <c r="C50" s="75" t="s">
        <v>81</v>
      </c>
      <c r="D50" s="5"/>
      <c r="E50" s="20" t="str">
        <f>IF(E49&gt;E47,"Loss","Gain")</f>
        <v>Gain</v>
      </c>
      <c r="F50" s="6"/>
      <c r="G50" s="88" t="s">
        <v>82</v>
      </c>
    </row>
    <row r="51" spans="2:7">
      <c r="B51" s="118">
        <v>51</v>
      </c>
      <c r="C51" s="120" t="s">
        <v>83</v>
      </c>
      <c r="D51" s="56"/>
      <c r="E51" s="57"/>
      <c r="F51" s="58"/>
      <c r="G51" s="89"/>
    </row>
    <row r="52" spans="2:7">
      <c r="B52" s="118">
        <v>52</v>
      </c>
      <c r="C52" s="75" t="s">
        <v>84</v>
      </c>
      <c r="D52" s="5"/>
      <c r="E52" s="19" t="str">
        <f>IF(E50="Loss",(E49-E47),"N/A")</f>
        <v>N/A</v>
      </c>
      <c r="F52" s="6"/>
      <c r="G52" s="87" t="s">
        <v>85</v>
      </c>
    </row>
    <row r="53" spans="2:7">
      <c r="B53" s="118">
        <v>53</v>
      </c>
      <c r="C53" s="75" t="s">
        <v>86</v>
      </c>
      <c r="D53" s="5"/>
      <c r="E53" s="19" t="str">
        <f>IF((E50="Loss"),IF((E52&gt;E20),"Yes","No"),"N/A")</f>
        <v>N/A</v>
      </c>
      <c r="F53" s="6"/>
      <c r="G53" s="87" t="s">
        <v>87</v>
      </c>
    </row>
    <row r="54" spans="2:7" ht="38.25">
      <c r="B54" s="118">
        <v>54</v>
      </c>
      <c r="C54" s="75" t="s">
        <v>88</v>
      </c>
      <c r="D54" s="5"/>
      <c r="E54" s="19">
        <f>IF(E53="Yes",IF(E52&lt;E20,0,(E52-E20)*E22),0)</f>
        <v>0</v>
      </c>
      <c r="F54" s="6"/>
      <c r="G54" s="87" t="s">
        <v>89</v>
      </c>
    </row>
    <row r="55" spans="2:7">
      <c r="B55" s="118">
        <v>55</v>
      </c>
      <c r="C55" s="120" t="s">
        <v>90</v>
      </c>
      <c r="D55" s="56"/>
      <c r="E55" s="57"/>
      <c r="F55" s="58"/>
      <c r="G55" s="89"/>
    </row>
    <row r="56" spans="2:7">
      <c r="B56" s="118">
        <v>56</v>
      </c>
      <c r="C56" s="75" t="s">
        <v>91</v>
      </c>
      <c r="D56" s="5"/>
      <c r="E56" s="19">
        <f>IF(E50="Gain",(E47-E49),"N/A")</f>
        <v>13513.990371499996</v>
      </c>
      <c r="F56" s="6"/>
      <c r="G56" s="87" t="s">
        <v>92</v>
      </c>
    </row>
    <row r="57" spans="2:7" ht="28.15" customHeight="1">
      <c r="B57" s="118">
        <v>57</v>
      </c>
      <c r="C57" s="75" t="s">
        <v>93</v>
      </c>
      <c r="D57" s="5"/>
      <c r="E57" s="19" t="str">
        <f>IF((E50="Gain"),IF((E56&gt;E21),"Yes","No"),"N/A")</f>
        <v>No</v>
      </c>
      <c r="F57" s="6"/>
      <c r="G57" s="87" t="s">
        <v>94</v>
      </c>
    </row>
    <row r="58" spans="2:7" ht="26.45" customHeight="1">
      <c r="B58" s="118">
        <v>58</v>
      </c>
      <c r="C58" s="168" t="s">
        <v>1800</v>
      </c>
      <c r="D58" s="5"/>
      <c r="E58" s="19" t="str">
        <f>IF(E57="Yes",ROUND((E42/E35)*(E9+1),2),"N/A")</f>
        <v>N/A</v>
      </c>
      <c r="F58" s="6"/>
      <c r="G58" s="167" t="s">
        <v>1796</v>
      </c>
    </row>
    <row r="59" spans="2:7" ht="16.5" customHeight="1">
      <c r="B59" s="118">
        <v>59</v>
      </c>
      <c r="C59" s="75" t="s">
        <v>74</v>
      </c>
      <c r="D59" s="5"/>
      <c r="E59" s="19" t="str">
        <f>IF(E58="N/A","N/A",IF(E58&lt;E42,"Yes","No"))</f>
        <v>N/A</v>
      </c>
      <c r="F59" s="6"/>
      <c r="G59" s="87" t="s">
        <v>95</v>
      </c>
    </row>
    <row r="60" spans="2:7" ht="12.75" customHeight="1">
      <c r="B60" s="118">
        <v>60</v>
      </c>
      <c r="C60" s="75" t="s">
        <v>96</v>
      </c>
      <c r="D60" s="5"/>
      <c r="E60" s="19">
        <f>IF(E59="Yes",(E58),(E47))</f>
        <v>25546.990371499996</v>
      </c>
      <c r="F60" s="6"/>
      <c r="G60" s="162" t="s">
        <v>1795</v>
      </c>
    </row>
    <row r="61" spans="2:7">
      <c r="B61" s="118">
        <v>61</v>
      </c>
      <c r="C61" s="84" t="s">
        <v>97</v>
      </c>
      <c r="D61" s="53"/>
      <c r="E61" s="54"/>
      <c r="F61" s="55"/>
      <c r="G61" s="85"/>
    </row>
    <row r="62" spans="2:7" ht="31.15" customHeight="1">
      <c r="B62" s="118">
        <v>62</v>
      </c>
      <c r="C62" s="75" t="s">
        <v>98</v>
      </c>
      <c r="D62" s="5"/>
      <c r="E62" s="19">
        <f>IF(E50="Loss",(E47+E54),(E60))</f>
        <v>25546.990371499996</v>
      </c>
      <c r="F62" s="6"/>
      <c r="G62" s="90" t="s">
        <v>1343</v>
      </c>
    </row>
    <row r="63" spans="2:7">
      <c r="B63" s="118">
        <v>63</v>
      </c>
      <c r="C63" s="91" t="s">
        <v>99</v>
      </c>
      <c r="D63" s="51"/>
      <c r="E63" s="52"/>
      <c r="F63" s="47"/>
      <c r="G63" s="92"/>
    </row>
    <row r="64" spans="2:7">
      <c r="B64" s="118">
        <v>64</v>
      </c>
      <c r="C64" s="75" t="s">
        <v>21</v>
      </c>
      <c r="D64" s="5"/>
      <c r="E64" s="20">
        <f>E12</f>
        <v>0</v>
      </c>
      <c r="F64" s="6"/>
      <c r="G64" s="88" t="s">
        <v>100</v>
      </c>
    </row>
    <row r="65" spans="2:7">
      <c r="B65" s="118">
        <v>65</v>
      </c>
      <c r="C65" s="75" t="s">
        <v>23</v>
      </c>
      <c r="D65" s="5"/>
      <c r="E65" s="20">
        <f>E13</f>
        <v>0</v>
      </c>
      <c r="F65" s="6"/>
      <c r="G65" s="88" t="s">
        <v>101</v>
      </c>
    </row>
    <row r="66" spans="2:7" ht="38.25">
      <c r="B66" s="118">
        <v>66</v>
      </c>
      <c r="C66" s="75" t="s">
        <v>102</v>
      </c>
      <c r="D66" s="5"/>
      <c r="E66" s="21">
        <f>IF(E40&gt;0,E40,(E62-(E64+E65)))</f>
        <v>25546.990371499996</v>
      </c>
      <c r="F66" s="5"/>
      <c r="G66" s="93" t="s">
        <v>103</v>
      </c>
    </row>
    <row r="67" spans="2:7">
      <c r="B67" s="118">
        <v>67</v>
      </c>
      <c r="C67" s="94" t="s">
        <v>104</v>
      </c>
      <c r="D67" s="48"/>
      <c r="E67" s="49">
        <f>IF(OR(E40&gt;0,E16="n/a"),0,E16)</f>
        <v>0</v>
      </c>
      <c r="F67" s="50"/>
      <c r="G67" s="95" t="s">
        <v>53</v>
      </c>
    </row>
    <row r="68" spans="2:7" ht="13.5" thickBot="1">
      <c r="B68" s="118">
        <v>68</v>
      </c>
      <c r="C68" s="94" t="s">
        <v>105</v>
      </c>
      <c r="D68" s="48"/>
      <c r="E68" s="49">
        <f>IF(OR(E40&gt;0,E17="n/a"),0,E17)</f>
        <v>0</v>
      </c>
      <c r="F68" s="50"/>
      <c r="G68" s="95" t="s">
        <v>53</v>
      </c>
    </row>
    <row r="69" spans="2:7">
      <c r="B69" s="118">
        <v>69</v>
      </c>
      <c r="C69" s="102" t="s">
        <v>106</v>
      </c>
      <c r="D69" s="3"/>
      <c r="E69" s="103">
        <f>E66+E67+E68</f>
        <v>25546.990371499996</v>
      </c>
      <c r="F69" s="4"/>
      <c r="G69" s="104" t="s">
        <v>107</v>
      </c>
    </row>
    <row r="70" spans="2:7" ht="13.5" customHeight="1">
      <c r="B70" s="184">
        <v>43739</v>
      </c>
      <c r="C70" s="185"/>
      <c r="D70" s="105"/>
      <c r="E70" s="106"/>
      <c r="F70" s="107"/>
      <c r="G70" s="108"/>
    </row>
    <row r="71" spans="2:7" ht="31.5" customHeight="1">
      <c r="B71" s="186" t="s">
        <v>108</v>
      </c>
      <c r="C71" s="187"/>
      <c r="D71" s="187"/>
      <c r="E71" s="187"/>
      <c r="F71" s="187"/>
      <c r="G71" s="188"/>
    </row>
    <row r="72" spans="2:7" s="22" customFormat="1" ht="12.75" customHeight="1">
      <c r="B72" s="181"/>
      <c r="C72" s="182"/>
      <c r="D72" s="182"/>
      <c r="E72" s="182"/>
      <c r="F72" s="182"/>
      <c r="G72" s="183"/>
    </row>
    <row r="73" spans="2:7">
      <c r="G73" s="26"/>
    </row>
    <row r="75" spans="2:7">
      <c r="E75" s="27"/>
    </row>
  </sheetData>
  <sheetProtection sheet="1" objects="1" scenarios="1"/>
  <mergeCells count="7">
    <mergeCell ref="B72:G72"/>
    <mergeCell ref="B70:C70"/>
    <mergeCell ref="B71:G71"/>
    <mergeCell ref="C2:G2"/>
    <mergeCell ref="C3:G3"/>
    <mergeCell ref="C4:E4"/>
    <mergeCell ref="F4:G4"/>
  </mergeCells>
  <dataValidations count="2">
    <dataValidation type="list" allowBlank="1" showInputMessage="1" showErrorMessage="1" sqref="E10 E14" xr:uid="{00000000-0002-0000-0100-000000000000}">
      <formula1>$K$10:$L$10</formula1>
    </dataValidation>
    <dataValidation type="whole" operator="lessThanOrEqual" allowBlank="1" showInputMessage="1" showErrorMessage="1" sqref="E11" xr:uid="{00000000-0002-0000-0100-000001000000}">
      <formula1>110</formula1>
    </dataValidation>
  </dataValidations>
  <pageMargins left="0.7" right="0.7" top="0.75" bottom="0.75" header="0.3" footer="0.3"/>
  <pageSetup scale="64" orientation="portrait" horizontalDpi="4294967293" verticalDpi="4294967293" r:id="rId1"/>
  <headerFooter scaleWithDoc="0">
    <oddHeader>&amp;R&amp;G</oddHeader>
    <oddFooter>&amp;F</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267"/>
  <sheetViews>
    <sheetView showGridLines="0" zoomScaleNormal="100" workbookViewId="0">
      <selection activeCell="B1" sqref="B1"/>
    </sheetView>
  </sheetViews>
  <sheetFormatPr defaultColWidth="9.33203125" defaultRowHeight="12.75"/>
  <cols>
    <col min="1" max="1" width="7" style="24" customWidth="1"/>
    <col min="2" max="2" width="24.1640625" style="24" customWidth="1"/>
    <col min="3" max="3" width="14" style="24" customWidth="1"/>
    <col min="4" max="4" width="16.5" style="24" customWidth="1"/>
    <col min="5" max="5" width="15.33203125" style="24" customWidth="1"/>
    <col min="6" max="6" width="18.83203125" style="39" customWidth="1"/>
    <col min="7" max="7" width="16.1640625" style="2" customWidth="1"/>
    <col min="8" max="8" width="14.5" style="24" bestFit="1" customWidth="1"/>
    <col min="9" max="9" width="14.33203125" style="24" bestFit="1" customWidth="1"/>
    <col min="10" max="16384" width="9.33203125" style="24"/>
  </cols>
  <sheetData>
    <row r="1" spans="1:28">
      <c r="A1" s="31"/>
      <c r="B1" s="31"/>
      <c r="C1" s="31"/>
      <c r="D1" s="31"/>
      <c r="E1" s="31"/>
      <c r="F1" s="32"/>
      <c r="G1" s="31"/>
      <c r="H1" s="31"/>
      <c r="I1" s="31"/>
      <c r="J1" s="31"/>
      <c r="K1" s="31"/>
      <c r="L1" s="31"/>
      <c r="M1" s="31"/>
      <c r="N1" s="31"/>
      <c r="O1" s="31"/>
      <c r="P1" s="31"/>
      <c r="Q1" s="31"/>
      <c r="R1" s="31"/>
      <c r="S1" s="31"/>
      <c r="T1" s="31"/>
      <c r="U1" s="31"/>
      <c r="V1" s="31"/>
      <c r="W1" s="31"/>
      <c r="X1" s="31"/>
      <c r="Y1" s="31"/>
      <c r="Z1" s="31"/>
      <c r="AA1" s="31"/>
      <c r="AB1" s="31"/>
    </row>
    <row r="2" spans="1:28" s="34" customFormat="1" ht="26.25">
      <c r="A2" s="33"/>
      <c r="B2" s="203" t="s">
        <v>1456</v>
      </c>
      <c r="C2" s="204"/>
      <c r="D2" s="204"/>
      <c r="E2" s="204"/>
      <c r="F2" s="204"/>
      <c r="G2" s="205"/>
      <c r="H2" s="33"/>
      <c r="I2" s="33"/>
      <c r="J2" s="33"/>
      <c r="K2" s="33"/>
      <c r="L2" s="33"/>
      <c r="M2" s="33"/>
      <c r="N2" s="33"/>
      <c r="O2" s="33"/>
      <c r="P2" s="33"/>
      <c r="Q2" s="33"/>
      <c r="R2" s="33"/>
      <c r="S2" s="33"/>
      <c r="T2" s="33"/>
      <c r="U2" s="33"/>
      <c r="V2" s="33"/>
      <c r="W2" s="33"/>
      <c r="X2" s="33"/>
      <c r="Y2" s="33"/>
      <c r="Z2" s="33"/>
      <c r="AA2" s="33"/>
      <c r="AB2" s="33"/>
    </row>
    <row r="3" spans="1:28" s="36" customFormat="1" ht="33" customHeight="1">
      <c r="A3" s="35"/>
      <c r="B3" s="206" t="s">
        <v>110</v>
      </c>
      <c r="C3" s="207"/>
      <c r="D3" s="207"/>
      <c r="E3" s="207"/>
      <c r="F3" s="207"/>
      <c r="G3" s="208"/>
      <c r="H3" s="35"/>
      <c r="I3" s="35"/>
      <c r="J3" s="35"/>
      <c r="K3" s="35"/>
      <c r="L3" s="35"/>
      <c r="M3" s="35"/>
      <c r="N3" s="35"/>
      <c r="O3" s="35"/>
      <c r="P3" s="35"/>
      <c r="Q3" s="35"/>
      <c r="R3" s="35"/>
      <c r="S3" s="35"/>
      <c r="T3" s="35"/>
      <c r="U3" s="35"/>
      <c r="V3" s="35"/>
      <c r="W3" s="35"/>
      <c r="X3" s="35"/>
      <c r="Y3" s="35"/>
      <c r="Z3" s="35"/>
      <c r="AA3" s="35"/>
      <c r="AB3" s="35"/>
    </row>
    <row r="4" spans="1:28" s="36" customFormat="1" ht="27" customHeight="1">
      <c r="A4" s="35"/>
      <c r="B4" s="206" t="s">
        <v>111</v>
      </c>
      <c r="C4" s="207"/>
      <c r="D4" s="207"/>
      <c r="E4" s="207"/>
      <c r="F4" s="37"/>
      <c r="G4" s="109"/>
      <c r="H4" s="35"/>
      <c r="I4" s="35"/>
      <c r="J4" s="35"/>
      <c r="K4" s="35"/>
      <c r="L4" s="35"/>
      <c r="M4" s="35"/>
      <c r="N4" s="35"/>
      <c r="O4" s="35"/>
      <c r="P4" s="35"/>
      <c r="Q4" s="35"/>
      <c r="R4" s="35"/>
      <c r="S4" s="35"/>
      <c r="T4" s="35"/>
      <c r="U4" s="35"/>
      <c r="V4" s="35"/>
      <c r="W4" s="35"/>
      <c r="X4" s="35"/>
      <c r="Y4" s="35"/>
      <c r="Z4" s="35"/>
      <c r="AA4" s="35"/>
      <c r="AB4" s="35"/>
    </row>
    <row r="5" spans="1:28" s="36" customFormat="1" ht="46.5" customHeight="1">
      <c r="A5" s="35"/>
      <c r="B5" s="209" t="s">
        <v>1805</v>
      </c>
      <c r="C5" s="210"/>
      <c r="D5" s="210"/>
      <c r="E5" s="210"/>
      <c r="F5" s="210"/>
      <c r="G5" s="211"/>
      <c r="H5" s="35"/>
      <c r="I5" s="35"/>
      <c r="J5" s="35"/>
      <c r="K5" s="35"/>
      <c r="L5" s="35"/>
      <c r="M5" s="35"/>
      <c r="N5" s="35"/>
      <c r="O5" s="35"/>
      <c r="P5" s="35"/>
      <c r="Q5" s="35"/>
      <c r="R5" s="35"/>
      <c r="S5" s="35"/>
      <c r="T5" s="35"/>
      <c r="U5" s="35"/>
      <c r="V5" s="35"/>
      <c r="W5" s="35"/>
      <c r="X5" s="35"/>
      <c r="Y5" s="35"/>
      <c r="Z5" s="35"/>
      <c r="AA5" s="35"/>
      <c r="AB5" s="35"/>
    </row>
    <row r="6" spans="1:28" s="36" customFormat="1">
      <c r="A6" s="35"/>
      <c r="B6" s="207"/>
      <c r="C6" s="207"/>
      <c r="D6" s="207"/>
      <c r="E6" s="207"/>
      <c r="F6" s="37"/>
      <c r="G6" s="37"/>
      <c r="H6" s="35"/>
      <c r="I6" s="35"/>
      <c r="J6" s="35"/>
      <c r="K6" s="35"/>
      <c r="L6" s="35"/>
      <c r="M6" s="35"/>
      <c r="N6" s="35"/>
      <c r="O6" s="35"/>
      <c r="P6" s="35"/>
      <c r="Q6" s="35"/>
      <c r="R6" s="35"/>
      <c r="S6" s="35"/>
      <c r="T6" s="35"/>
      <c r="U6" s="35"/>
      <c r="V6" s="35"/>
      <c r="W6" s="35"/>
      <c r="X6" s="35"/>
      <c r="Y6" s="35"/>
      <c r="Z6" s="35"/>
      <c r="AA6" s="35"/>
      <c r="AB6" s="35"/>
    </row>
    <row r="7" spans="1:28" s="36" customFormat="1">
      <c r="A7" s="35"/>
      <c r="B7" s="200"/>
      <c r="C7" s="200"/>
      <c r="D7" s="200"/>
      <c r="E7" s="200"/>
      <c r="F7" s="200"/>
      <c r="G7" s="200"/>
      <c r="H7" s="35"/>
      <c r="I7" s="35"/>
      <c r="J7" s="35"/>
      <c r="K7" s="35"/>
      <c r="L7" s="35"/>
      <c r="M7" s="35"/>
      <c r="N7" s="35"/>
      <c r="O7" s="35"/>
      <c r="P7" s="35"/>
      <c r="Q7" s="35"/>
      <c r="R7" s="35"/>
      <c r="S7" s="35"/>
      <c r="T7" s="35"/>
      <c r="U7" s="35"/>
      <c r="V7" s="35"/>
      <c r="W7" s="35"/>
      <c r="X7" s="35"/>
      <c r="Y7" s="35"/>
      <c r="Z7" s="35"/>
      <c r="AA7" s="35"/>
      <c r="AB7" s="35"/>
    </row>
    <row r="8" spans="1:28">
      <c r="A8" s="31"/>
      <c r="B8" s="201"/>
      <c r="C8" s="201"/>
      <c r="D8" s="201"/>
      <c r="E8" s="201"/>
      <c r="F8" s="32"/>
      <c r="G8" s="38"/>
      <c r="H8"/>
      <c r="I8"/>
      <c r="J8" s="31"/>
      <c r="K8" s="31"/>
      <c r="L8" s="31"/>
      <c r="M8" s="31"/>
      <c r="N8" s="31"/>
      <c r="O8" s="31"/>
      <c r="P8" s="31"/>
      <c r="Q8" s="31"/>
      <c r="R8" s="31"/>
      <c r="S8" s="31"/>
      <c r="T8" s="31"/>
      <c r="U8" s="31"/>
      <c r="V8" s="31"/>
      <c r="W8" s="31"/>
      <c r="X8" s="31"/>
      <c r="Y8" s="31"/>
      <c r="Z8" s="31"/>
      <c r="AA8" s="31"/>
      <c r="AB8" s="31"/>
    </row>
    <row r="9" spans="1:28" ht="25.5">
      <c r="A9" s="31"/>
      <c r="B9" s="121" t="s">
        <v>1349</v>
      </c>
      <c r="C9" s="122" t="s">
        <v>1458</v>
      </c>
      <c r="D9" s="122" t="s">
        <v>113</v>
      </c>
      <c r="E9" s="122" t="s">
        <v>1457</v>
      </c>
      <c r="F9" s="122" t="s">
        <v>112</v>
      </c>
      <c r="G9"/>
      <c r="H9"/>
      <c r="I9" s="31"/>
      <c r="J9" s="31"/>
      <c r="K9" s="31"/>
      <c r="L9" s="31"/>
      <c r="M9" s="31"/>
      <c r="N9" s="31"/>
      <c r="O9" s="31"/>
      <c r="P9" s="31"/>
      <c r="Q9" s="31"/>
      <c r="R9" s="31"/>
      <c r="S9" s="31"/>
      <c r="T9" s="31"/>
      <c r="U9" s="31"/>
      <c r="V9" s="31"/>
      <c r="W9" s="31"/>
      <c r="X9" s="31"/>
      <c r="Y9" s="31"/>
      <c r="Z9" s="31"/>
    </row>
    <row r="10" spans="1:28">
      <c r="A10" s="31"/>
      <c r="B10" s="110" t="s">
        <v>1340</v>
      </c>
      <c r="C10" s="111">
        <v>17266.73</v>
      </c>
      <c r="D10" s="111">
        <v>0</v>
      </c>
      <c r="E10" s="111">
        <f>D10+C10</f>
        <v>17266.73</v>
      </c>
      <c r="F10" s="112">
        <v>0.40110000000000001</v>
      </c>
      <c r="G10"/>
      <c r="H10"/>
      <c r="I10" s="31"/>
      <c r="J10" s="31"/>
      <c r="K10" s="31"/>
      <c r="L10" s="31"/>
      <c r="M10" s="31"/>
      <c r="N10" s="31"/>
      <c r="O10" s="31"/>
      <c r="P10" s="31"/>
      <c r="Q10" s="31"/>
      <c r="R10" s="31"/>
      <c r="S10" s="31"/>
      <c r="T10" s="31"/>
      <c r="U10" s="31"/>
      <c r="V10" s="31"/>
      <c r="W10" s="31"/>
      <c r="X10" s="31"/>
      <c r="Y10" s="31"/>
      <c r="Z10" s="31"/>
    </row>
    <row r="11" spans="1:28">
      <c r="A11" s="31"/>
      <c r="B11" s="110" t="s">
        <v>1341</v>
      </c>
      <c r="C11" s="111">
        <v>17266.73</v>
      </c>
      <c r="D11" s="111">
        <v>345.34</v>
      </c>
      <c r="E11" s="111">
        <f>D11+C11</f>
        <v>17612.07</v>
      </c>
      <c r="F11" s="112">
        <v>0.43340000000000001</v>
      </c>
      <c r="G11"/>
      <c r="H11"/>
      <c r="I11" s="31"/>
      <c r="J11" s="31"/>
      <c r="K11" s="31"/>
      <c r="L11" s="31"/>
      <c r="M11" s="31"/>
      <c r="N11" s="31"/>
      <c r="O11" s="31"/>
      <c r="P11" s="31"/>
      <c r="Q11" s="31"/>
      <c r="R11" s="31"/>
      <c r="S11" s="31"/>
      <c r="T11" s="31"/>
      <c r="U11" s="31"/>
      <c r="V11" s="31"/>
      <c r="W11" s="31"/>
      <c r="X11" s="31"/>
      <c r="Y11" s="31"/>
      <c r="Z11" s="31"/>
    </row>
    <row r="12" spans="1:28">
      <c r="A12" s="31"/>
      <c r="B12" s="202" t="s">
        <v>1806</v>
      </c>
      <c r="C12" s="202"/>
      <c r="D12" s="202"/>
      <c r="E12" s="202"/>
      <c r="F12" s="202"/>
      <c r="G12" s="31"/>
      <c r="H12"/>
      <c r="I12"/>
      <c r="J12" s="113"/>
      <c r="K12" s="31"/>
      <c r="L12" s="31"/>
      <c r="M12" s="31"/>
      <c r="N12" s="31"/>
      <c r="O12" s="31"/>
      <c r="P12" s="31"/>
      <c r="Q12" s="31"/>
      <c r="R12" s="31"/>
      <c r="S12" s="31"/>
      <c r="T12" s="31"/>
      <c r="U12" s="31"/>
      <c r="V12" s="31"/>
      <c r="W12" s="31"/>
      <c r="X12" s="31"/>
      <c r="Y12" s="31"/>
      <c r="Z12" s="31"/>
      <c r="AA12" s="31"/>
    </row>
    <row r="13" spans="1:28">
      <c r="A13" s="31"/>
      <c r="B13"/>
      <c r="C13"/>
      <c r="D13"/>
      <c r="E13"/>
      <c r="F13"/>
      <c r="G13"/>
      <c r="H13"/>
      <c r="I13"/>
      <c r="J13" s="31"/>
      <c r="K13" s="31"/>
      <c r="L13" s="31"/>
      <c r="M13" s="31"/>
      <c r="N13" s="31"/>
      <c r="O13" s="31"/>
      <c r="P13" s="31"/>
      <c r="Q13" s="31"/>
      <c r="R13" s="31"/>
      <c r="S13" s="31"/>
      <c r="T13" s="31"/>
      <c r="U13" s="31"/>
      <c r="V13" s="31"/>
      <c r="W13" s="31"/>
      <c r="X13" s="31"/>
      <c r="Y13" s="31"/>
      <c r="Z13" s="31"/>
      <c r="AA13" s="31"/>
    </row>
    <row r="14" spans="1:28">
      <c r="A14" s="31"/>
      <c r="B14"/>
      <c r="C14"/>
      <c r="D14"/>
      <c r="E14"/>
      <c r="F14"/>
      <c r="G14"/>
      <c r="H14"/>
      <c r="I14" s="31"/>
      <c r="J14" s="31"/>
      <c r="K14" s="31"/>
      <c r="L14" s="31"/>
      <c r="M14" s="31"/>
      <c r="N14" s="31"/>
      <c r="O14" s="31"/>
      <c r="P14" s="31"/>
      <c r="Q14" s="31"/>
      <c r="R14" s="31"/>
      <c r="S14" s="31"/>
      <c r="T14" s="31"/>
      <c r="U14" s="31"/>
      <c r="V14" s="31"/>
      <c r="W14" s="31"/>
      <c r="X14" s="31"/>
      <c r="Y14" s="31"/>
      <c r="Z14" s="31"/>
      <c r="AA14" s="31"/>
      <c r="AB14" s="31"/>
    </row>
    <row r="15" spans="1:28">
      <c r="A15" s="31"/>
      <c r="B15"/>
      <c r="C15"/>
      <c r="D15"/>
      <c r="E15"/>
      <c r="F15"/>
      <c r="G15"/>
      <c r="H15"/>
      <c r="I15" s="31"/>
      <c r="J15" s="31"/>
      <c r="K15" s="31"/>
      <c r="L15" s="31"/>
      <c r="M15" s="31"/>
      <c r="N15" s="31"/>
      <c r="O15" s="31"/>
      <c r="P15" s="31"/>
      <c r="Q15" s="31"/>
      <c r="R15" s="31"/>
      <c r="S15" s="31"/>
      <c r="T15" s="31"/>
      <c r="U15" s="31"/>
      <c r="V15" s="31"/>
      <c r="W15" s="31"/>
      <c r="X15" s="31"/>
      <c r="Y15" s="31"/>
      <c r="Z15" s="31"/>
      <c r="AA15" s="31"/>
      <c r="AB15" s="31"/>
    </row>
    <row r="16" spans="1:28">
      <c r="A16" s="31"/>
      <c r="B16"/>
      <c r="C16"/>
      <c r="D16"/>
      <c r="E16"/>
      <c r="F16"/>
      <c r="G16"/>
      <c r="H16"/>
      <c r="I16" s="31"/>
      <c r="J16" s="31"/>
      <c r="K16" s="31"/>
      <c r="L16" s="31"/>
      <c r="M16" s="31"/>
      <c r="N16" s="31"/>
      <c r="O16" s="31"/>
      <c r="P16" s="31"/>
      <c r="Q16" s="31"/>
      <c r="R16" s="31"/>
      <c r="S16" s="31"/>
      <c r="T16" s="31"/>
      <c r="U16" s="31"/>
      <c r="V16" s="31"/>
      <c r="W16" s="31"/>
      <c r="X16" s="31"/>
      <c r="Y16" s="31"/>
      <c r="Z16" s="31"/>
      <c r="AA16" s="31"/>
      <c r="AB16" s="31"/>
    </row>
    <row r="17" spans="1:28">
      <c r="A17" s="31"/>
      <c r="B17"/>
      <c r="C17"/>
      <c r="D17"/>
      <c r="E17"/>
      <c r="F17"/>
      <c r="G17"/>
      <c r="H17"/>
      <c r="I17" s="31"/>
      <c r="J17" s="31"/>
      <c r="K17" s="31"/>
      <c r="L17" s="31"/>
      <c r="M17" s="31"/>
      <c r="N17" s="31"/>
      <c r="O17" s="31"/>
      <c r="P17" s="31"/>
      <c r="Q17" s="31"/>
      <c r="R17" s="31"/>
      <c r="S17" s="31"/>
      <c r="T17" s="31"/>
      <c r="U17" s="31"/>
      <c r="V17" s="31"/>
      <c r="W17" s="31"/>
      <c r="X17" s="31"/>
      <c r="Y17" s="31"/>
      <c r="Z17" s="31"/>
      <c r="AA17" s="31"/>
      <c r="AB17" s="31"/>
    </row>
    <row r="18" spans="1:28">
      <c r="A18" s="31"/>
      <c r="B18"/>
      <c r="C18"/>
      <c r="D18"/>
      <c r="E18"/>
      <c r="F18"/>
      <c r="G18"/>
      <c r="H18"/>
      <c r="I18" s="31"/>
      <c r="J18" s="31"/>
      <c r="K18" s="31"/>
      <c r="L18" s="31"/>
      <c r="M18" s="31"/>
      <c r="N18" s="31"/>
      <c r="O18" s="31"/>
      <c r="P18" s="31"/>
      <c r="Q18" s="31"/>
      <c r="R18" s="31"/>
      <c r="S18" s="31"/>
      <c r="T18" s="31"/>
      <c r="U18" s="31"/>
      <c r="V18" s="31"/>
      <c r="W18" s="31"/>
      <c r="X18" s="31"/>
      <c r="Y18" s="31"/>
      <c r="Z18" s="31"/>
      <c r="AA18" s="31"/>
      <c r="AB18" s="31"/>
    </row>
    <row r="19" spans="1:28">
      <c r="A19" s="31"/>
      <c r="B19"/>
      <c r="C19"/>
      <c r="D19"/>
      <c r="E19"/>
      <c r="F19"/>
      <c r="G19"/>
      <c r="H19"/>
      <c r="I19" s="31"/>
      <c r="J19" s="31"/>
      <c r="K19" s="31"/>
      <c r="L19" s="31"/>
      <c r="M19" s="31"/>
      <c r="N19" s="31"/>
      <c r="O19" s="31"/>
      <c r="P19" s="31"/>
      <c r="Q19" s="31"/>
      <c r="R19" s="31"/>
      <c r="S19" s="31"/>
      <c r="T19" s="31"/>
      <c r="U19" s="31"/>
      <c r="V19" s="31"/>
      <c r="W19" s="31"/>
      <c r="X19" s="31"/>
      <c r="Y19" s="31"/>
      <c r="Z19" s="31"/>
      <c r="AA19" s="31"/>
      <c r="AB19" s="31"/>
    </row>
    <row r="20" spans="1:28">
      <c r="A20" s="31"/>
      <c r="B20"/>
      <c r="C20"/>
      <c r="D20"/>
      <c r="E20"/>
      <c r="F20"/>
      <c r="G20"/>
      <c r="H20"/>
      <c r="I20" s="31"/>
      <c r="J20" s="31"/>
      <c r="K20" s="31"/>
      <c r="L20" s="31"/>
      <c r="M20" s="31"/>
      <c r="N20" s="31"/>
      <c r="O20" s="31"/>
      <c r="P20" s="31"/>
      <c r="Q20" s="31"/>
      <c r="R20" s="31"/>
      <c r="S20" s="31"/>
      <c r="T20" s="31"/>
      <c r="U20" s="31"/>
      <c r="V20" s="31"/>
      <c r="W20" s="31"/>
      <c r="X20" s="31"/>
      <c r="Y20" s="31"/>
      <c r="Z20" s="31"/>
      <c r="AA20" s="31"/>
      <c r="AB20" s="31"/>
    </row>
    <row r="21" spans="1:28">
      <c r="A21" s="31"/>
      <c r="B21"/>
      <c r="C21"/>
      <c r="D21"/>
      <c r="E21"/>
      <c r="F21"/>
      <c r="G21"/>
      <c r="H21"/>
      <c r="I21" s="31"/>
      <c r="J21" s="31"/>
      <c r="K21" s="31"/>
      <c r="L21" s="31"/>
      <c r="M21" s="31"/>
      <c r="N21" s="31"/>
      <c r="O21" s="31"/>
      <c r="P21" s="31"/>
      <c r="Q21" s="31"/>
      <c r="R21" s="31"/>
      <c r="S21" s="31"/>
      <c r="T21" s="31"/>
      <c r="U21" s="31"/>
      <c r="V21" s="31"/>
      <c r="W21" s="31"/>
      <c r="X21" s="31"/>
      <c r="Y21" s="31"/>
      <c r="Z21" s="31"/>
      <c r="AA21" s="31"/>
      <c r="AB21" s="31"/>
    </row>
    <row r="22" spans="1:28">
      <c r="A22" s="31"/>
      <c r="B22"/>
      <c r="C22"/>
      <c r="D22"/>
      <c r="E22"/>
      <c r="F22"/>
      <c r="G22"/>
      <c r="H22"/>
      <c r="I22" s="31"/>
      <c r="J22" s="31"/>
      <c r="K22" s="31"/>
      <c r="L22" s="31"/>
      <c r="M22" s="31"/>
      <c r="N22" s="31"/>
      <c r="O22" s="31"/>
      <c r="P22" s="31"/>
      <c r="Q22" s="31"/>
      <c r="R22" s="31"/>
      <c r="S22" s="31"/>
      <c r="T22" s="31"/>
      <c r="U22" s="31"/>
      <c r="V22" s="31"/>
      <c r="W22" s="31"/>
      <c r="X22" s="31"/>
      <c r="Y22" s="31"/>
      <c r="Z22" s="31"/>
      <c r="AA22" s="31"/>
      <c r="AB22" s="31"/>
    </row>
    <row r="23" spans="1:28">
      <c r="A23" s="31"/>
      <c r="B23" s="31"/>
      <c r="C23" s="31"/>
      <c r="D23" s="31"/>
      <c r="E23" s="31"/>
      <c r="F23" s="32"/>
      <c r="G23" s="31"/>
      <c r="H23" s="31"/>
      <c r="I23" s="31"/>
      <c r="J23" s="31"/>
      <c r="K23" s="31"/>
      <c r="L23" s="31"/>
      <c r="M23" s="31"/>
      <c r="N23" s="31"/>
      <c r="O23" s="31"/>
      <c r="P23" s="31"/>
      <c r="Q23" s="31"/>
      <c r="R23" s="31"/>
      <c r="S23" s="31"/>
      <c r="T23" s="31"/>
      <c r="U23" s="31"/>
      <c r="V23" s="31"/>
      <c r="W23" s="31"/>
      <c r="X23" s="31"/>
      <c r="Y23" s="31"/>
      <c r="Z23" s="31"/>
      <c r="AA23" s="31"/>
      <c r="AB23" s="31"/>
    </row>
    <row r="24" spans="1:28">
      <c r="A24" s="31"/>
      <c r="B24" s="31"/>
      <c r="C24" s="31"/>
      <c r="D24" s="31"/>
      <c r="E24" s="31"/>
      <c r="F24" s="32"/>
      <c r="G24" s="31"/>
      <c r="H24" s="31"/>
      <c r="I24" s="31"/>
      <c r="J24" s="31"/>
      <c r="K24" s="31"/>
      <c r="L24" s="31"/>
      <c r="M24" s="31"/>
      <c r="N24" s="31"/>
      <c r="O24" s="31"/>
      <c r="P24" s="31"/>
      <c r="Q24" s="31"/>
      <c r="R24" s="31"/>
      <c r="S24" s="31"/>
      <c r="T24" s="31"/>
      <c r="U24" s="31"/>
      <c r="V24" s="31"/>
      <c r="W24" s="31"/>
      <c r="X24" s="31"/>
      <c r="Y24" s="31"/>
      <c r="Z24" s="31"/>
      <c r="AA24" s="31"/>
      <c r="AB24" s="31"/>
    </row>
    <row r="25" spans="1:28">
      <c r="A25" s="31"/>
      <c r="B25" s="31"/>
      <c r="C25" s="31"/>
      <c r="D25" s="31"/>
      <c r="E25" s="31"/>
      <c r="F25" s="32"/>
      <c r="G25" s="31"/>
      <c r="H25" s="31"/>
      <c r="I25" s="31"/>
      <c r="J25" s="31"/>
      <c r="K25" s="31"/>
      <c r="L25" s="31"/>
      <c r="M25" s="31"/>
      <c r="N25" s="31"/>
      <c r="O25" s="31"/>
      <c r="P25" s="31"/>
      <c r="Q25" s="31"/>
      <c r="R25" s="31"/>
      <c r="S25" s="31"/>
      <c r="T25" s="31"/>
      <c r="U25" s="31"/>
      <c r="V25" s="31"/>
      <c r="W25" s="31"/>
      <c r="X25" s="31"/>
      <c r="Y25" s="31"/>
      <c r="Z25" s="31"/>
      <c r="AA25" s="31"/>
      <c r="AB25" s="31"/>
    </row>
    <row r="26" spans="1:28">
      <c r="A26" s="31"/>
      <c r="B26" s="31"/>
      <c r="C26" s="31"/>
      <c r="D26" s="31"/>
      <c r="E26" s="31"/>
      <c r="F26" s="32"/>
      <c r="G26" s="31"/>
      <c r="H26" s="31"/>
      <c r="I26" s="31"/>
      <c r="J26" s="31"/>
      <c r="K26" s="31"/>
      <c r="L26" s="31"/>
      <c r="M26" s="31"/>
      <c r="N26" s="31"/>
      <c r="O26" s="31"/>
      <c r="P26" s="31"/>
      <c r="Q26" s="31"/>
      <c r="R26" s="31"/>
      <c r="S26" s="31"/>
      <c r="T26" s="31"/>
      <c r="U26" s="31"/>
      <c r="V26" s="31"/>
      <c r="W26" s="31"/>
      <c r="X26" s="31"/>
      <c r="Y26" s="31"/>
      <c r="Z26" s="31"/>
      <c r="AA26" s="31"/>
      <c r="AB26" s="31"/>
    </row>
    <row r="27" spans="1:28">
      <c r="A27" s="31"/>
      <c r="B27" s="31"/>
      <c r="C27" s="31"/>
      <c r="D27" s="31"/>
      <c r="E27" s="31"/>
      <c r="F27" s="32"/>
      <c r="G27" s="31"/>
      <c r="H27" s="31"/>
      <c r="I27" s="31"/>
      <c r="J27" s="31"/>
      <c r="K27" s="31"/>
      <c r="L27" s="31"/>
      <c r="M27" s="31"/>
      <c r="N27" s="31"/>
      <c r="O27" s="31"/>
      <c r="P27" s="31"/>
      <c r="Q27" s="31"/>
      <c r="R27" s="31"/>
      <c r="S27" s="31"/>
      <c r="T27" s="31"/>
      <c r="U27" s="31"/>
      <c r="V27" s="31"/>
      <c r="W27" s="31"/>
      <c r="X27" s="31"/>
      <c r="Y27" s="31"/>
      <c r="Z27" s="31"/>
      <c r="AA27" s="31"/>
      <c r="AB27" s="31"/>
    </row>
    <row r="28" spans="1:28">
      <c r="A28" s="31"/>
      <c r="B28" s="31"/>
      <c r="C28" s="31"/>
      <c r="D28" s="31"/>
      <c r="E28" s="31"/>
      <c r="F28" s="32"/>
      <c r="G28" s="31"/>
      <c r="H28" s="31"/>
      <c r="I28" s="31"/>
      <c r="J28" s="31"/>
      <c r="K28" s="31"/>
      <c r="L28" s="31"/>
      <c r="M28" s="31"/>
      <c r="N28" s="31"/>
      <c r="O28" s="31"/>
      <c r="P28" s="31"/>
      <c r="Q28" s="31"/>
      <c r="R28" s="31"/>
      <c r="S28" s="31"/>
      <c r="T28" s="31"/>
      <c r="U28" s="31"/>
      <c r="V28" s="31"/>
      <c r="W28" s="31"/>
      <c r="X28" s="31"/>
      <c r="Y28" s="31"/>
      <c r="Z28" s="31"/>
      <c r="AA28" s="31"/>
      <c r="AB28" s="31"/>
    </row>
    <row r="29" spans="1:28">
      <c r="A29" s="31"/>
      <c r="B29" s="31"/>
      <c r="C29" s="31"/>
      <c r="D29" s="31"/>
      <c r="E29" s="31"/>
      <c r="F29" s="32"/>
      <c r="G29" s="31"/>
      <c r="H29" s="31"/>
      <c r="I29" s="31"/>
      <c r="J29" s="31"/>
      <c r="K29" s="31"/>
      <c r="L29" s="31"/>
      <c r="M29" s="31"/>
      <c r="N29" s="31"/>
      <c r="O29" s="31"/>
      <c r="P29" s="31"/>
      <c r="Q29" s="31"/>
      <c r="R29" s="31"/>
      <c r="S29" s="31"/>
      <c r="T29" s="31"/>
      <c r="U29" s="31"/>
      <c r="V29" s="31"/>
      <c r="W29" s="31"/>
      <c r="X29" s="31"/>
      <c r="Y29" s="31"/>
      <c r="Z29" s="31"/>
      <c r="AA29" s="31"/>
      <c r="AB29" s="31"/>
    </row>
    <row r="30" spans="1:28">
      <c r="A30" s="31"/>
      <c r="B30" s="31"/>
      <c r="C30" s="31"/>
      <c r="D30" s="31"/>
      <c r="E30" s="31"/>
      <c r="F30" s="32"/>
      <c r="G30" s="31"/>
      <c r="H30" s="31"/>
      <c r="I30" s="31"/>
      <c r="J30" s="31"/>
      <c r="K30" s="31"/>
      <c r="L30" s="31"/>
      <c r="M30" s="31"/>
      <c r="N30" s="31"/>
      <c r="O30" s="31"/>
      <c r="P30" s="31"/>
      <c r="Q30" s="31"/>
      <c r="R30" s="31"/>
      <c r="S30" s="31"/>
      <c r="T30" s="31"/>
      <c r="U30" s="31"/>
      <c r="V30" s="31"/>
      <c r="W30" s="31"/>
      <c r="X30" s="31"/>
      <c r="Y30" s="31"/>
      <c r="Z30" s="31"/>
      <c r="AA30" s="31"/>
      <c r="AB30" s="31"/>
    </row>
    <row r="31" spans="1:28">
      <c r="A31" s="31"/>
      <c r="B31" s="31"/>
      <c r="C31" s="31"/>
      <c r="D31" s="31"/>
      <c r="E31" s="31"/>
      <c r="F31" s="32"/>
      <c r="G31" s="31"/>
      <c r="H31" s="31"/>
      <c r="I31" s="31"/>
      <c r="J31" s="31"/>
      <c r="K31" s="31"/>
      <c r="L31" s="31"/>
      <c r="M31" s="31"/>
      <c r="N31" s="31"/>
      <c r="O31" s="31"/>
      <c r="P31" s="31"/>
      <c r="Q31" s="31"/>
      <c r="R31" s="31"/>
      <c r="S31" s="31"/>
      <c r="T31" s="31"/>
      <c r="U31" s="31"/>
      <c r="V31" s="31"/>
      <c r="W31" s="31"/>
      <c r="X31" s="31"/>
      <c r="Y31" s="31"/>
      <c r="Z31" s="31"/>
      <c r="AA31" s="31"/>
      <c r="AB31" s="31"/>
    </row>
    <row r="32" spans="1:28">
      <c r="A32" s="31"/>
      <c r="B32" s="31"/>
      <c r="C32" s="31"/>
      <c r="D32" s="31"/>
      <c r="E32" s="31"/>
      <c r="F32" s="32"/>
      <c r="G32" s="31"/>
      <c r="H32" s="31"/>
      <c r="I32" s="31"/>
      <c r="J32" s="31"/>
      <c r="K32" s="31"/>
      <c r="L32" s="31"/>
      <c r="M32" s="31"/>
      <c r="N32" s="31"/>
      <c r="O32" s="31"/>
      <c r="P32" s="31"/>
      <c r="Q32" s="31"/>
      <c r="R32" s="31"/>
      <c r="S32" s="31"/>
      <c r="T32" s="31"/>
      <c r="U32" s="31"/>
      <c r="V32" s="31"/>
      <c r="W32" s="31"/>
      <c r="X32" s="31"/>
      <c r="Y32" s="31"/>
      <c r="Z32" s="31"/>
      <c r="AA32" s="31"/>
      <c r="AB32" s="31"/>
    </row>
    <row r="33" spans="1:28">
      <c r="A33" s="31"/>
      <c r="B33" s="31"/>
      <c r="C33" s="31"/>
      <c r="D33" s="31"/>
      <c r="E33" s="31"/>
      <c r="F33" s="32"/>
      <c r="G33" s="31"/>
      <c r="H33" s="31"/>
      <c r="I33" s="31"/>
      <c r="J33" s="31"/>
      <c r="K33" s="31"/>
      <c r="L33" s="31"/>
      <c r="M33" s="31"/>
      <c r="N33" s="31"/>
      <c r="O33" s="31"/>
      <c r="P33" s="31"/>
      <c r="Q33" s="31"/>
      <c r="R33" s="31"/>
      <c r="S33" s="31"/>
      <c r="T33" s="31"/>
      <c r="U33" s="31"/>
      <c r="V33" s="31"/>
      <c r="W33" s="31"/>
      <c r="X33" s="31"/>
      <c r="Y33" s="31"/>
      <c r="Z33" s="31"/>
      <c r="AA33" s="31"/>
      <c r="AB33" s="31"/>
    </row>
    <row r="34" spans="1:28">
      <c r="A34" s="31"/>
      <c r="B34" s="31"/>
      <c r="C34" s="31"/>
      <c r="D34" s="31"/>
      <c r="E34" s="31"/>
      <c r="F34" s="32"/>
      <c r="G34" s="31"/>
      <c r="H34" s="31"/>
      <c r="I34" s="31"/>
      <c r="J34" s="31"/>
      <c r="K34" s="31"/>
      <c r="L34" s="31"/>
      <c r="M34" s="31"/>
      <c r="N34" s="31"/>
      <c r="O34" s="31"/>
      <c r="P34" s="31"/>
      <c r="Q34" s="31"/>
      <c r="R34" s="31"/>
      <c r="S34" s="31"/>
      <c r="T34" s="31"/>
      <c r="U34" s="31"/>
      <c r="V34" s="31"/>
      <c r="W34" s="31"/>
      <c r="X34" s="31"/>
      <c r="Y34" s="31"/>
      <c r="Z34" s="31"/>
      <c r="AA34" s="31"/>
      <c r="AB34" s="31"/>
    </row>
    <row r="35" spans="1:28">
      <c r="A35" s="31"/>
      <c r="B35" s="31"/>
      <c r="C35" s="31"/>
      <c r="D35" s="31"/>
      <c r="E35" s="31"/>
      <c r="F35" s="32"/>
      <c r="G35" s="31"/>
      <c r="H35" s="31"/>
      <c r="I35" s="31"/>
      <c r="J35" s="31"/>
      <c r="K35" s="31"/>
      <c r="L35" s="31"/>
      <c r="M35" s="31"/>
      <c r="N35" s="31"/>
      <c r="O35" s="31"/>
      <c r="P35" s="31"/>
      <c r="Q35" s="31"/>
      <c r="R35" s="31"/>
      <c r="S35" s="31"/>
      <c r="T35" s="31"/>
      <c r="U35" s="31"/>
      <c r="V35" s="31"/>
      <c r="W35" s="31"/>
      <c r="X35" s="31"/>
      <c r="Y35" s="31"/>
      <c r="Z35" s="31"/>
      <c r="AA35" s="31"/>
      <c r="AB35" s="31"/>
    </row>
    <row r="36" spans="1:28">
      <c r="A36" s="31"/>
      <c r="B36" s="31"/>
      <c r="C36" s="31"/>
      <c r="D36" s="31"/>
      <c r="E36" s="31"/>
      <c r="F36" s="32"/>
      <c r="G36" s="31"/>
      <c r="H36" s="31"/>
      <c r="I36" s="31"/>
      <c r="J36" s="31"/>
      <c r="K36" s="31"/>
      <c r="L36" s="31"/>
      <c r="M36" s="31"/>
      <c r="N36" s="31"/>
      <c r="O36" s="31"/>
      <c r="P36" s="31"/>
      <c r="Q36" s="31"/>
      <c r="R36" s="31"/>
      <c r="S36" s="31"/>
      <c r="T36" s="31"/>
      <c r="U36" s="31"/>
      <c r="V36" s="31"/>
      <c r="W36" s="31"/>
      <c r="X36" s="31"/>
      <c r="Y36" s="31"/>
      <c r="Z36" s="31"/>
      <c r="AA36" s="31"/>
      <c r="AB36" s="31"/>
    </row>
    <row r="37" spans="1:28">
      <c r="A37" s="31"/>
      <c r="B37" s="31"/>
      <c r="C37" s="31"/>
      <c r="D37" s="31"/>
      <c r="E37" s="31"/>
      <c r="F37" s="32"/>
      <c r="G37" s="31"/>
      <c r="H37" s="31"/>
      <c r="I37" s="31"/>
      <c r="J37" s="31"/>
      <c r="K37" s="31"/>
      <c r="L37" s="31"/>
      <c r="M37" s="31"/>
      <c r="N37" s="31"/>
      <c r="O37" s="31"/>
      <c r="P37" s="31"/>
      <c r="Q37" s="31"/>
      <c r="R37" s="31"/>
      <c r="S37" s="31"/>
      <c r="T37" s="31"/>
      <c r="U37" s="31"/>
      <c r="V37" s="31"/>
      <c r="W37" s="31"/>
      <c r="X37" s="31"/>
      <c r="Y37" s="31"/>
      <c r="Z37" s="31"/>
      <c r="AA37" s="31"/>
      <c r="AB37" s="31"/>
    </row>
    <row r="38" spans="1:28">
      <c r="A38" s="31"/>
      <c r="B38" s="31"/>
      <c r="C38" s="31"/>
      <c r="D38" s="31"/>
      <c r="E38" s="31"/>
      <c r="F38" s="32"/>
      <c r="G38" s="31"/>
      <c r="H38" s="31"/>
      <c r="I38" s="31"/>
      <c r="J38" s="31"/>
      <c r="K38" s="31"/>
      <c r="L38" s="31"/>
      <c r="M38" s="31"/>
      <c r="N38" s="31"/>
      <c r="O38" s="31"/>
      <c r="P38" s="31"/>
      <c r="Q38" s="31"/>
      <c r="R38" s="31"/>
      <c r="S38" s="31"/>
      <c r="T38" s="31"/>
      <c r="U38" s="31"/>
      <c r="V38" s="31"/>
      <c r="W38" s="31"/>
      <c r="X38" s="31"/>
      <c r="Y38" s="31"/>
      <c r="Z38" s="31"/>
      <c r="AA38" s="31"/>
      <c r="AB38" s="31"/>
    </row>
    <row r="39" spans="1:28">
      <c r="A39" s="31"/>
      <c r="B39" s="31"/>
      <c r="C39" s="31"/>
      <c r="D39" s="31"/>
      <c r="E39" s="31"/>
      <c r="F39" s="32"/>
      <c r="G39" s="31"/>
      <c r="H39" s="31"/>
      <c r="I39" s="31"/>
      <c r="J39" s="31"/>
      <c r="K39" s="31"/>
      <c r="L39" s="31"/>
      <c r="M39" s="31"/>
      <c r="N39" s="31"/>
      <c r="O39" s="31"/>
      <c r="P39" s="31"/>
      <c r="Q39" s="31"/>
      <c r="R39" s="31"/>
      <c r="S39" s="31"/>
      <c r="T39" s="31"/>
      <c r="U39" s="31"/>
      <c r="V39" s="31"/>
      <c r="W39" s="31"/>
      <c r="X39" s="31"/>
      <c r="Y39" s="31"/>
      <c r="Z39" s="31"/>
      <c r="AA39" s="31"/>
      <c r="AB39" s="31"/>
    </row>
    <row r="40" spans="1:28">
      <c r="A40" s="31"/>
      <c r="B40" s="31"/>
      <c r="C40" s="31"/>
      <c r="D40" s="31"/>
      <c r="E40" s="31"/>
      <c r="F40" s="32"/>
      <c r="G40" s="31"/>
      <c r="H40" s="31"/>
      <c r="I40" s="31"/>
      <c r="J40" s="31"/>
      <c r="K40" s="31"/>
      <c r="L40" s="31"/>
      <c r="M40" s="31"/>
      <c r="N40" s="31"/>
      <c r="O40" s="31"/>
      <c r="P40" s="31"/>
      <c r="Q40" s="31"/>
      <c r="R40" s="31"/>
      <c r="S40" s="31"/>
      <c r="T40" s="31"/>
      <c r="U40" s="31"/>
      <c r="V40" s="31"/>
      <c r="W40" s="31"/>
      <c r="X40" s="31"/>
      <c r="Y40" s="31"/>
      <c r="Z40" s="31"/>
      <c r="AA40" s="31"/>
      <c r="AB40" s="31"/>
    </row>
    <row r="41" spans="1:28">
      <c r="A41" s="31"/>
      <c r="B41" s="31"/>
      <c r="C41" s="31"/>
      <c r="D41" s="31"/>
      <c r="E41" s="31"/>
      <c r="F41" s="32"/>
      <c r="G41" s="31"/>
      <c r="H41" s="31"/>
      <c r="I41" s="31"/>
      <c r="J41" s="31"/>
      <c r="K41" s="31"/>
      <c r="L41" s="31"/>
      <c r="M41" s="31"/>
      <c r="N41" s="31"/>
      <c r="O41" s="31"/>
      <c r="P41" s="31"/>
      <c r="Q41" s="31"/>
      <c r="R41" s="31"/>
      <c r="S41" s="31"/>
      <c r="T41" s="31"/>
      <c r="U41" s="31"/>
      <c r="V41" s="31"/>
      <c r="W41" s="31"/>
      <c r="X41" s="31"/>
      <c r="Y41" s="31"/>
      <c r="Z41" s="31"/>
      <c r="AA41" s="31"/>
      <c r="AB41" s="31"/>
    </row>
    <row r="42" spans="1:28">
      <c r="A42" s="31"/>
      <c r="B42" s="31"/>
      <c r="C42" s="31"/>
      <c r="D42" s="31"/>
      <c r="E42" s="31"/>
      <c r="F42" s="32"/>
      <c r="G42" s="31"/>
      <c r="H42" s="31"/>
      <c r="I42" s="31"/>
      <c r="J42" s="31"/>
      <c r="K42" s="31"/>
      <c r="L42" s="31"/>
      <c r="M42" s="31"/>
      <c r="N42" s="31"/>
      <c r="O42" s="31"/>
      <c r="P42" s="31"/>
      <c r="Q42" s="31"/>
      <c r="R42" s="31"/>
      <c r="S42" s="31"/>
      <c r="T42" s="31"/>
      <c r="U42" s="31"/>
      <c r="V42" s="31"/>
      <c r="W42" s="31"/>
      <c r="X42" s="31"/>
      <c r="Y42" s="31"/>
      <c r="Z42" s="31"/>
      <c r="AA42" s="31"/>
      <c r="AB42" s="31"/>
    </row>
    <row r="43" spans="1:28">
      <c r="A43" s="31"/>
      <c r="B43" s="31"/>
      <c r="C43" s="31"/>
      <c r="D43" s="31"/>
      <c r="E43" s="31"/>
      <c r="F43" s="32"/>
      <c r="G43" s="31"/>
      <c r="H43" s="31"/>
      <c r="I43" s="31"/>
      <c r="J43" s="31"/>
      <c r="K43" s="31"/>
      <c r="L43" s="31"/>
      <c r="M43" s="31"/>
      <c r="N43" s="31"/>
      <c r="O43" s="31"/>
      <c r="P43" s="31"/>
      <c r="Q43" s="31"/>
      <c r="R43" s="31"/>
      <c r="S43" s="31"/>
      <c r="T43" s="31"/>
      <c r="U43" s="31"/>
      <c r="V43" s="31"/>
      <c r="W43" s="31"/>
      <c r="X43" s="31"/>
      <c r="Y43" s="31"/>
      <c r="Z43" s="31"/>
      <c r="AA43" s="31"/>
      <c r="AB43" s="31"/>
    </row>
    <row r="44" spans="1:28">
      <c r="A44" s="31"/>
      <c r="B44" s="31"/>
      <c r="C44" s="31"/>
      <c r="D44" s="31"/>
      <c r="E44" s="31"/>
      <c r="F44" s="32"/>
      <c r="G44" s="31"/>
      <c r="H44" s="31"/>
      <c r="I44" s="31"/>
      <c r="J44" s="31"/>
      <c r="K44" s="31"/>
      <c r="L44" s="31"/>
      <c r="M44" s="31"/>
      <c r="N44" s="31"/>
      <c r="O44" s="31"/>
      <c r="P44" s="31"/>
      <c r="Q44" s="31"/>
      <c r="R44" s="31"/>
      <c r="S44" s="31"/>
      <c r="T44" s="31"/>
      <c r="U44" s="31"/>
      <c r="V44" s="31"/>
      <c r="W44" s="31"/>
      <c r="X44" s="31"/>
      <c r="Y44" s="31"/>
      <c r="Z44" s="31"/>
      <c r="AA44" s="31"/>
      <c r="AB44" s="31"/>
    </row>
    <row r="45" spans="1:28">
      <c r="A45" s="31"/>
      <c r="B45" s="31"/>
      <c r="C45" s="31"/>
      <c r="D45" s="31"/>
      <c r="E45" s="31"/>
      <c r="F45" s="32"/>
      <c r="G45" s="31"/>
      <c r="H45" s="31"/>
      <c r="I45" s="31"/>
      <c r="J45" s="31"/>
      <c r="K45" s="31"/>
      <c r="L45" s="31"/>
      <c r="M45" s="31"/>
      <c r="N45" s="31"/>
      <c r="O45" s="31"/>
      <c r="P45" s="31"/>
      <c r="Q45" s="31"/>
      <c r="R45" s="31"/>
      <c r="S45" s="31"/>
      <c r="T45" s="31"/>
      <c r="U45" s="31"/>
      <c r="V45" s="31"/>
      <c r="W45" s="31"/>
      <c r="X45" s="31"/>
      <c r="Y45" s="31"/>
      <c r="Z45" s="31"/>
      <c r="AA45" s="31"/>
      <c r="AB45" s="31"/>
    </row>
    <row r="46" spans="1:28">
      <c r="A46" s="31"/>
      <c r="B46" s="31"/>
      <c r="C46" s="31"/>
      <c r="D46" s="31"/>
      <c r="E46" s="31"/>
      <c r="F46" s="32"/>
      <c r="G46" s="31"/>
      <c r="H46" s="31"/>
      <c r="I46" s="31"/>
      <c r="J46" s="31"/>
      <c r="K46" s="31"/>
      <c r="L46" s="31"/>
      <c r="M46" s="31"/>
      <c r="N46" s="31"/>
      <c r="O46" s="31"/>
      <c r="P46" s="31"/>
      <c r="Q46" s="31"/>
      <c r="R46" s="31"/>
      <c r="S46" s="31"/>
      <c r="T46" s="31"/>
      <c r="U46" s="31"/>
      <c r="V46" s="31"/>
      <c r="W46" s="31"/>
      <c r="X46" s="31"/>
      <c r="Y46" s="31"/>
      <c r="Z46" s="31"/>
      <c r="AA46" s="31"/>
      <c r="AB46" s="31"/>
    </row>
    <row r="47" spans="1:28">
      <c r="A47" s="31"/>
      <c r="B47" s="31"/>
      <c r="C47" s="31"/>
      <c r="D47" s="31"/>
      <c r="E47" s="31"/>
      <c r="F47" s="32"/>
      <c r="G47" s="31"/>
      <c r="H47" s="31"/>
      <c r="I47" s="31"/>
      <c r="J47" s="31"/>
      <c r="K47" s="31"/>
      <c r="L47" s="31"/>
      <c r="M47" s="31"/>
      <c r="N47" s="31"/>
      <c r="O47" s="31"/>
      <c r="P47" s="31"/>
      <c r="Q47" s="31"/>
      <c r="R47" s="31"/>
      <c r="S47" s="31"/>
      <c r="T47" s="31"/>
      <c r="U47" s="31"/>
      <c r="V47" s="31"/>
      <c r="W47" s="31"/>
      <c r="X47" s="31"/>
      <c r="Y47" s="31"/>
      <c r="Z47" s="31"/>
      <c r="AA47" s="31"/>
      <c r="AB47" s="31"/>
    </row>
    <row r="48" spans="1:28">
      <c r="A48" s="31"/>
      <c r="B48" s="31"/>
      <c r="C48" s="31"/>
      <c r="D48" s="31"/>
      <c r="E48" s="31"/>
      <c r="F48" s="32"/>
      <c r="G48" s="31"/>
      <c r="H48" s="31"/>
      <c r="I48" s="31"/>
      <c r="J48" s="31"/>
      <c r="K48" s="31"/>
      <c r="L48" s="31"/>
      <c r="M48" s="31"/>
      <c r="N48" s="31"/>
      <c r="O48" s="31"/>
      <c r="P48" s="31"/>
      <c r="Q48" s="31"/>
      <c r="R48" s="31"/>
      <c r="S48" s="31"/>
      <c r="T48" s="31"/>
      <c r="U48" s="31"/>
      <c r="V48" s="31"/>
      <c r="W48" s="31"/>
      <c r="X48" s="31"/>
      <c r="Y48" s="31"/>
      <c r="Z48" s="31"/>
      <c r="AA48" s="31"/>
      <c r="AB48" s="31"/>
    </row>
    <row r="49" spans="1:28">
      <c r="A49" s="31"/>
      <c r="B49" s="31"/>
      <c r="C49" s="31"/>
      <c r="D49" s="31"/>
      <c r="E49" s="31"/>
      <c r="F49" s="32"/>
      <c r="G49" s="31"/>
      <c r="H49" s="31"/>
      <c r="I49" s="31"/>
      <c r="J49" s="31"/>
      <c r="K49" s="31"/>
      <c r="L49" s="31"/>
      <c r="M49" s="31"/>
      <c r="N49" s="31"/>
      <c r="O49" s="31"/>
      <c r="P49" s="31"/>
      <c r="Q49" s="31"/>
      <c r="R49" s="31"/>
      <c r="S49" s="31"/>
      <c r="T49" s="31"/>
      <c r="U49" s="31"/>
      <c r="V49" s="31"/>
      <c r="W49" s="31"/>
      <c r="X49" s="31"/>
      <c r="Y49" s="31"/>
      <c r="Z49" s="31"/>
      <c r="AA49" s="31"/>
      <c r="AB49" s="31"/>
    </row>
    <row r="50" spans="1:28">
      <c r="A50" s="31"/>
      <c r="B50" s="31"/>
      <c r="C50" s="31"/>
      <c r="D50" s="31"/>
      <c r="E50" s="31"/>
      <c r="F50" s="32"/>
      <c r="G50" s="31"/>
      <c r="H50" s="31"/>
      <c r="I50" s="31"/>
      <c r="J50" s="31"/>
      <c r="K50" s="31"/>
      <c r="L50" s="31"/>
      <c r="M50" s="31"/>
      <c r="N50" s="31"/>
      <c r="O50" s="31"/>
      <c r="P50" s="31"/>
      <c r="Q50" s="31"/>
      <c r="R50" s="31"/>
      <c r="S50" s="31"/>
      <c r="T50" s="31"/>
      <c r="U50" s="31"/>
      <c r="V50" s="31"/>
      <c r="W50" s="31"/>
      <c r="X50" s="31"/>
      <c r="Y50" s="31"/>
      <c r="Z50" s="31"/>
      <c r="AA50" s="31"/>
      <c r="AB50" s="31"/>
    </row>
    <row r="51" spans="1:28">
      <c r="A51" s="31"/>
      <c r="B51" s="31"/>
      <c r="C51" s="31"/>
      <c r="D51" s="31"/>
      <c r="E51" s="31"/>
      <c r="F51" s="32"/>
      <c r="G51" s="31"/>
      <c r="H51" s="31"/>
      <c r="I51" s="31"/>
      <c r="J51" s="31"/>
      <c r="K51" s="31"/>
      <c r="L51" s="31"/>
      <c r="M51" s="31"/>
      <c r="N51" s="31"/>
      <c r="O51" s="31"/>
      <c r="P51" s="31"/>
      <c r="Q51" s="31"/>
      <c r="R51" s="31"/>
      <c r="S51" s="31"/>
      <c r="T51" s="31"/>
      <c r="U51" s="31"/>
      <c r="V51" s="31"/>
      <c r="W51" s="31"/>
      <c r="X51" s="31"/>
      <c r="Y51" s="31"/>
      <c r="Z51" s="31"/>
      <c r="AA51" s="31"/>
      <c r="AB51" s="31"/>
    </row>
    <row r="52" spans="1:28">
      <c r="A52" s="31"/>
      <c r="B52" s="31"/>
      <c r="C52" s="31"/>
      <c r="D52" s="31"/>
      <c r="E52" s="31"/>
      <c r="F52" s="32"/>
      <c r="G52" s="31"/>
      <c r="H52" s="31"/>
      <c r="I52" s="31"/>
      <c r="J52" s="31"/>
      <c r="K52" s="31"/>
      <c r="L52" s="31"/>
      <c r="M52" s="31"/>
      <c r="N52" s="31"/>
      <c r="O52" s="31"/>
      <c r="P52" s="31"/>
      <c r="Q52" s="31"/>
      <c r="R52" s="31"/>
      <c r="S52" s="31"/>
      <c r="T52" s="31"/>
      <c r="U52" s="31"/>
      <c r="V52" s="31"/>
      <c r="W52" s="31"/>
      <c r="X52" s="31"/>
      <c r="Y52" s="31"/>
      <c r="Z52" s="31"/>
      <c r="AA52" s="31"/>
      <c r="AB52" s="31"/>
    </row>
    <row r="53" spans="1:28">
      <c r="A53" s="31"/>
      <c r="B53" s="31"/>
      <c r="C53" s="31"/>
      <c r="D53" s="31"/>
      <c r="E53" s="31"/>
      <c r="F53" s="32"/>
      <c r="G53" s="31"/>
      <c r="H53" s="31"/>
      <c r="I53" s="31"/>
      <c r="J53" s="31"/>
      <c r="K53" s="31"/>
      <c r="L53" s="31"/>
      <c r="M53" s="31"/>
      <c r="N53" s="31"/>
      <c r="O53" s="31"/>
      <c r="P53" s="31"/>
      <c r="Q53" s="31"/>
      <c r="R53" s="31"/>
      <c r="S53" s="31"/>
      <c r="T53" s="31"/>
      <c r="U53" s="31"/>
      <c r="V53" s="31"/>
      <c r="W53" s="31"/>
      <c r="X53" s="31"/>
      <c r="Y53" s="31"/>
      <c r="Z53" s="31"/>
      <c r="AA53" s="31"/>
      <c r="AB53" s="31"/>
    </row>
    <row r="54" spans="1:28">
      <c r="A54" s="31"/>
      <c r="B54" s="31"/>
      <c r="C54" s="31"/>
      <c r="D54" s="31"/>
      <c r="E54" s="31"/>
      <c r="F54" s="32"/>
      <c r="G54" s="31"/>
      <c r="H54" s="31"/>
      <c r="I54" s="31"/>
      <c r="J54" s="31"/>
      <c r="K54" s="31"/>
      <c r="L54" s="31"/>
      <c r="M54" s="31"/>
      <c r="N54" s="31"/>
      <c r="O54" s="31"/>
      <c r="P54" s="31"/>
      <c r="Q54" s="31"/>
      <c r="R54" s="31"/>
      <c r="S54" s="31"/>
      <c r="T54" s="31"/>
      <c r="U54" s="31"/>
      <c r="V54" s="31"/>
      <c r="W54" s="31"/>
      <c r="X54" s="31"/>
      <c r="Y54" s="31"/>
      <c r="Z54" s="31"/>
      <c r="AA54" s="31"/>
      <c r="AB54" s="31"/>
    </row>
    <row r="55" spans="1:28">
      <c r="A55" s="31"/>
      <c r="B55" s="31"/>
      <c r="C55" s="31"/>
      <c r="D55" s="31"/>
      <c r="E55" s="31"/>
      <c r="F55" s="32"/>
      <c r="G55" s="31"/>
      <c r="H55" s="31"/>
      <c r="I55" s="31"/>
      <c r="J55" s="31"/>
      <c r="K55" s="31"/>
      <c r="L55" s="31"/>
      <c r="M55" s="31"/>
      <c r="N55" s="31"/>
      <c r="O55" s="31"/>
      <c r="P55" s="31"/>
      <c r="Q55" s="31"/>
      <c r="R55" s="31"/>
      <c r="S55" s="31"/>
      <c r="T55" s="31"/>
      <c r="U55" s="31"/>
      <c r="V55" s="31"/>
      <c r="W55" s="31"/>
      <c r="X55" s="31"/>
      <c r="Y55" s="31"/>
      <c r="Z55" s="31"/>
      <c r="AA55" s="31"/>
      <c r="AB55" s="31"/>
    </row>
    <row r="56" spans="1:28">
      <c r="A56" s="31"/>
      <c r="B56" s="31"/>
      <c r="C56" s="31"/>
      <c r="D56" s="31"/>
      <c r="E56" s="31"/>
      <c r="F56" s="32"/>
      <c r="G56" s="31"/>
      <c r="H56" s="31"/>
      <c r="I56" s="31"/>
      <c r="J56" s="31"/>
      <c r="K56" s="31"/>
      <c r="L56" s="31"/>
      <c r="M56" s="31"/>
      <c r="N56" s="31"/>
      <c r="O56" s="31"/>
      <c r="P56" s="31"/>
      <c r="Q56" s="31"/>
      <c r="R56" s="31"/>
      <c r="S56" s="31"/>
      <c r="T56" s="31"/>
      <c r="U56" s="31"/>
      <c r="V56" s="31"/>
      <c r="W56" s="31"/>
      <c r="X56" s="31"/>
      <c r="Y56" s="31"/>
      <c r="Z56" s="31"/>
      <c r="AA56" s="31"/>
      <c r="AB56" s="31"/>
    </row>
    <row r="57" spans="1:28">
      <c r="A57" s="31"/>
      <c r="B57" s="31"/>
      <c r="C57" s="31"/>
      <c r="D57" s="31"/>
      <c r="E57" s="31"/>
      <c r="F57" s="32"/>
      <c r="G57" s="31"/>
      <c r="H57" s="31"/>
      <c r="I57" s="31"/>
      <c r="J57" s="31"/>
      <c r="K57" s="31"/>
      <c r="L57" s="31"/>
      <c r="M57" s="31"/>
      <c r="N57" s="31"/>
      <c r="O57" s="31"/>
      <c r="P57" s="31"/>
      <c r="Q57" s="31"/>
      <c r="R57" s="31"/>
      <c r="S57" s="31"/>
      <c r="T57" s="31"/>
      <c r="U57" s="31"/>
      <c r="V57" s="31"/>
      <c r="W57" s="31"/>
      <c r="X57" s="31"/>
      <c r="Y57" s="31"/>
      <c r="Z57" s="31"/>
      <c r="AA57" s="31"/>
      <c r="AB57" s="31"/>
    </row>
    <row r="58" spans="1:28">
      <c r="A58" s="31"/>
      <c r="B58" s="31"/>
      <c r="C58" s="31"/>
      <c r="D58" s="31"/>
      <c r="E58" s="31"/>
      <c r="F58" s="32"/>
      <c r="G58" s="31"/>
      <c r="H58" s="31"/>
      <c r="I58" s="31"/>
      <c r="J58" s="31"/>
      <c r="K58" s="31"/>
      <c r="L58" s="31"/>
      <c r="M58" s="31"/>
      <c r="N58" s="31"/>
      <c r="O58" s="31"/>
      <c r="P58" s="31"/>
      <c r="Q58" s="31"/>
      <c r="R58" s="31"/>
      <c r="S58" s="31"/>
      <c r="T58" s="31"/>
      <c r="U58" s="31"/>
      <c r="V58" s="31"/>
      <c r="W58" s="31"/>
      <c r="X58" s="31"/>
      <c r="Y58" s="31"/>
      <c r="Z58" s="31"/>
      <c r="AA58" s="31"/>
      <c r="AB58" s="31"/>
    </row>
    <row r="59" spans="1:28">
      <c r="A59" s="31"/>
      <c r="B59" s="31"/>
      <c r="C59" s="31"/>
      <c r="D59" s="31"/>
      <c r="E59" s="31"/>
      <c r="F59" s="32"/>
      <c r="G59" s="31"/>
      <c r="H59" s="31"/>
      <c r="I59" s="31"/>
      <c r="J59" s="31"/>
      <c r="K59" s="31"/>
      <c r="L59" s="31"/>
      <c r="M59" s="31"/>
      <c r="N59" s="31"/>
      <c r="O59" s="31"/>
      <c r="P59" s="31"/>
      <c r="Q59" s="31"/>
      <c r="R59" s="31"/>
      <c r="S59" s="31"/>
      <c r="T59" s="31"/>
      <c r="U59" s="31"/>
      <c r="V59" s="31"/>
      <c r="W59" s="31"/>
      <c r="X59" s="31"/>
      <c r="Y59" s="31"/>
      <c r="Z59" s="31"/>
      <c r="AA59" s="31"/>
      <c r="AB59" s="31"/>
    </row>
    <row r="60" spans="1:28">
      <c r="A60" s="31"/>
      <c r="B60" s="31"/>
      <c r="C60" s="31"/>
      <c r="D60" s="31"/>
      <c r="E60" s="31"/>
      <c r="F60" s="32"/>
      <c r="G60" s="31"/>
      <c r="H60" s="31"/>
      <c r="I60" s="31"/>
      <c r="J60" s="31"/>
      <c r="K60" s="31"/>
      <c r="L60" s="31"/>
      <c r="M60" s="31"/>
      <c r="N60" s="31"/>
      <c r="O60" s="31"/>
      <c r="P60" s="31"/>
      <c r="Q60" s="31"/>
      <c r="R60" s="31"/>
      <c r="S60" s="31"/>
      <c r="T60" s="31"/>
      <c r="U60" s="31"/>
      <c r="V60" s="31"/>
      <c r="W60" s="31"/>
      <c r="X60" s="31"/>
      <c r="Y60" s="31"/>
      <c r="Z60" s="31"/>
      <c r="AA60" s="31"/>
      <c r="AB60" s="31"/>
    </row>
    <row r="61" spans="1:28">
      <c r="A61" s="31"/>
      <c r="B61" s="31"/>
      <c r="C61" s="31"/>
      <c r="D61" s="31"/>
      <c r="E61" s="31"/>
      <c r="F61" s="32"/>
      <c r="G61" s="31"/>
      <c r="H61" s="31"/>
      <c r="I61" s="31"/>
      <c r="J61" s="31"/>
      <c r="K61" s="31"/>
      <c r="L61" s="31"/>
      <c r="M61" s="31"/>
      <c r="N61" s="31"/>
      <c r="O61" s="31"/>
      <c r="P61" s="31"/>
      <c r="Q61" s="31"/>
      <c r="R61" s="31"/>
      <c r="S61" s="31"/>
      <c r="T61" s="31"/>
      <c r="U61" s="31"/>
      <c r="V61" s="31"/>
      <c r="W61" s="31"/>
      <c r="X61" s="31"/>
      <c r="Y61" s="31"/>
      <c r="Z61" s="31"/>
      <c r="AA61" s="31"/>
      <c r="AB61" s="31"/>
    </row>
    <row r="62" spans="1:28">
      <c r="A62" s="31"/>
      <c r="B62" s="31"/>
      <c r="C62" s="31"/>
      <c r="D62" s="31"/>
      <c r="E62" s="31"/>
      <c r="F62" s="32"/>
      <c r="G62" s="31"/>
      <c r="H62" s="31"/>
      <c r="I62" s="31"/>
      <c r="J62" s="31"/>
      <c r="K62" s="31"/>
      <c r="L62" s="31"/>
      <c r="M62" s="31"/>
      <c r="N62" s="31"/>
      <c r="O62" s="31"/>
      <c r="P62" s="31"/>
      <c r="Q62" s="31"/>
      <c r="R62" s="31"/>
      <c r="S62" s="31"/>
      <c r="T62" s="31"/>
      <c r="U62" s="31"/>
      <c r="V62" s="31"/>
      <c r="W62" s="31"/>
      <c r="X62" s="31"/>
      <c r="Y62" s="31"/>
      <c r="Z62" s="31"/>
      <c r="AA62" s="31"/>
      <c r="AB62" s="31"/>
    </row>
    <row r="63" spans="1:28">
      <c r="A63" s="31"/>
      <c r="B63" s="31"/>
      <c r="C63" s="31"/>
      <c r="D63" s="31"/>
      <c r="E63" s="31"/>
      <c r="F63" s="32"/>
      <c r="G63" s="31"/>
      <c r="H63" s="31"/>
      <c r="I63" s="31"/>
      <c r="J63" s="31"/>
      <c r="K63" s="31"/>
      <c r="L63" s="31"/>
      <c r="M63" s="31"/>
      <c r="N63" s="31"/>
      <c r="O63" s="31"/>
      <c r="P63" s="31"/>
      <c r="Q63" s="31"/>
      <c r="R63" s="31"/>
      <c r="S63" s="31"/>
      <c r="T63" s="31"/>
      <c r="U63" s="31"/>
      <c r="V63" s="31"/>
      <c r="W63" s="31"/>
      <c r="X63" s="31"/>
      <c r="Y63" s="31"/>
      <c r="Z63" s="31"/>
      <c r="AA63" s="31"/>
      <c r="AB63" s="31"/>
    </row>
    <row r="64" spans="1:28">
      <c r="A64" s="31"/>
      <c r="B64" s="31"/>
      <c r="C64" s="31"/>
      <c r="D64" s="31"/>
      <c r="E64" s="31"/>
      <c r="F64" s="32"/>
      <c r="G64" s="31"/>
      <c r="H64" s="31"/>
      <c r="I64" s="31"/>
      <c r="J64" s="31"/>
      <c r="K64" s="31"/>
      <c r="L64" s="31"/>
      <c r="M64" s="31"/>
      <c r="N64" s="31"/>
      <c r="O64" s="31"/>
      <c r="P64" s="31"/>
      <c r="Q64" s="31"/>
      <c r="R64" s="31"/>
      <c r="S64" s="31"/>
      <c r="T64" s="31"/>
      <c r="U64" s="31"/>
      <c r="V64" s="31"/>
      <c r="W64" s="31"/>
      <c r="X64" s="31"/>
      <c r="Y64" s="31"/>
      <c r="Z64" s="31"/>
      <c r="AA64" s="31"/>
      <c r="AB64" s="31"/>
    </row>
    <row r="65" spans="1:28">
      <c r="A65" s="31"/>
      <c r="B65" s="31"/>
      <c r="C65" s="31"/>
      <c r="D65" s="31"/>
      <c r="E65" s="31"/>
      <c r="F65" s="32"/>
      <c r="G65" s="31"/>
      <c r="H65" s="31"/>
      <c r="I65" s="31"/>
      <c r="J65" s="31"/>
      <c r="K65" s="31"/>
      <c r="L65" s="31"/>
      <c r="M65" s="31"/>
      <c r="N65" s="31"/>
      <c r="O65" s="31"/>
      <c r="P65" s="31"/>
      <c r="Q65" s="31"/>
      <c r="R65" s="31"/>
      <c r="S65" s="31"/>
      <c r="T65" s="31"/>
      <c r="U65" s="31"/>
      <c r="V65" s="31"/>
      <c r="W65" s="31"/>
      <c r="X65" s="31"/>
      <c r="Y65" s="31"/>
      <c r="Z65" s="31"/>
      <c r="AA65" s="31"/>
      <c r="AB65" s="31"/>
    </row>
    <row r="66" spans="1:28">
      <c r="A66" s="31"/>
      <c r="B66" s="31"/>
      <c r="C66" s="31"/>
      <c r="D66" s="31"/>
      <c r="E66" s="31"/>
      <c r="F66" s="32"/>
      <c r="G66" s="31"/>
      <c r="H66" s="31"/>
      <c r="I66" s="31"/>
      <c r="J66" s="31"/>
      <c r="K66" s="31"/>
      <c r="L66" s="31"/>
      <c r="M66" s="31"/>
      <c r="N66" s="31"/>
      <c r="O66" s="31"/>
      <c r="P66" s="31"/>
      <c r="Q66" s="31"/>
      <c r="R66" s="31"/>
      <c r="S66" s="31"/>
      <c r="T66" s="31"/>
      <c r="U66" s="31"/>
      <c r="V66" s="31"/>
      <c r="W66" s="31"/>
      <c r="X66" s="31"/>
      <c r="Y66" s="31"/>
      <c r="Z66" s="31"/>
      <c r="AA66" s="31"/>
      <c r="AB66" s="31"/>
    </row>
    <row r="67" spans="1:28">
      <c r="A67" s="31"/>
      <c r="B67" s="31"/>
      <c r="C67" s="31"/>
      <c r="D67" s="31"/>
      <c r="E67" s="31"/>
      <c r="F67" s="32"/>
      <c r="G67" s="31"/>
      <c r="H67" s="31"/>
      <c r="I67" s="31"/>
      <c r="J67" s="31"/>
      <c r="K67" s="31"/>
      <c r="L67" s="31"/>
      <c r="M67" s="31"/>
      <c r="N67" s="31"/>
      <c r="O67" s="31"/>
      <c r="P67" s="31"/>
      <c r="Q67" s="31"/>
      <c r="R67" s="31"/>
      <c r="S67" s="31"/>
      <c r="T67" s="31"/>
      <c r="U67" s="31"/>
      <c r="V67" s="31"/>
      <c r="W67" s="31"/>
      <c r="X67" s="31"/>
      <c r="Y67" s="31"/>
      <c r="Z67" s="31"/>
      <c r="AA67" s="31"/>
      <c r="AB67" s="31"/>
    </row>
    <row r="68" spans="1:28">
      <c r="A68" s="31"/>
      <c r="B68" s="31"/>
      <c r="C68" s="31"/>
      <c r="D68" s="31"/>
      <c r="E68" s="31"/>
      <c r="F68" s="32"/>
      <c r="G68" s="31"/>
      <c r="H68" s="31"/>
      <c r="I68" s="31"/>
      <c r="J68" s="31"/>
      <c r="K68" s="31"/>
      <c r="L68" s="31"/>
      <c r="M68" s="31"/>
      <c r="N68" s="31"/>
      <c r="O68" s="31"/>
      <c r="P68" s="31"/>
      <c r="Q68" s="31"/>
      <c r="R68" s="31"/>
      <c r="S68" s="31"/>
      <c r="T68" s="31"/>
      <c r="U68" s="31"/>
      <c r="V68" s="31"/>
      <c r="W68" s="31"/>
      <c r="X68" s="31"/>
      <c r="Y68" s="31"/>
      <c r="Z68" s="31"/>
      <c r="AA68" s="31"/>
      <c r="AB68" s="31"/>
    </row>
    <row r="69" spans="1:28">
      <c r="A69" s="31"/>
      <c r="B69" s="31"/>
      <c r="C69" s="31"/>
      <c r="D69" s="31"/>
      <c r="E69" s="31"/>
      <c r="F69" s="32"/>
      <c r="G69" s="31"/>
      <c r="H69" s="31"/>
      <c r="I69" s="31"/>
      <c r="J69" s="31"/>
      <c r="K69" s="31"/>
      <c r="L69" s="31"/>
      <c r="M69" s="31"/>
      <c r="N69" s="31"/>
      <c r="O69" s="31"/>
      <c r="P69" s="31"/>
      <c r="Q69" s="31"/>
      <c r="R69" s="31"/>
      <c r="S69" s="31"/>
      <c r="T69" s="31"/>
      <c r="U69" s="31"/>
      <c r="V69" s="31"/>
      <c r="W69" s="31"/>
      <c r="X69" s="31"/>
      <c r="Y69" s="31"/>
      <c r="Z69" s="31"/>
      <c r="AA69" s="31"/>
      <c r="AB69" s="31"/>
    </row>
    <row r="70" spans="1:28">
      <c r="A70" s="31"/>
      <c r="B70" s="31"/>
      <c r="C70" s="31"/>
      <c r="D70" s="31"/>
      <c r="E70" s="31"/>
      <c r="F70" s="32"/>
      <c r="G70" s="31"/>
      <c r="H70" s="31"/>
      <c r="I70" s="31"/>
      <c r="J70" s="31"/>
      <c r="K70" s="31"/>
      <c r="L70" s="31"/>
      <c r="M70" s="31"/>
      <c r="N70" s="31"/>
      <c r="O70" s="31"/>
      <c r="P70" s="31"/>
      <c r="Q70" s="31"/>
      <c r="R70" s="31"/>
      <c r="S70" s="31"/>
      <c r="T70" s="31"/>
      <c r="U70" s="31"/>
      <c r="V70" s="31"/>
      <c r="W70" s="31"/>
      <c r="X70" s="31"/>
      <c r="Y70" s="31"/>
      <c r="Z70" s="31"/>
      <c r="AA70" s="31"/>
      <c r="AB70" s="31"/>
    </row>
    <row r="71" spans="1:28">
      <c r="A71" s="31"/>
      <c r="B71" s="31"/>
      <c r="C71" s="31"/>
      <c r="D71" s="31"/>
      <c r="E71" s="31"/>
      <c r="F71" s="32"/>
      <c r="G71" s="31"/>
      <c r="H71" s="31"/>
      <c r="I71" s="31"/>
      <c r="J71" s="31"/>
      <c r="K71" s="31"/>
      <c r="L71" s="31"/>
      <c r="M71" s="31"/>
      <c r="N71" s="31"/>
      <c r="O71" s="31"/>
      <c r="P71" s="31"/>
      <c r="Q71" s="31"/>
      <c r="R71" s="31"/>
      <c r="S71" s="31"/>
      <c r="T71" s="31"/>
      <c r="U71" s="31"/>
      <c r="V71" s="31"/>
      <c r="W71" s="31"/>
      <c r="X71" s="31"/>
      <c r="Y71" s="31"/>
      <c r="Z71" s="31"/>
      <c r="AA71" s="31"/>
      <c r="AB71" s="31"/>
    </row>
    <row r="72" spans="1:28">
      <c r="A72" s="31"/>
      <c r="B72" s="31"/>
      <c r="C72" s="31"/>
      <c r="D72" s="31"/>
      <c r="E72" s="31"/>
      <c r="F72" s="32"/>
      <c r="G72" s="31"/>
      <c r="H72" s="31"/>
      <c r="I72" s="31"/>
      <c r="J72" s="31"/>
      <c r="K72" s="31"/>
      <c r="L72" s="31"/>
      <c r="M72" s="31"/>
      <c r="N72" s="31"/>
      <c r="O72" s="31"/>
      <c r="P72" s="31"/>
      <c r="Q72" s="31"/>
      <c r="R72" s="31"/>
      <c r="S72" s="31"/>
      <c r="T72" s="31"/>
      <c r="U72" s="31"/>
      <c r="V72" s="31"/>
      <c r="W72" s="31"/>
      <c r="X72" s="31"/>
      <c r="Y72" s="31"/>
      <c r="Z72" s="31"/>
      <c r="AA72" s="31"/>
      <c r="AB72" s="31"/>
    </row>
    <row r="73" spans="1:28">
      <c r="A73" s="31"/>
      <c r="B73" s="31"/>
      <c r="C73" s="31"/>
      <c r="D73" s="31"/>
      <c r="E73" s="31"/>
      <c r="F73" s="32"/>
      <c r="G73" s="31"/>
      <c r="H73" s="31"/>
      <c r="I73" s="31"/>
      <c r="J73" s="31"/>
      <c r="K73" s="31"/>
      <c r="L73" s="31"/>
      <c r="M73" s="31"/>
      <c r="N73" s="31"/>
      <c r="O73" s="31"/>
      <c r="P73" s="31"/>
      <c r="Q73" s="31"/>
      <c r="R73" s="31"/>
      <c r="S73" s="31"/>
      <c r="T73" s="31"/>
      <c r="U73" s="31"/>
      <c r="V73" s="31"/>
      <c r="W73" s="31"/>
      <c r="X73" s="31"/>
      <c r="Y73" s="31"/>
      <c r="Z73" s="31"/>
      <c r="AA73" s="31"/>
      <c r="AB73" s="31"/>
    </row>
    <row r="74" spans="1:28">
      <c r="A74" s="31"/>
      <c r="B74" s="31"/>
      <c r="C74" s="31"/>
      <c r="D74" s="31"/>
      <c r="E74" s="31"/>
      <c r="F74" s="32"/>
      <c r="G74" s="31"/>
      <c r="H74" s="31"/>
      <c r="I74" s="31"/>
      <c r="J74" s="31"/>
      <c r="K74" s="31"/>
      <c r="L74" s="31"/>
      <c r="M74" s="31"/>
      <c r="N74" s="31"/>
      <c r="O74" s="31"/>
      <c r="P74" s="31"/>
      <c r="Q74" s="31"/>
      <c r="R74" s="31"/>
      <c r="S74" s="31"/>
      <c r="T74" s="31"/>
      <c r="U74" s="31"/>
      <c r="V74" s="31"/>
      <c r="W74" s="31"/>
      <c r="X74" s="31"/>
      <c r="Y74" s="31"/>
      <c r="Z74" s="31"/>
      <c r="AA74" s="31"/>
      <c r="AB74" s="31"/>
    </row>
    <row r="75" spans="1:28">
      <c r="A75" s="31"/>
      <c r="B75" s="31"/>
      <c r="C75" s="31"/>
      <c r="D75" s="31"/>
      <c r="E75" s="31"/>
      <c r="F75" s="32"/>
      <c r="G75" s="31"/>
      <c r="H75" s="31"/>
      <c r="I75" s="31"/>
      <c r="J75" s="31"/>
      <c r="K75" s="31"/>
      <c r="L75" s="31"/>
      <c r="M75" s="31"/>
      <c r="N75" s="31"/>
      <c r="O75" s="31"/>
      <c r="P75" s="31"/>
      <c r="Q75" s="31"/>
      <c r="R75" s="31"/>
      <c r="S75" s="31"/>
      <c r="T75" s="31"/>
      <c r="U75" s="31"/>
      <c r="V75" s="31"/>
      <c r="W75" s="31"/>
      <c r="X75" s="31"/>
      <c r="Y75" s="31"/>
      <c r="Z75" s="31"/>
      <c r="AA75" s="31"/>
      <c r="AB75" s="31"/>
    </row>
    <row r="76" spans="1:28">
      <c r="A76" s="31"/>
      <c r="B76" s="31"/>
      <c r="C76" s="31"/>
      <c r="D76" s="31"/>
      <c r="E76" s="31"/>
      <c r="F76" s="32"/>
      <c r="G76" s="31"/>
      <c r="H76" s="31"/>
      <c r="I76" s="31"/>
      <c r="J76" s="31"/>
      <c r="K76" s="31"/>
      <c r="L76" s="31"/>
      <c r="M76" s="31"/>
      <c r="N76" s="31"/>
      <c r="O76" s="31"/>
      <c r="P76" s="31"/>
      <c r="Q76" s="31"/>
      <c r="R76" s="31"/>
      <c r="S76" s="31"/>
      <c r="T76" s="31"/>
      <c r="U76" s="31"/>
      <c r="V76" s="31"/>
      <c r="W76" s="31"/>
      <c r="X76" s="31"/>
      <c r="Y76" s="31"/>
      <c r="Z76" s="31"/>
      <c r="AA76" s="31"/>
      <c r="AB76" s="31"/>
    </row>
    <row r="77" spans="1:28">
      <c r="A77" s="31"/>
      <c r="B77" s="31"/>
      <c r="C77" s="31"/>
      <c r="D77" s="31"/>
      <c r="E77" s="31"/>
      <c r="F77" s="32"/>
      <c r="G77" s="31"/>
      <c r="H77" s="31"/>
      <c r="I77" s="31"/>
      <c r="J77" s="31"/>
      <c r="K77" s="31"/>
      <c r="L77" s="31"/>
      <c r="M77" s="31"/>
      <c r="N77" s="31"/>
      <c r="O77" s="31"/>
      <c r="P77" s="31"/>
      <c r="Q77" s="31"/>
      <c r="R77" s="31"/>
      <c r="S77" s="31"/>
      <c r="T77" s="31"/>
      <c r="U77" s="31"/>
      <c r="V77" s="31"/>
      <c r="W77" s="31"/>
      <c r="X77" s="31"/>
      <c r="Y77" s="31"/>
      <c r="Z77" s="31"/>
      <c r="AA77" s="31"/>
      <c r="AB77" s="31"/>
    </row>
    <row r="78" spans="1:28">
      <c r="A78" s="31"/>
      <c r="B78" s="31"/>
      <c r="C78" s="31"/>
      <c r="D78" s="31"/>
      <c r="E78" s="31"/>
      <c r="F78" s="32"/>
      <c r="G78" s="31"/>
      <c r="H78" s="31"/>
      <c r="I78" s="31"/>
      <c r="J78" s="31"/>
      <c r="K78" s="31"/>
      <c r="L78" s="31"/>
      <c r="M78" s="31"/>
      <c r="N78" s="31"/>
      <c r="O78" s="31"/>
      <c r="P78" s="31"/>
      <c r="Q78" s="31"/>
      <c r="R78" s="31"/>
      <c r="S78" s="31"/>
      <c r="T78" s="31"/>
      <c r="U78" s="31"/>
      <c r="V78" s="31"/>
      <c r="W78" s="31"/>
      <c r="X78" s="31"/>
      <c r="Y78" s="31"/>
      <c r="Z78" s="31"/>
      <c r="AA78" s="31"/>
      <c r="AB78" s="31"/>
    </row>
    <row r="79" spans="1:28">
      <c r="A79" s="31"/>
      <c r="B79" s="31"/>
      <c r="C79" s="31"/>
      <c r="D79" s="31"/>
      <c r="E79" s="31"/>
      <c r="F79" s="32"/>
      <c r="G79" s="31"/>
      <c r="H79" s="31"/>
      <c r="I79" s="31"/>
      <c r="J79" s="31"/>
      <c r="K79" s="31"/>
      <c r="L79" s="31"/>
      <c r="M79" s="31"/>
      <c r="N79" s="31"/>
      <c r="O79" s="31"/>
      <c r="P79" s="31"/>
      <c r="Q79" s="31"/>
      <c r="R79" s="31"/>
      <c r="S79" s="31"/>
      <c r="T79" s="31"/>
      <c r="U79" s="31"/>
      <c r="V79" s="31"/>
      <c r="W79" s="31"/>
      <c r="X79" s="31"/>
      <c r="Y79" s="31"/>
      <c r="Z79" s="31"/>
      <c r="AA79" s="31"/>
      <c r="AB79" s="31"/>
    </row>
    <row r="80" spans="1:28">
      <c r="A80" s="31"/>
      <c r="B80" s="31"/>
      <c r="C80" s="31"/>
      <c r="D80" s="31"/>
      <c r="E80" s="31"/>
      <c r="F80" s="32"/>
      <c r="G80" s="31"/>
      <c r="H80" s="31"/>
      <c r="I80" s="31"/>
      <c r="J80" s="31"/>
      <c r="K80" s="31"/>
      <c r="L80" s="31"/>
      <c r="M80" s="31"/>
      <c r="N80" s="31"/>
      <c r="O80" s="31"/>
      <c r="P80" s="31"/>
      <c r="Q80" s="31"/>
      <c r="R80" s="31"/>
      <c r="S80" s="31"/>
      <c r="T80" s="31"/>
      <c r="U80" s="31"/>
      <c r="V80" s="31"/>
      <c r="W80" s="31"/>
      <c r="X80" s="31"/>
      <c r="Y80" s="31"/>
      <c r="Z80" s="31"/>
      <c r="AA80" s="31"/>
      <c r="AB80" s="31"/>
    </row>
    <row r="81" spans="1:28">
      <c r="A81" s="31"/>
      <c r="B81" s="31"/>
      <c r="C81" s="31"/>
      <c r="D81" s="31"/>
      <c r="E81" s="31"/>
      <c r="F81" s="32"/>
      <c r="G81" s="31"/>
      <c r="H81" s="31"/>
      <c r="I81" s="31"/>
      <c r="J81" s="31"/>
      <c r="K81" s="31"/>
      <c r="L81" s="31"/>
      <c r="M81" s="31"/>
      <c r="N81" s="31"/>
      <c r="O81" s="31"/>
      <c r="P81" s="31"/>
      <c r="Q81" s="31"/>
      <c r="R81" s="31"/>
      <c r="S81" s="31"/>
      <c r="T81" s="31"/>
      <c r="U81" s="31"/>
      <c r="V81" s="31"/>
      <c r="W81" s="31"/>
      <c r="X81" s="31"/>
      <c r="Y81" s="31"/>
      <c r="Z81" s="31"/>
      <c r="AA81" s="31"/>
      <c r="AB81" s="31"/>
    </row>
    <row r="82" spans="1:28">
      <c r="A82" s="31"/>
      <c r="B82" s="31"/>
      <c r="C82" s="31"/>
      <c r="D82" s="31"/>
      <c r="E82" s="31"/>
      <c r="F82" s="32"/>
      <c r="G82" s="31"/>
      <c r="H82" s="31"/>
      <c r="I82" s="31"/>
      <c r="J82" s="31"/>
      <c r="K82" s="31"/>
      <c r="L82" s="31"/>
      <c r="M82" s="31"/>
      <c r="N82" s="31"/>
      <c r="O82" s="31"/>
      <c r="P82" s="31"/>
      <c r="Q82" s="31"/>
      <c r="R82" s="31"/>
      <c r="S82" s="31"/>
      <c r="T82" s="31"/>
      <c r="U82" s="31"/>
      <c r="V82" s="31"/>
      <c r="W82" s="31"/>
      <c r="X82" s="31"/>
      <c r="Y82" s="31"/>
      <c r="Z82" s="31"/>
      <c r="AA82" s="31"/>
      <c r="AB82" s="31"/>
    </row>
    <row r="83" spans="1:28">
      <c r="A83" s="31"/>
      <c r="B83" s="31"/>
      <c r="C83" s="31"/>
      <c r="D83" s="31"/>
      <c r="E83" s="31"/>
      <c r="F83" s="32"/>
      <c r="G83" s="31"/>
      <c r="H83" s="31"/>
      <c r="I83" s="31"/>
      <c r="J83" s="31"/>
      <c r="K83" s="31"/>
      <c r="L83" s="31"/>
      <c r="M83" s="31"/>
      <c r="N83" s="31"/>
      <c r="O83" s="31"/>
      <c r="P83" s="31"/>
      <c r="Q83" s="31"/>
      <c r="R83" s="31"/>
      <c r="S83" s="31"/>
      <c r="T83" s="31"/>
      <c r="U83" s="31"/>
      <c r="V83" s="31"/>
      <c r="W83" s="31"/>
      <c r="X83" s="31"/>
      <c r="Y83" s="31"/>
      <c r="Z83" s="31"/>
      <c r="AA83" s="31"/>
      <c r="AB83" s="31"/>
    </row>
    <row r="84" spans="1:28">
      <c r="A84" s="31"/>
      <c r="B84" s="31"/>
      <c r="C84" s="31"/>
      <c r="D84" s="31"/>
      <c r="E84" s="31"/>
      <c r="F84" s="32"/>
      <c r="G84" s="31"/>
      <c r="H84" s="31"/>
      <c r="I84" s="31"/>
      <c r="J84" s="31"/>
      <c r="K84" s="31"/>
      <c r="L84" s="31"/>
      <c r="M84" s="31"/>
      <c r="N84" s="31"/>
      <c r="O84" s="31"/>
      <c r="P84" s="31"/>
      <c r="Q84" s="31"/>
      <c r="R84" s="31"/>
      <c r="S84" s="31"/>
      <c r="T84" s="31"/>
      <c r="U84" s="31"/>
      <c r="V84" s="31"/>
      <c r="W84" s="31"/>
      <c r="X84" s="31"/>
      <c r="Y84" s="31"/>
      <c r="Z84" s="31"/>
      <c r="AA84" s="31"/>
      <c r="AB84" s="31"/>
    </row>
    <row r="85" spans="1:28">
      <c r="A85" s="31"/>
      <c r="B85" s="31"/>
      <c r="C85" s="31"/>
      <c r="D85" s="31"/>
      <c r="E85" s="31"/>
      <c r="F85" s="32"/>
      <c r="G85" s="31"/>
      <c r="H85" s="31"/>
      <c r="I85" s="31"/>
      <c r="J85" s="31"/>
      <c r="K85" s="31"/>
      <c r="L85" s="31"/>
      <c r="M85" s="31"/>
      <c r="N85" s="31"/>
      <c r="O85" s="31"/>
      <c r="P85" s="31"/>
      <c r="Q85" s="31"/>
      <c r="R85" s="31"/>
      <c r="S85" s="31"/>
      <c r="T85" s="31"/>
      <c r="U85" s="31"/>
      <c r="V85" s="31"/>
      <c r="W85" s="31"/>
      <c r="X85" s="31"/>
      <c r="Y85" s="31"/>
      <c r="Z85" s="31"/>
      <c r="AA85" s="31"/>
      <c r="AB85" s="31"/>
    </row>
    <row r="86" spans="1:28">
      <c r="A86" s="31"/>
      <c r="B86" s="31"/>
      <c r="C86" s="31"/>
      <c r="D86" s="31"/>
      <c r="E86" s="31"/>
      <c r="F86" s="32"/>
      <c r="G86" s="31"/>
      <c r="H86" s="31"/>
      <c r="I86" s="31"/>
      <c r="J86" s="31"/>
      <c r="K86" s="31"/>
      <c r="L86" s="31"/>
      <c r="M86" s="31"/>
      <c r="N86" s="31"/>
      <c r="O86" s="31"/>
      <c r="P86" s="31"/>
      <c r="Q86" s="31"/>
      <c r="R86" s="31"/>
      <c r="S86" s="31"/>
      <c r="T86" s="31"/>
      <c r="U86" s="31"/>
      <c r="V86" s="31"/>
      <c r="W86" s="31"/>
      <c r="X86" s="31"/>
      <c r="Y86" s="31"/>
      <c r="Z86" s="31"/>
      <c r="AA86" s="31"/>
      <c r="AB86" s="31"/>
    </row>
    <row r="87" spans="1:28">
      <c r="A87" s="31"/>
      <c r="B87" s="31"/>
      <c r="C87" s="31"/>
      <c r="D87" s="31"/>
      <c r="E87" s="31"/>
      <c r="F87" s="32"/>
      <c r="G87" s="31"/>
      <c r="H87" s="31"/>
      <c r="I87" s="31"/>
      <c r="J87" s="31"/>
      <c r="K87" s="31"/>
      <c r="L87" s="31"/>
      <c r="M87" s="31"/>
      <c r="N87" s="31"/>
      <c r="O87" s="31"/>
      <c r="P87" s="31"/>
      <c r="Q87" s="31"/>
      <c r="R87" s="31"/>
      <c r="S87" s="31"/>
      <c r="T87" s="31"/>
      <c r="U87" s="31"/>
      <c r="V87" s="31"/>
      <c r="W87" s="31"/>
      <c r="X87" s="31"/>
      <c r="Y87" s="31"/>
      <c r="Z87" s="31"/>
      <c r="AA87" s="31"/>
      <c r="AB87" s="31"/>
    </row>
    <row r="88" spans="1:28">
      <c r="A88" s="31"/>
      <c r="B88" s="31"/>
      <c r="C88" s="31"/>
      <c r="D88" s="31"/>
      <c r="E88" s="31"/>
      <c r="F88" s="32"/>
      <c r="G88" s="31"/>
      <c r="H88" s="31"/>
      <c r="I88" s="31"/>
      <c r="J88" s="31"/>
      <c r="K88" s="31"/>
      <c r="L88" s="31"/>
      <c r="M88" s="31"/>
      <c r="N88" s="31"/>
      <c r="O88" s="31"/>
      <c r="P88" s="31"/>
      <c r="Q88" s="31"/>
      <c r="R88" s="31"/>
      <c r="S88" s="31"/>
      <c r="T88" s="31"/>
      <c r="U88" s="31"/>
      <c r="V88" s="31"/>
      <c r="W88" s="31"/>
      <c r="X88" s="31"/>
      <c r="Y88" s="31"/>
      <c r="Z88" s="31"/>
      <c r="AA88" s="31"/>
      <c r="AB88" s="31"/>
    </row>
    <row r="89" spans="1:28">
      <c r="A89" s="31"/>
      <c r="B89" s="31"/>
      <c r="C89" s="31"/>
      <c r="D89" s="31"/>
      <c r="E89" s="31"/>
      <c r="F89" s="32"/>
      <c r="G89" s="31"/>
      <c r="H89" s="31"/>
      <c r="I89" s="31"/>
      <c r="J89" s="31"/>
      <c r="K89" s="31"/>
      <c r="L89" s="31"/>
      <c r="M89" s="31"/>
      <c r="N89" s="31"/>
      <c r="O89" s="31"/>
      <c r="P89" s="31"/>
      <c r="Q89" s="31"/>
      <c r="R89" s="31"/>
      <c r="S89" s="31"/>
      <c r="T89" s="31"/>
      <c r="U89" s="31"/>
      <c r="V89" s="31"/>
      <c r="W89" s="31"/>
      <c r="X89" s="31"/>
      <c r="Y89" s="31"/>
      <c r="Z89" s="31"/>
      <c r="AA89" s="31"/>
      <c r="AB89" s="31"/>
    </row>
    <row r="90" spans="1:28">
      <c r="A90" s="31"/>
      <c r="B90" s="31"/>
      <c r="C90" s="31"/>
      <c r="D90" s="31"/>
      <c r="E90" s="31"/>
      <c r="F90" s="32"/>
      <c r="G90" s="31"/>
      <c r="H90" s="31"/>
      <c r="I90" s="31"/>
      <c r="J90" s="31"/>
      <c r="K90" s="31"/>
      <c r="L90" s="31"/>
      <c r="M90" s="31"/>
      <c r="N90" s="31"/>
      <c r="O90" s="31"/>
      <c r="P90" s="31"/>
      <c r="Q90" s="31"/>
      <c r="R90" s="31"/>
      <c r="S90" s="31"/>
      <c r="T90" s="31"/>
      <c r="U90" s="31"/>
      <c r="V90" s="31"/>
      <c r="W90" s="31"/>
      <c r="X90" s="31"/>
      <c r="Y90" s="31"/>
      <c r="Z90" s="31"/>
      <c r="AA90" s="31"/>
      <c r="AB90" s="31"/>
    </row>
    <row r="91" spans="1:28">
      <c r="A91" s="31"/>
      <c r="B91" s="31"/>
      <c r="C91" s="31"/>
      <c r="D91" s="31"/>
      <c r="E91" s="31"/>
      <c r="F91" s="32"/>
      <c r="G91" s="31"/>
      <c r="H91" s="31"/>
      <c r="I91" s="31"/>
      <c r="J91" s="31"/>
      <c r="K91" s="31"/>
      <c r="L91" s="31"/>
      <c r="M91" s="31"/>
      <c r="N91" s="31"/>
      <c r="O91" s="31"/>
      <c r="P91" s="31"/>
      <c r="Q91" s="31"/>
      <c r="R91" s="31"/>
      <c r="S91" s="31"/>
      <c r="T91" s="31"/>
      <c r="U91" s="31"/>
      <c r="V91" s="31"/>
      <c r="W91" s="31"/>
      <c r="X91" s="31"/>
      <c r="Y91" s="31"/>
      <c r="Z91" s="31"/>
      <c r="AA91" s="31"/>
      <c r="AB91" s="31"/>
    </row>
    <row r="92" spans="1:28">
      <c r="A92" s="31"/>
      <c r="B92" s="31"/>
      <c r="C92" s="31"/>
      <c r="D92" s="31"/>
      <c r="E92" s="31"/>
      <c r="F92" s="32"/>
      <c r="G92" s="31"/>
      <c r="H92" s="31"/>
      <c r="I92" s="31"/>
      <c r="J92" s="31"/>
      <c r="K92" s="31"/>
      <c r="L92" s="31"/>
      <c r="M92" s="31"/>
      <c r="N92" s="31"/>
      <c r="O92" s="31"/>
      <c r="P92" s="31"/>
      <c r="Q92" s="31"/>
      <c r="R92" s="31"/>
      <c r="S92" s="31"/>
      <c r="T92" s="31"/>
      <c r="U92" s="31"/>
      <c r="V92" s="31"/>
      <c r="W92" s="31"/>
      <c r="X92" s="31"/>
      <c r="Y92" s="31"/>
      <c r="Z92" s="31"/>
      <c r="AA92" s="31"/>
      <c r="AB92" s="31"/>
    </row>
    <row r="93" spans="1:28">
      <c r="A93" s="31"/>
      <c r="B93" s="31"/>
      <c r="C93" s="31"/>
      <c r="D93" s="31"/>
      <c r="E93" s="31"/>
      <c r="F93" s="32"/>
      <c r="G93" s="31"/>
      <c r="H93" s="31"/>
      <c r="I93" s="31"/>
      <c r="J93" s="31"/>
      <c r="K93" s="31"/>
      <c r="L93" s="31"/>
      <c r="M93" s="31"/>
      <c r="N93" s="31"/>
      <c r="O93" s="31"/>
      <c r="P93" s="31"/>
      <c r="Q93" s="31"/>
      <c r="R93" s="31"/>
      <c r="S93" s="31"/>
      <c r="T93" s="31"/>
      <c r="U93" s="31"/>
      <c r="V93" s="31"/>
      <c r="W93" s="31"/>
      <c r="X93" s="31"/>
      <c r="Y93" s="31"/>
      <c r="Z93" s="31"/>
      <c r="AA93" s="31"/>
      <c r="AB93" s="31"/>
    </row>
    <row r="94" spans="1:28">
      <c r="A94" s="31"/>
      <c r="B94" s="31"/>
      <c r="C94" s="31"/>
      <c r="D94" s="31"/>
      <c r="E94" s="31"/>
      <c r="F94" s="32"/>
      <c r="G94" s="31"/>
      <c r="H94" s="31"/>
      <c r="I94" s="31"/>
      <c r="J94" s="31"/>
      <c r="K94" s="31"/>
      <c r="L94" s="31"/>
      <c r="M94" s="31"/>
      <c r="N94" s="31"/>
      <c r="O94" s="31"/>
      <c r="P94" s="31"/>
      <c r="Q94" s="31"/>
      <c r="R94" s="31"/>
      <c r="S94" s="31"/>
      <c r="T94" s="31"/>
      <c r="U94" s="31"/>
      <c r="V94" s="31"/>
      <c r="W94" s="31"/>
      <c r="X94" s="31"/>
      <c r="Y94" s="31"/>
      <c r="Z94" s="31"/>
      <c r="AA94" s="31"/>
      <c r="AB94" s="31"/>
    </row>
    <row r="95" spans="1:28">
      <c r="A95" s="31"/>
      <c r="B95" s="31"/>
      <c r="C95" s="31"/>
      <c r="D95" s="31"/>
      <c r="E95" s="31"/>
      <c r="F95" s="32"/>
      <c r="G95" s="31"/>
      <c r="H95" s="31"/>
      <c r="I95" s="31"/>
      <c r="J95" s="31"/>
      <c r="K95" s="31"/>
      <c r="L95" s="31"/>
      <c r="M95" s="31"/>
      <c r="N95" s="31"/>
      <c r="O95" s="31"/>
      <c r="P95" s="31"/>
      <c r="Q95" s="31"/>
      <c r="R95" s="31"/>
      <c r="S95" s="31"/>
      <c r="T95" s="31"/>
      <c r="U95" s="31"/>
      <c r="V95" s="31"/>
      <c r="W95" s="31"/>
      <c r="X95" s="31"/>
      <c r="Y95" s="31"/>
      <c r="Z95" s="31"/>
      <c r="AA95" s="31"/>
      <c r="AB95" s="31"/>
    </row>
    <row r="96" spans="1:28">
      <c r="A96" s="31"/>
      <c r="B96" s="31"/>
      <c r="C96" s="31"/>
      <c r="D96" s="31"/>
      <c r="E96" s="31"/>
      <c r="F96" s="32"/>
      <c r="G96" s="31"/>
      <c r="H96" s="31"/>
      <c r="I96" s="31"/>
      <c r="J96" s="31"/>
      <c r="K96" s="31"/>
      <c r="L96" s="31"/>
      <c r="M96" s="31"/>
      <c r="N96" s="31"/>
      <c r="O96" s="31"/>
      <c r="P96" s="31"/>
      <c r="Q96" s="31"/>
      <c r="R96" s="31"/>
      <c r="S96" s="31"/>
      <c r="T96" s="31"/>
      <c r="U96" s="31"/>
      <c r="V96" s="31"/>
      <c r="W96" s="31"/>
      <c r="X96" s="31"/>
      <c r="Y96" s="31"/>
      <c r="Z96" s="31"/>
      <c r="AA96" s="31"/>
      <c r="AB96" s="31"/>
    </row>
    <row r="97" spans="1:28">
      <c r="A97" s="31"/>
      <c r="B97" s="31"/>
      <c r="C97" s="31"/>
      <c r="D97" s="31"/>
      <c r="E97" s="31"/>
      <c r="F97" s="32"/>
      <c r="G97" s="31"/>
      <c r="H97" s="31"/>
      <c r="I97" s="31"/>
      <c r="J97" s="31"/>
      <c r="K97" s="31"/>
      <c r="L97" s="31"/>
      <c r="M97" s="31"/>
      <c r="N97" s="31"/>
      <c r="O97" s="31"/>
      <c r="P97" s="31"/>
      <c r="Q97" s="31"/>
      <c r="R97" s="31"/>
      <c r="S97" s="31"/>
      <c r="T97" s="31"/>
      <c r="U97" s="31"/>
      <c r="V97" s="31"/>
      <c r="W97" s="31"/>
      <c r="X97" s="31"/>
      <c r="Y97" s="31"/>
      <c r="Z97" s="31"/>
      <c r="AA97" s="31"/>
      <c r="AB97" s="31"/>
    </row>
    <row r="98" spans="1:28">
      <c r="A98" s="31"/>
      <c r="B98" s="31"/>
      <c r="C98" s="31"/>
      <c r="D98" s="31"/>
      <c r="E98" s="31"/>
      <c r="F98" s="32"/>
      <c r="G98" s="31"/>
      <c r="H98" s="31"/>
      <c r="I98" s="31"/>
      <c r="J98" s="31"/>
      <c r="K98" s="31"/>
      <c r="L98" s="31"/>
      <c r="M98" s="31"/>
      <c r="N98" s="31"/>
      <c r="O98" s="31"/>
      <c r="P98" s="31"/>
      <c r="Q98" s="31"/>
      <c r="R98" s="31"/>
      <c r="S98" s="31"/>
      <c r="T98" s="31"/>
      <c r="U98" s="31"/>
      <c r="V98" s="31"/>
      <c r="W98" s="31"/>
      <c r="X98" s="31"/>
      <c r="Y98" s="31"/>
      <c r="Z98" s="31"/>
      <c r="AA98" s="31"/>
      <c r="AB98" s="31"/>
    </row>
    <row r="99" spans="1:28">
      <c r="A99" s="31"/>
      <c r="B99" s="31"/>
      <c r="C99" s="31"/>
      <c r="D99" s="31"/>
      <c r="E99" s="31"/>
      <c r="F99" s="32"/>
      <c r="G99" s="31"/>
      <c r="H99" s="31"/>
      <c r="I99" s="31"/>
      <c r="J99" s="31"/>
      <c r="K99" s="31"/>
      <c r="L99" s="31"/>
      <c r="M99" s="31"/>
      <c r="N99" s="31"/>
      <c r="O99" s="31"/>
      <c r="P99" s="31"/>
      <c r="Q99" s="31"/>
      <c r="R99" s="31"/>
      <c r="S99" s="31"/>
      <c r="T99" s="31"/>
      <c r="U99" s="31"/>
      <c r="V99" s="31"/>
      <c r="W99" s="31"/>
      <c r="X99" s="31"/>
      <c r="Y99" s="31"/>
      <c r="Z99" s="31"/>
      <c r="AA99" s="31"/>
      <c r="AB99" s="31"/>
    </row>
    <row r="100" spans="1:28">
      <c r="A100" s="31"/>
      <c r="B100" s="31"/>
      <c r="C100" s="31"/>
      <c r="D100" s="31"/>
      <c r="E100" s="31"/>
      <c r="F100" s="32"/>
      <c r="G100" s="31"/>
      <c r="H100" s="31"/>
      <c r="I100" s="31"/>
      <c r="J100" s="31"/>
      <c r="K100" s="31"/>
      <c r="L100" s="31"/>
      <c r="M100" s="31"/>
      <c r="N100" s="31"/>
      <c r="O100" s="31"/>
      <c r="P100" s="31"/>
      <c r="Q100" s="31"/>
      <c r="R100" s="31"/>
      <c r="S100" s="31"/>
      <c r="T100" s="31"/>
      <c r="U100" s="31"/>
      <c r="V100" s="31"/>
      <c r="W100" s="31"/>
      <c r="X100" s="31"/>
      <c r="Y100" s="31"/>
      <c r="Z100" s="31"/>
      <c r="AA100" s="31"/>
      <c r="AB100" s="31"/>
    </row>
    <row r="101" spans="1:28">
      <c r="A101" s="31"/>
      <c r="B101" s="31"/>
      <c r="C101" s="31"/>
      <c r="D101" s="31"/>
      <c r="E101" s="31"/>
      <c r="F101" s="32"/>
      <c r="G101" s="31"/>
      <c r="H101" s="31"/>
      <c r="I101" s="31"/>
      <c r="J101" s="31"/>
      <c r="K101" s="31"/>
      <c r="L101" s="31"/>
      <c r="M101" s="31"/>
      <c r="N101" s="31"/>
      <c r="O101" s="31"/>
      <c r="P101" s="31"/>
      <c r="Q101" s="31"/>
      <c r="R101" s="31"/>
      <c r="S101" s="31"/>
      <c r="T101" s="31"/>
      <c r="U101" s="31"/>
      <c r="V101" s="31"/>
      <c r="W101" s="31"/>
      <c r="X101" s="31"/>
      <c r="Y101" s="31"/>
      <c r="Z101" s="31"/>
      <c r="AA101" s="31"/>
      <c r="AB101" s="31"/>
    </row>
    <row r="102" spans="1:28">
      <c r="A102" s="31"/>
      <c r="B102" s="31"/>
      <c r="C102" s="31"/>
      <c r="D102" s="31"/>
      <c r="E102" s="31"/>
      <c r="F102" s="32"/>
      <c r="G102" s="31"/>
      <c r="H102" s="31"/>
      <c r="I102" s="31"/>
      <c r="J102" s="31"/>
      <c r="K102" s="31"/>
      <c r="L102" s="31"/>
      <c r="M102" s="31"/>
      <c r="N102" s="31"/>
      <c r="O102" s="31"/>
      <c r="P102" s="31"/>
      <c r="Q102" s="31"/>
      <c r="R102" s="31"/>
      <c r="S102" s="31"/>
      <c r="T102" s="31"/>
      <c r="U102" s="31"/>
      <c r="V102" s="31"/>
      <c r="W102" s="31"/>
      <c r="X102" s="31"/>
      <c r="Y102" s="31"/>
      <c r="Z102" s="31"/>
      <c r="AA102" s="31"/>
      <c r="AB102" s="31"/>
    </row>
    <row r="103" spans="1:28">
      <c r="A103" s="31"/>
      <c r="B103" s="31"/>
      <c r="C103" s="31"/>
      <c r="D103" s="31"/>
      <c r="E103" s="31"/>
      <c r="F103" s="32"/>
      <c r="G103" s="31"/>
      <c r="H103" s="31"/>
      <c r="I103" s="31"/>
      <c r="J103" s="31"/>
      <c r="K103" s="31"/>
      <c r="L103" s="31"/>
      <c r="M103" s="31"/>
      <c r="N103" s="31"/>
      <c r="O103" s="31"/>
      <c r="P103" s="31"/>
      <c r="Q103" s="31"/>
      <c r="R103" s="31"/>
      <c r="S103" s="31"/>
      <c r="T103" s="31"/>
      <c r="U103" s="31"/>
      <c r="V103" s="31"/>
      <c r="W103" s="31"/>
      <c r="X103" s="31"/>
      <c r="Y103" s="31"/>
      <c r="Z103" s="31"/>
      <c r="AA103" s="31"/>
      <c r="AB103" s="31"/>
    </row>
    <row r="104" spans="1:28">
      <c r="A104" s="31"/>
      <c r="B104" s="31"/>
      <c r="C104" s="31"/>
      <c r="D104" s="31"/>
      <c r="E104" s="31"/>
      <c r="F104" s="32"/>
      <c r="G104" s="31"/>
      <c r="H104" s="31"/>
      <c r="I104" s="31"/>
      <c r="J104" s="31"/>
      <c r="K104" s="31"/>
      <c r="L104" s="31"/>
      <c r="M104" s="31"/>
      <c r="N104" s="31"/>
      <c r="O104" s="31"/>
      <c r="P104" s="31"/>
      <c r="Q104" s="31"/>
      <c r="R104" s="31"/>
      <c r="S104" s="31"/>
      <c r="T104" s="31"/>
      <c r="U104" s="31"/>
      <c r="V104" s="31"/>
      <c r="W104" s="31"/>
      <c r="X104" s="31"/>
      <c r="Y104" s="31"/>
      <c r="Z104" s="31"/>
      <c r="AA104" s="31"/>
      <c r="AB104" s="31"/>
    </row>
    <row r="105" spans="1:28">
      <c r="A105" s="31"/>
      <c r="B105" s="31"/>
      <c r="C105" s="31"/>
      <c r="D105" s="31"/>
      <c r="E105" s="31"/>
      <c r="F105" s="32"/>
      <c r="G105" s="31"/>
      <c r="H105" s="31"/>
      <c r="I105" s="31"/>
      <c r="J105" s="31"/>
      <c r="K105" s="31"/>
      <c r="L105" s="31"/>
      <c r="M105" s="31"/>
      <c r="N105" s="31"/>
      <c r="O105" s="31"/>
      <c r="P105" s="31"/>
      <c r="Q105" s="31"/>
      <c r="R105" s="31"/>
      <c r="S105" s="31"/>
      <c r="T105" s="31"/>
      <c r="U105" s="31"/>
      <c r="V105" s="31"/>
      <c r="W105" s="31"/>
      <c r="X105" s="31"/>
      <c r="Y105" s="31"/>
      <c r="Z105" s="31"/>
      <c r="AA105" s="31"/>
      <c r="AB105" s="31"/>
    </row>
    <row r="106" spans="1:28">
      <c r="A106" s="31"/>
      <c r="B106" s="31"/>
      <c r="C106" s="31"/>
      <c r="D106" s="31"/>
      <c r="E106" s="31"/>
      <c r="F106" s="32"/>
      <c r="G106" s="31"/>
      <c r="H106" s="31"/>
      <c r="I106" s="31"/>
      <c r="J106" s="31"/>
      <c r="K106" s="31"/>
      <c r="L106" s="31"/>
      <c r="M106" s="31"/>
      <c r="N106" s="31"/>
      <c r="O106" s="31"/>
      <c r="P106" s="31"/>
      <c r="Q106" s="31"/>
      <c r="R106" s="31"/>
      <c r="S106" s="31"/>
      <c r="T106" s="31"/>
      <c r="U106" s="31"/>
      <c r="V106" s="31"/>
      <c r="W106" s="31"/>
      <c r="X106" s="31"/>
      <c r="Y106" s="31"/>
      <c r="Z106" s="31"/>
      <c r="AA106" s="31"/>
      <c r="AB106" s="31"/>
    </row>
    <row r="107" spans="1:28">
      <c r="A107" s="31"/>
      <c r="B107" s="31"/>
      <c r="C107" s="31"/>
      <c r="D107" s="31"/>
      <c r="E107" s="31"/>
      <c r="F107" s="32"/>
      <c r="G107" s="31"/>
      <c r="H107" s="31"/>
      <c r="I107" s="31"/>
      <c r="J107" s="31"/>
      <c r="K107" s="31"/>
      <c r="L107" s="31"/>
      <c r="M107" s="31"/>
      <c r="N107" s="31"/>
      <c r="O107" s="31"/>
      <c r="P107" s="31"/>
      <c r="Q107" s="31"/>
      <c r="R107" s="31"/>
      <c r="S107" s="31"/>
      <c r="T107" s="31"/>
      <c r="U107" s="31"/>
      <c r="V107" s="31"/>
      <c r="W107" s="31"/>
      <c r="X107" s="31"/>
      <c r="Y107" s="31"/>
      <c r="Z107" s="31"/>
      <c r="AA107" s="31"/>
      <c r="AB107" s="31"/>
    </row>
    <row r="108" spans="1:28">
      <c r="A108" s="31"/>
      <c r="B108" s="31"/>
      <c r="C108" s="31"/>
      <c r="D108" s="31"/>
      <c r="E108" s="31"/>
      <c r="F108" s="32"/>
      <c r="G108" s="31"/>
      <c r="H108" s="31"/>
      <c r="I108" s="31"/>
      <c r="J108" s="31"/>
      <c r="K108" s="31"/>
      <c r="L108" s="31"/>
      <c r="M108" s="31"/>
      <c r="N108" s="31"/>
      <c r="O108" s="31"/>
      <c r="P108" s="31"/>
      <c r="Q108" s="31"/>
      <c r="R108" s="31"/>
      <c r="S108" s="31"/>
      <c r="T108" s="31"/>
      <c r="U108" s="31"/>
      <c r="V108" s="31"/>
      <c r="W108" s="31"/>
      <c r="X108" s="31"/>
      <c r="Y108" s="31"/>
      <c r="Z108" s="31"/>
      <c r="AA108" s="31"/>
      <c r="AB108" s="31"/>
    </row>
    <row r="109" spans="1:28">
      <c r="A109" s="31"/>
      <c r="B109" s="31"/>
      <c r="C109" s="31"/>
      <c r="D109" s="31"/>
      <c r="E109" s="31"/>
      <c r="F109" s="32"/>
      <c r="G109" s="31"/>
      <c r="H109" s="31"/>
      <c r="I109" s="31"/>
      <c r="J109" s="31"/>
      <c r="K109" s="31"/>
      <c r="L109" s="31"/>
      <c r="M109" s="31"/>
      <c r="N109" s="31"/>
      <c r="O109" s="31"/>
      <c r="P109" s="31"/>
      <c r="Q109" s="31"/>
      <c r="R109" s="31"/>
      <c r="S109" s="31"/>
      <c r="T109" s="31"/>
      <c r="U109" s="31"/>
      <c r="V109" s="31"/>
      <c r="W109" s="31"/>
      <c r="X109" s="31"/>
      <c r="Y109" s="31"/>
      <c r="Z109" s="31"/>
      <c r="AA109" s="31"/>
      <c r="AB109" s="31"/>
    </row>
    <row r="110" spans="1:28">
      <c r="A110" s="31"/>
      <c r="B110" s="31"/>
      <c r="C110" s="31"/>
      <c r="D110" s="31"/>
      <c r="E110" s="31"/>
      <c r="F110" s="32"/>
      <c r="G110" s="31"/>
      <c r="H110" s="31"/>
      <c r="I110" s="31"/>
      <c r="J110" s="31"/>
      <c r="K110" s="31"/>
      <c r="L110" s="31"/>
      <c r="M110" s="31"/>
      <c r="N110" s="31"/>
      <c r="O110" s="31"/>
      <c r="P110" s="31"/>
      <c r="Q110" s="31"/>
      <c r="R110" s="31"/>
      <c r="S110" s="31"/>
      <c r="T110" s="31"/>
      <c r="U110" s="31"/>
      <c r="V110" s="31"/>
      <c r="W110" s="31"/>
      <c r="X110" s="31"/>
      <c r="Y110" s="31"/>
      <c r="Z110" s="31"/>
      <c r="AA110" s="31"/>
      <c r="AB110" s="31"/>
    </row>
    <row r="111" spans="1:28">
      <c r="A111" s="31"/>
      <c r="B111" s="31"/>
      <c r="C111" s="31"/>
      <c r="D111" s="31"/>
      <c r="E111" s="31"/>
      <c r="F111" s="32"/>
      <c r="G111" s="31"/>
      <c r="H111" s="31"/>
      <c r="I111" s="31"/>
      <c r="J111" s="31"/>
      <c r="K111" s="31"/>
      <c r="L111" s="31"/>
      <c r="M111" s="31"/>
      <c r="N111" s="31"/>
      <c r="O111" s="31"/>
      <c r="P111" s="31"/>
      <c r="Q111" s="31"/>
      <c r="R111" s="31"/>
      <c r="S111" s="31"/>
      <c r="T111" s="31"/>
      <c r="U111" s="31"/>
      <c r="V111" s="31"/>
      <c r="W111" s="31"/>
      <c r="X111" s="31"/>
      <c r="Y111" s="31"/>
      <c r="Z111" s="31"/>
      <c r="AA111" s="31"/>
      <c r="AB111" s="31"/>
    </row>
    <row r="112" spans="1:28">
      <c r="A112" s="31"/>
      <c r="B112" s="31"/>
      <c r="C112" s="31"/>
      <c r="D112" s="31"/>
      <c r="E112" s="31"/>
      <c r="F112" s="32"/>
      <c r="G112" s="31"/>
      <c r="H112" s="31"/>
      <c r="I112" s="31"/>
      <c r="J112" s="31"/>
      <c r="K112" s="31"/>
      <c r="L112" s="31"/>
      <c r="M112" s="31"/>
      <c r="N112" s="31"/>
      <c r="O112" s="31"/>
      <c r="P112" s="31"/>
      <c r="Q112" s="31"/>
      <c r="R112" s="31"/>
      <c r="S112" s="31"/>
      <c r="T112" s="31"/>
      <c r="U112" s="31"/>
      <c r="V112" s="31"/>
      <c r="W112" s="31"/>
      <c r="X112" s="31"/>
      <c r="Y112" s="31"/>
      <c r="Z112" s="31"/>
      <c r="AA112" s="31"/>
      <c r="AB112" s="31"/>
    </row>
    <row r="113" spans="1:28">
      <c r="A113" s="31"/>
      <c r="B113" s="31"/>
      <c r="C113" s="31"/>
      <c r="D113" s="31"/>
      <c r="E113" s="31"/>
      <c r="F113" s="32"/>
      <c r="G113" s="31"/>
      <c r="H113" s="31"/>
      <c r="I113" s="31"/>
      <c r="J113" s="31"/>
      <c r="K113" s="31"/>
      <c r="L113" s="31"/>
      <c r="M113" s="31"/>
      <c r="N113" s="31"/>
      <c r="O113" s="31"/>
      <c r="P113" s="31"/>
      <c r="Q113" s="31"/>
      <c r="R113" s="31"/>
      <c r="S113" s="31"/>
      <c r="T113" s="31"/>
      <c r="U113" s="31"/>
      <c r="V113" s="31"/>
      <c r="W113" s="31"/>
      <c r="X113" s="31"/>
      <c r="Y113" s="31"/>
      <c r="Z113" s="31"/>
      <c r="AA113" s="31"/>
      <c r="AB113" s="31"/>
    </row>
    <row r="114" spans="1:28">
      <c r="A114" s="31"/>
      <c r="B114" s="31"/>
      <c r="C114" s="31"/>
      <c r="D114" s="31"/>
      <c r="E114" s="31"/>
      <c r="F114" s="32"/>
      <c r="G114" s="31"/>
      <c r="H114" s="31"/>
      <c r="I114" s="31"/>
      <c r="J114" s="31"/>
      <c r="K114" s="31"/>
      <c r="L114" s="31"/>
      <c r="M114" s="31"/>
      <c r="N114" s="31"/>
      <c r="O114" s="31"/>
      <c r="P114" s="31"/>
      <c r="Q114" s="31"/>
      <c r="R114" s="31"/>
      <c r="S114" s="31"/>
      <c r="T114" s="31"/>
      <c r="U114" s="31"/>
      <c r="V114" s="31"/>
      <c r="W114" s="31"/>
      <c r="X114" s="31"/>
      <c r="Y114" s="31"/>
      <c r="Z114" s="31"/>
      <c r="AA114" s="31"/>
      <c r="AB114" s="31"/>
    </row>
    <row r="115" spans="1:28">
      <c r="A115" s="31"/>
      <c r="B115" s="31"/>
      <c r="C115" s="31"/>
      <c r="D115" s="31"/>
      <c r="E115" s="31"/>
      <c r="F115" s="32"/>
      <c r="G115" s="31"/>
      <c r="H115" s="31"/>
      <c r="I115" s="31"/>
      <c r="J115" s="31"/>
      <c r="K115" s="31"/>
      <c r="L115" s="31"/>
      <c r="M115" s="31"/>
      <c r="N115" s="31"/>
      <c r="O115" s="31"/>
      <c r="P115" s="31"/>
      <c r="Q115" s="31"/>
      <c r="R115" s="31"/>
      <c r="S115" s="31"/>
      <c r="T115" s="31"/>
      <c r="U115" s="31"/>
      <c r="V115" s="31"/>
      <c r="W115" s="31"/>
      <c r="X115" s="31"/>
      <c r="Y115" s="31"/>
      <c r="Z115" s="31"/>
      <c r="AA115" s="31"/>
      <c r="AB115" s="31"/>
    </row>
    <row r="116" spans="1:28">
      <c r="A116" s="31"/>
      <c r="B116" s="31"/>
      <c r="C116" s="31"/>
      <c r="D116" s="31"/>
      <c r="E116" s="31"/>
      <c r="F116" s="32"/>
      <c r="G116" s="31"/>
      <c r="H116" s="31"/>
      <c r="I116" s="31"/>
      <c r="J116" s="31"/>
      <c r="K116" s="31"/>
      <c r="L116" s="31"/>
      <c r="M116" s="31"/>
      <c r="N116" s="31"/>
      <c r="O116" s="31"/>
      <c r="P116" s="31"/>
      <c r="Q116" s="31"/>
      <c r="R116" s="31"/>
      <c r="S116" s="31"/>
      <c r="T116" s="31"/>
      <c r="U116" s="31"/>
      <c r="V116" s="31"/>
      <c r="W116" s="31"/>
      <c r="X116" s="31"/>
      <c r="Y116" s="31"/>
      <c r="Z116" s="31"/>
      <c r="AA116" s="31"/>
      <c r="AB116" s="31"/>
    </row>
    <row r="117" spans="1:28">
      <c r="A117" s="31"/>
      <c r="B117" s="31"/>
      <c r="C117" s="31"/>
      <c r="D117" s="31"/>
      <c r="E117" s="31"/>
      <c r="F117" s="32"/>
      <c r="G117" s="31"/>
      <c r="H117" s="31"/>
      <c r="I117" s="31"/>
      <c r="J117" s="31"/>
      <c r="K117" s="31"/>
      <c r="L117" s="31"/>
      <c r="M117" s="31"/>
      <c r="N117" s="31"/>
      <c r="O117" s="31"/>
      <c r="P117" s="31"/>
      <c r="Q117" s="31"/>
      <c r="R117" s="31"/>
      <c r="S117" s="31"/>
      <c r="T117" s="31"/>
      <c r="U117" s="31"/>
      <c r="V117" s="31"/>
      <c r="W117" s="31"/>
      <c r="X117" s="31"/>
      <c r="Y117" s="31"/>
      <c r="Z117" s="31"/>
      <c r="AA117" s="31"/>
      <c r="AB117" s="31"/>
    </row>
    <row r="118" spans="1:28">
      <c r="A118" s="31"/>
      <c r="B118" s="31"/>
      <c r="C118" s="31"/>
      <c r="D118" s="31"/>
      <c r="E118" s="31"/>
      <c r="F118" s="32"/>
      <c r="G118" s="31"/>
      <c r="H118" s="31"/>
      <c r="I118" s="31"/>
      <c r="J118" s="31"/>
      <c r="K118" s="31"/>
      <c r="L118" s="31"/>
      <c r="M118" s="31"/>
      <c r="N118" s="31"/>
      <c r="O118" s="31"/>
      <c r="P118" s="31"/>
      <c r="Q118" s="31"/>
      <c r="R118" s="31"/>
      <c r="S118" s="31"/>
      <c r="T118" s="31"/>
      <c r="U118" s="31"/>
      <c r="V118" s="31"/>
      <c r="W118" s="31"/>
      <c r="X118" s="31"/>
      <c r="Y118" s="31"/>
      <c r="Z118" s="31"/>
      <c r="AA118" s="31"/>
      <c r="AB118" s="31"/>
    </row>
    <row r="119" spans="1:28">
      <c r="A119" s="31"/>
      <c r="B119" s="31"/>
      <c r="C119" s="31"/>
      <c r="D119" s="31"/>
      <c r="E119" s="31"/>
      <c r="F119" s="32"/>
      <c r="G119" s="31"/>
      <c r="H119" s="31"/>
      <c r="I119" s="31"/>
      <c r="J119" s="31"/>
      <c r="K119" s="31"/>
      <c r="L119" s="31"/>
      <c r="M119" s="31"/>
      <c r="N119" s="31"/>
      <c r="O119" s="31"/>
      <c r="P119" s="31"/>
      <c r="Q119" s="31"/>
      <c r="R119" s="31"/>
      <c r="S119" s="31"/>
      <c r="T119" s="31"/>
      <c r="U119" s="31"/>
      <c r="V119" s="31"/>
      <c r="W119" s="31"/>
      <c r="X119" s="31"/>
      <c r="Y119" s="31"/>
      <c r="Z119" s="31"/>
      <c r="AA119" s="31"/>
      <c r="AB119" s="31"/>
    </row>
    <row r="120" spans="1:28">
      <c r="A120" s="31"/>
      <c r="B120" s="31"/>
      <c r="C120" s="31"/>
      <c r="D120" s="31"/>
      <c r="E120" s="31"/>
      <c r="F120" s="32"/>
      <c r="G120" s="31"/>
      <c r="H120" s="31"/>
      <c r="I120" s="31"/>
      <c r="J120" s="31"/>
      <c r="K120" s="31"/>
      <c r="L120" s="31"/>
      <c r="M120" s="31"/>
      <c r="N120" s="31"/>
      <c r="O120" s="31"/>
      <c r="P120" s="31"/>
      <c r="Q120" s="31"/>
      <c r="R120" s="31"/>
      <c r="S120" s="31"/>
      <c r="T120" s="31"/>
      <c r="U120" s="31"/>
      <c r="V120" s="31"/>
      <c r="W120" s="31"/>
      <c r="X120" s="31"/>
      <c r="Y120" s="31"/>
      <c r="Z120" s="31"/>
      <c r="AA120" s="31"/>
      <c r="AB120" s="31"/>
    </row>
    <row r="121" spans="1:28">
      <c r="A121" s="31"/>
      <c r="B121" s="31"/>
      <c r="C121" s="31"/>
      <c r="D121" s="31"/>
      <c r="E121" s="31"/>
      <c r="F121" s="32"/>
      <c r="G121" s="31"/>
      <c r="H121" s="31"/>
      <c r="I121" s="31"/>
      <c r="J121" s="31"/>
      <c r="K121" s="31"/>
      <c r="L121" s="31"/>
      <c r="M121" s="31"/>
      <c r="N121" s="31"/>
      <c r="O121" s="31"/>
      <c r="P121" s="31"/>
      <c r="Q121" s="31"/>
      <c r="R121" s="31"/>
      <c r="S121" s="31"/>
      <c r="T121" s="31"/>
      <c r="U121" s="31"/>
      <c r="V121" s="31"/>
      <c r="W121" s="31"/>
      <c r="X121" s="31"/>
      <c r="Y121" s="31"/>
      <c r="Z121" s="31"/>
      <c r="AA121" s="31"/>
      <c r="AB121" s="31"/>
    </row>
    <row r="122" spans="1:28">
      <c r="A122" s="31"/>
      <c r="B122" s="31"/>
      <c r="C122" s="31"/>
      <c r="D122" s="31"/>
      <c r="E122" s="31"/>
      <c r="F122" s="32"/>
      <c r="G122" s="31"/>
      <c r="H122" s="31"/>
      <c r="I122" s="31"/>
      <c r="J122" s="31"/>
      <c r="K122" s="31"/>
      <c r="L122" s="31"/>
      <c r="M122" s="31"/>
      <c r="N122" s="31"/>
      <c r="O122" s="31"/>
      <c r="P122" s="31"/>
      <c r="Q122" s="31"/>
      <c r="R122" s="31"/>
      <c r="S122" s="31"/>
      <c r="T122" s="31"/>
      <c r="U122" s="31"/>
      <c r="V122" s="31"/>
      <c r="W122" s="31"/>
      <c r="X122" s="31"/>
      <c r="Y122" s="31"/>
      <c r="Z122" s="31"/>
      <c r="AA122" s="31"/>
      <c r="AB122" s="31"/>
    </row>
    <row r="123" spans="1:28">
      <c r="A123" s="31"/>
      <c r="B123" s="31"/>
      <c r="C123" s="31"/>
      <c r="D123" s="31"/>
      <c r="E123" s="31"/>
      <c r="F123" s="32"/>
      <c r="G123" s="31"/>
      <c r="H123" s="31"/>
      <c r="I123" s="31"/>
      <c r="J123" s="31"/>
      <c r="K123" s="31"/>
      <c r="L123" s="31"/>
      <c r="M123" s="31"/>
      <c r="N123" s="31"/>
      <c r="O123" s="31"/>
      <c r="P123" s="31"/>
      <c r="Q123" s="31"/>
      <c r="R123" s="31"/>
      <c r="S123" s="31"/>
      <c r="T123" s="31"/>
      <c r="U123" s="31"/>
      <c r="V123" s="31"/>
      <c r="W123" s="31"/>
      <c r="X123" s="31"/>
      <c r="Y123" s="31"/>
      <c r="Z123" s="31"/>
      <c r="AA123" s="31"/>
      <c r="AB123" s="31"/>
    </row>
    <row r="124" spans="1:28">
      <c r="A124" s="31"/>
      <c r="B124" s="31"/>
      <c r="C124" s="31"/>
      <c r="D124" s="31"/>
      <c r="E124" s="31"/>
      <c r="F124" s="32"/>
      <c r="G124" s="31"/>
      <c r="H124" s="31"/>
      <c r="I124" s="31"/>
      <c r="J124" s="31"/>
      <c r="K124" s="31"/>
      <c r="L124" s="31"/>
      <c r="M124" s="31"/>
      <c r="N124" s="31"/>
      <c r="O124" s="31"/>
      <c r="P124" s="31"/>
      <c r="Q124" s="31"/>
      <c r="R124" s="31"/>
      <c r="S124" s="31"/>
      <c r="T124" s="31"/>
      <c r="U124" s="31"/>
      <c r="V124" s="31"/>
      <c r="W124" s="31"/>
      <c r="X124" s="31"/>
      <c r="Y124" s="31"/>
      <c r="Z124" s="31"/>
      <c r="AA124" s="31"/>
      <c r="AB124" s="31"/>
    </row>
    <row r="125" spans="1:28">
      <c r="A125" s="31"/>
      <c r="B125" s="31"/>
      <c r="C125" s="31"/>
      <c r="D125" s="31"/>
      <c r="E125" s="31"/>
      <c r="F125" s="32"/>
      <c r="G125" s="31"/>
      <c r="H125" s="31"/>
      <c r="I125" s="31"/>
      <c r="J125" s="31"/>
      <c r="K125" s="31"/>
      <c r="L125" s="31"/>
      <c r="M125" s="31"/>
      <c r="N125" s="31"/>
      <c r="O125" s="31"/>
      <c r="P125" s="31"/>
      <c r="Q125" s="31"/>
      <c r="R125" s="31"/>
      <c r="S125" s="31"/>
      <c r="T125" s="31"/>
      <c r="U125" s="31"/>
      <c r="V125" s="31"/>
      <c r="W125" s="31"/>
      <c r="X125" s="31"/>
      <c r="Y125" s="31"/>
      <c r="Z125" s="31"/>
      <c r="AA125" s="31"/>
      <c r="AB125" s="31"/>
    </row>
    <row r="126" spans="1:28">
      <c r="A126" s="31"/>
      <c r="B126" s="31"/>
      <c r="C126" s="31"/>
      <c r="D126" s="31"/>
      <c r="E126" s="31"/>
      <c r="F126" s="32"/>
      <c r="G126" s="31"/>
      <c r="H126" s="31"/>
      <c r="I126" s="31"/>
      <c r="J126" s="31"/>
      <c r="K126" s="31"/>
      <c r="L126" s="31"/>
      <c r="M126" s="31"/>
      <c r="N126" s="31"/>
      <c r="O126" s="31"/>
      <c r="P126" s="31"/>
      <c r="Q126" s="31"/>
      <c r="R126" s="31"/>
      <c r="S126" s="31"/>
      <c r="T126" s="31"/>
      <c r="U126" s="31"/>
      <c r="V126" s="31"/>
      <c r="W126" s="31"/>
      <c r="X126" s="31"/>
      <c r="Y126" s="31"/>
      <c r="Z126" s="31"/>
      <c r="AA126" s="31"/>
      <c r="AB126" s="31"/>
    </row>
    <row r="127" spans="1:28">
      <c r="A127" s="31"/>
      <c r="B127" s="31"/>
      <c r="C127" s="31"/>
      <c r="D127" s="31"/>
      <c r="E127" s="31"/>
      <c r="F127" s="32"/>
      <c r="G127" s="31"/>
      <c r="H127" s="31"/>
      <c r="I127" s="31"/>
      <c r="J127" s="31"/>
      <c r="K127" s="31"/>
      <c r="L127" s="31"/>
      <c r="M127" s="31"/>
      <c r="N127" s="31"/>
      <c r="O127" s="31"/>
      <c r="P127" s="31"/>
      <c r="Q127" s="31"/>
      <c r="R127" s="31"/>
      <c r="S127" s="31"/>
      <c r="T127" s="31"/>
      <c r="U127" s="31"/>
      <c r="V127" s="31"/>
      <c r="W127" s="31"/>
      <c r="X127" s="31"/>
      <c r="Y127" s="31"/>
      <c r="Z127" s="31"/>
      <c r="AA127" s="31"/>
      <c r="AB127" s="31"/>
    </row>
    <row r="128" spans="1:28">
      <c r="A128" s="31"/>
      <c r="B128" s="31"/>
      <c r="C128" s="31"/>
      <c r="D128" s="31"/>
      <c r="E128" s="31"/>
      <c r="F128" s="32"/>
      <c r="G128" s="31"/>
      <c r="H128" s="31"/>
      <c r="I128" s="31"/>
      <c r="J128" s="31"/>
      <c r="K128" s="31"/>
      <c r="L128" s="31"/>
      <c r="M128" s="31"/>
      <c r="N128" s="31"/>
      <c r="O128" s="31"/>
      <c r="P128" s="31"/>
      <c r="Q128" s="31"/>
      <c r="R128" s="31"/>
      <c r="S128" s="31"/>
      <c r="T128" s="31"/>
      <c r="U128" s="31"/>
      <c r="V128" s="31"/>
      <c r="W128" s="31"/>
      <c r="X128" s="31"/>
      <c r="Y128" s="31"/>
      <c r="Z128" s="31"/>
      <c r="AA128" s="31"/>
      <c r="AB128" s="31"/>
    </row>
    <row r="129" spans="1:28">
      <c r="A129" s="31"/>
      <c r="B129" s="31"/>
      <c r="C129" s="31"/>
      <c r="D129" s="31"/>
      <c r="E129" s="31"/>
      <c r="F129" s="32"/>
      <c r="G129" s="31"/>
      <c r="H129" s="31"/>
      <c r="I129" s="31"/>
      <c r="J129" s="31"/>
      <c r="K129" s="31"/>
      <c r="L129" s="31"/>
      <c r="M129" s="31"/>
      <c r="N129" s="31"/>
      <c r="O129" s="31"/>
      <c r="P129" s="31"/>
      <c r="Q129" s="31"/>
      <c r="R129" s="31"/>
      <c r="S129" s="31"/>
      <c r="T129" s="31"/>
      <c r="U129" s="31"/>
      <c r="V129" s="31"/>
      <c r="W129" s="31"/>
      <c r="X129" s="31"/>
      <c r="Y129" s="31"/>
      <c r="Z129" s="31"/>
      <c r="AA129" s="31"/>
      <c r="AB129" s="31"/>
    </row>
    <row r="130" spans="1:28">
      <c r="A130" s="31"/>
      <c r="B130" s="31"/>
      <c r="C130" s="31"/>
      <c r="D130" s="31"/>
      <c r="E130" s="31"/>
      <c r="F130" s="32"/>
      <c r="G130" s="31"/>
      <c r="H130" s="31"/>
      <c r="I130" s="31"/>
      <c r="J130" s="31"/>
      <c r="K130" s="31"/>
      <c r="L130" s="31"/>
      <c r="M130" s="31"/>
      <c r="N130" s="31"/>
      <c r="O130" s="31"/>
      <c r="P130" s="31"/>
      <c r="Q130" s="31"/>
      <c r="R130" s="31"/>
      <c r="S130" s="31"/>
      <c r="T130" s="31"/>
      <c r="U130" s="31"/>
      <c r="V130" s="31"/>
      <c r="W130" s="31"/>
      <c r="X130" s="31"/>
      <c r="Y130" s="31"/>
      <c r="Z130" s="31"/>
      <c r="AA130" s="31"/>
      <c r="AB130" s="31"/>
    </row>
    <row r="131" spans="1:28">
      <c r="A131" s="31"/>
      <c r="B131" s="31"/>
      <c r="C131" s="31"/>
      <c r="D131" s="31"/>
      <c r="E131" s="31"/>
      <c r="F131" s="32"/>
      <c r="G131" s="31"/>
      <c r="H131" s="31"/>
      <c r="I131" s="31"/>
      <c r="J131" s="31"/>
      <c r="K131" s="31"/>
      <c r="L131" s="31"/>
      <c r="M131" s="31"/>
      <c r="N131" s="31"/>
      <c r="O131" s="31"/>
      <c r="P131" s="31"/>
      <c r="Q131" s="31"/>
      <c r="R131" s="31"/>
      <c r="S131" s="31"/>
      <c r="T131" s="31"/>
      <c r="U131" s="31"/>
      <c r="V131" s="31"/>
      <c r="W131" s="31"/>
      <c r="X131" s="31"/>
      <c r="Y131" s="31"/>
      <c r="Z131" s="31"/>
      <c r="AA131" s="31"/>
      <c r="AB131" s="31"/>
    </row>
    <row r="132" spans="1:28">
      <c r="A132" s="31"/>
      <c r="B132" s="31"/>
      <c r="C132" s="31"/>
      <c r="D132" s="31"/>
      <c r="E132" s="31"/>
      <c r="F132" s="32"/>
      <c r="G132" s="31"/>
      <c r="H132" s="31"/>
      <c r="I132" s="31"/>
      <c r="J132" s="31"/>
      <c r="K132" s="31"/>
      <c r="L132" s="31"/>
      <c r="M132" s="31"/>
      <c r="N132" s="31"/>
      <c r="O132" s="31"/>
      <c r="P132" s="31"/>
      <c r="Q132" s="31"/>
      <c r="R132" s="31"/>
      <c r="S132" s="31"/>
      <c r="T132" s="31"/>
      <c r="U132" s="31"/>
      <c r="V132" s="31"/>
      <c r="W132" s="31"/>
      <c r="X132" s="31"/>
      <c r="Y132" s="31"/>
      <c r="Z132" s="31"/>
      <c r="AA132" s="31"/>
      <c r="AB132" s="31"/>
    </row>
    <row r="133" spans="1:28">
      <c r="A133" s="31"/>
      <c r="B133" s="31"/>
      <c r="C133" s="31"/>
      <c r="D133" s="31"/>
      <c r="E133" s="31"/>
      <c r="F133" s="32"/>
      <c r="G133" s="31"/>
      <c r="H133" s="31"/>
      <c r="I133" s="31"/>
      <c r="J133" s="31"/>
      <c r="K133" s="31"/>
      <c r="L133" s="31"/>
      <c r="M133" s="31"/>
      <c r="N133" s="31"/>
      <c r="O133" s="31"/>
      <c r="P133" s="31"/>
      <c r="Q133" s="31"/>
      <c r="R133" s="31"/>
      <c r="S133" s="31"/>
      <c r="T133" s="31"/>
      <c r="U133" s="31"/>
      <c r="V133" s="31"/>
      <c r="W133" s="31"/>
      <c r="X133" s="31"/>
      <c r="Y133" s="31"/>
      <c r="Z133" s="31"/>
      <c r="AA133" s="31"/>
      <c r="AB133" s="31"/>
    </row>
    <row r="134" spans="1:28">
      <c r="A134" s="31"/>
      <c r="B134" s="31"/>
      <c r="C134" s="31"/>
      <c r="D134" s="31"/>
      <c r="E134" s="31"/>
      <c r="F134" s="32"/>
      <c r="G134" s="31"/>
      <c r="H134" s="31"/>
      <c r="I134" s="31"/>
      <c r="J134" s="31"/>
      <c r="K134" s="31"/>
      <c r="L134" s="31"/>
      <c r="M134" s="31"/>
      <c r="N134" s="31"/>
      <c r="O134" s="31"/>
      <c r="P134" s="31"/>
      <c r="Q134" s="31"/>
      <c r="R134" s="31"/>
      <c r="S134" s="31"/>
      <c r="T134" s="31"/>
      <c r="U134" s="31"/>
      <c r="V134" s="31"/>
      <c r="W134" s="31"/>
      <c r="X134" s="31"/>
      <c r="Y134" s="31"/>
      <c r="Z134" s="31"/>
      <c r="AA134" s="31"/>
      <c r="AB134" s="31"/>
    </row>
    <row r="135" spans="1:28">
      <c r="A135" s="31"/>
      <c r="B135" s="31"/>
      <c r="C135" s="31"/>
      <c r="D135" s="31"/>
      <c r="E135" s="31"/>
      <c r="F135" s="32"/>
      <c r="G135" s="31"/>
      <c r="H135" s="31"/>
      <c r="I135" s="31"/>
      <c r="J135" s="31"/>
      <c r="K135" s="31"/>
      <c r="L135" s="31"/>
      <c r="M135" s="31"/>
      <c r="N135" s="31"/>
      <c r="O135" s="31"/>
      <c r="P135" s="31"/>
      <c r="Q135" s="31"/>
      <c r="R135" s="31"/>
      <c r="S135" s="31"/>
      <c r="T135" s="31"/>
      <c r="U135" s="31"/>
      <c r="V135" s="31"/>
      <c r="W135" s="31"/>
      <c r="X135" s="31"/>
      <c r="Y135" s="31"/>
      <c r="Z135" s="31"/>
      <c r="AA135" s="31"/>
      <c r="AB135" s="31"/>
    </row>
    <row r="136" spans="1:28">
      <c r="A136" s="31"/>
      <c r="B136" s="31"/>
      <c r="C136" s="31"/>
      <c r="D136" s="31"/>
      <c r="E136" s="31"/>
      <c r="F136" s="32"/>
      <c r="G136" s="31"/>
      <c r="H136" s="31"/>
      <c r="I136" s="31"/>
      <c r="J136" s="31"/>
      <c r="K136" s="31"/>
      <c r="L136" s="31"/>
      <c r="M136" s="31"/>
      <c r="N136" s="31"/>
      <c r="O136" s="31"/>
      <c r="P136" s="31"/>
      <c r="Q136" s="31"/>
      <c r="R136" s="31"/>
      <c r="S136" s="31"/>
      <c r="T136" s="31"/>
      <c r="U136" s="31"/>
      <c r="V136" s="31"/>
      <c r="W136" s="31"/>
      <c r="X136" s="31"/>
      <c r="Y136" s="31"/>
      <c r="Z136" s="31"/>
      <c r="AA136" s="31"/>
      <c r="AB136" s="31"/>
    </row>
    <row r="137" spans="1:28">
      <c r="A137" s="31"/>
      <c r="B137" s="31"/>
      <c r="C137" s="31"/>
      <c r="D137" s="31"/>
      <c r="E137" s="31"/>
      <c r="F137" s="32"/>
      <c r="G137" s="31"/>
      <c r="H137" s="31"/>
      <c r="I137" s="31"/>
      <c r="J137" s="31"/>
      <c r="K137" s="31"/>
      <c r="L137" s="31"/>
      <c r="M137" s="31"/>
      <c r="N137" s="31"/>
      <c r="O137" s="31"/>
      <c r="P137" s="31"/>
      <c r="Q137" s="31"/>
      <c r="R137" s="31"/>
      <c r="S137" s="31"/>
      <c r="T137" s="31"/>
      <c r="U137" s="31"/>
      <c r="V137" s="31"/>
      <c r="W137" s="31"/>
      <c r="X137" s="31"/>
      <c r="Y137" s="31"/>
      <c r="Z137" s="31"/>
      <c r="AA137" s="31"/>
      <c r="AB137" s="31"/>
    </row>
    <row r="138" spans="1:28">
      <c r="A138" s="31"/>
      <c r="B138" s="31"/>
      <c r="C138" s="31"/>
      <c r="D138" s="31"/>
      <c r="E138" s="31"/>
      <c r="F138" s="32"/>
      <c r="G138" s="31"/>
      <c r="H138" s="31"/>
      <c r="I138" s="31"/>
      <c r="J138" s="31"/>
      <c r="K138" s="31"/>
      <c r="L138" s="31"/>
      <c r="M138" s="31"/>
      <c r="N138" s="31"/>
      <c r="O138" s="31"/>
      <c r="P138" s="31"/>
      <c r="Q138" s="31"/>
      <c r="R138" s="31"/>
      <c r="S138" s="31"/>
      <c r="T138" s="31"/>
      <c r="U138" s="31"/>
      <c r="V138" s="31"/>
      <c r="W138" s="31"/>
      <c r="X138" s="31"/>
      <c r="Y138" s="31"/>
      <c r="Z138" s="31"/>
      <c r="AA138" s="31"/>
      <c r="AB138" s="31"/>
    </row>
    <row r="139" spans="1:28">
      <c r="A139" s="31"/>
      <c r="B139" s="31"/>
      <c r="C139" s="31"/>
      <c r="D139" s="31"/>
      <c r="E139" s="31"/>
      <c r="F139" s="32"/>
      <c r="G139" s="31"/>
      <c r="H139" s="31"/>
      <c r="I139" s="31"/>
      <c r="J139" s="31"/>
      <c r="K139" s="31"/>
      <c r="L139" s="31"/>
      <c r="M139" s="31"/>
      <c r="N139" s="31"/>
      <c r="O139" s="31"/>
      <c r="P139" s="31"/>
      <c r="Q139" s="31"/>
      <c r="R139" s="31"/>
      <c r="S139" s="31"/>
      <c r="T139" s="31"/>
      <c r="U139" s="31"/>
      <c r="V139" s="31"/>
      <c r="W139" s="31"/>
      <c r="X139" s="31"/>
      <c r="Y139" s="31"/>
      <c r="Z139" s="31"/>
      <c r="AA139" s="31"/>
      <c r="AB139" s="31"/>
    </row>
    <row r="140" spans="1:28">
      <c r="A140" s="31"/>
      <c r="B140" s="31"/>
      <c r="C140" s="31"/>
      <c r="D140" s="31"/>
      <c r="E140" s="31"/>
      <c r="F140" s="32"/>
      <c r="G140" s="31"/>
      <c r="H140" s="31"/>
      <c r="I140" s="31"/>
      <c r="J140" s="31"/>
      <c r="K140" s="31"/>
      <c r="L140" s="31"/>
      <c r="M140" s="31"/>
      <c r="N140" s="31"/>
      <c r="O140" s="31"/>
      <c r="P140" s="31"/>
      <c r="Q140" s="31"/>
      <c r="R140" s="31"/>
      <c r="S140" s="31"/>
      <c r="T140" s="31"/>
      <c r="U140" s="31"/>
      <c r="V140" s="31"/>
      <c r="W140" s="31"/>
      <c r="X140" s="31"/>
      <c r="Y140" s="31"/>
      <c r="Z140" s="31"/>
      <c r="AA140" s="31"/>
      <c r="AB140" s="31"/>
    </row>
    <row r="141" spans="1:28">
      <c r="A141" s="31"/>
      <c r="B141" s="31"/>
      <c r="C141" s="31"/>
      <c r="D141" s="31"/>
      <c r="E141" s="31"/>
      <c r="F141" s="32"/>
      <c r="G141" s="31"/>
      <c r="H141" s="31"/>
      <c r="I141" s="31"/>
      <c r="J141" s="31"/>
      <c r="K141" s="31"/>
      <c r="L141" s="31"/>
      <c r="M141" s="31"/>
      <c r="N141" s="31"/>
      <c r="O141" s="31"/>
      <c r="P141" s="31"/>
      <c r="Q141" s="31"/>
      <c r="R141" s="31"/>
      <c r="S141" s="31"/>
      <c r="T141" s="31"/>
      <c r="U141" s="31"/>
      <c r="V141" s="31"/>
      <c r="W141" s="31"/>
      <c r="X141" s="31"/>
      <c r="Y141" s="31"/>
      <c r="Z141" s="31"/>
      <c r="AA141" s="31"/>
      <c r="AB141" s="31"/>
    </row>
    <row r="142" spans="1:28">
      <c r="A142" s="31"/>
      <c r="B142" s="31"/>
      <c r="C142" s="31"/>
      <c r="D142" s="31"/>
      <c r="E142" s="31"/>
      <c r="F142" s="32"/>
      <c r="G142" s="31"/>
      <c r="H142" s="31"/>
      <c r="I142" s="31"/>
      <c r="J142" s="31"/>
      <c r="K142" s="31"/>
      <c r="L142" s="31"/>
      <c r="M142" s="31"/>
      <c r="N142" s="31"/>
      <c r="O142" s="31"/>
      <c r="P142" s="31"/>
      <c r="Q142" s="31"/>
      <c r="R142" s="31"/>
      <c r="S142" s="31"/>
      <c r="T142" s="31"/>
      <c r="U142" s="31"/>
      <c r="V142" s="31"/>
      <c r="W142" s="31"/>
      <c r="X142" s="31"/>
      <c r="Y142" s="31"/>
      <c r="Z142" s="31"/>
      <c r="AA142" s="31"/>
      <c r="AB142" s="31"/>
    </row>
    <row r="143" spans="1:28">
      <c r="A143" s="31"/>
      <c r="B143" s="31"/>
      <c r="C143" s="31"/>
      <c r="D143" s="31"/>
      <c r="E143" s="31"/>
      <c r="F143" s="32"/>
      <c r="G143" s="31"/>
      <c r="H143" s="31"/>
      <c r="I143" s="31"/>
      <c r="J143" s="31"/>
      <c r="K143" s="31"/>
      <c r="L143" s="31"/>
      <c r="M143" s="31"/>
      <c r="N143" s="31"/>
      <c r="O143" s="31"/>
      <c r="P143" s="31"/>
      <c r="Q143" s="31"/>
      <c r="R143" s="31"/>
      <c r="S143" s="31"/>
      <c r="T143" s="31"/>
      <c r="U143" s="31"/>
      <c r="V143" s="31"/>
      <c r="W143" s="31"/>
      <c r="X143" s="31"/>
      <c r="Y143" s="31"/>
      <c r="Z143" s="31"/>
      <c r="AA143" s="31"/>
      <c r="AB143" s="31"/>
    </row>
    <row r="144" spans="1:28">
      <c r="A144" s="31"/>
      <c r="B144" s="31"/>
      <c r="C144" s="31"/>
      <c r="D144" s="31"/>
      <c r="E144" s="31"/>
      <c r="F144" s="32"/>
      <c r="G144" s="31"/>
      <c r="H144" s="31"/>
      <c r="I144" s="31"/>
      <c r="J144" s="31"/>
      <c r="K144" s="31"/>
      <c r="L144" s="31"/>
      <c r="M144" s="31"/>
      <c r="N144" s="31"/>
      <c r="O144" s="31"/>
      <c r="P144" s="31"/>
      <c r="Q144" s="31"/>
      <c r="R144" s="31"/>
      <c r="S144" s="31"/>
      <c r="T144" s="31"/>
      <c r="U144" s="31"/>
      <c r="V144" s="31"/>
      <c r="W144" s="31"/>
      <c r="X144" s="31"/>
      <c r="Y144" s="31"/>
      <c r="Z144" s="31"/>
      <c r="AA144" s="31"/>
      <c r="AB144" s="31"/>
    </row>
    <row r="145" spans="1:28">
      <c r="A145" s="31"/>
      <c r="B145" s="31"/>
      <c r="C145" s="31"/>
      <c r="D145" s="31"/>
      <c r="E145" s="31"/>
      <c r="F145" s="32"/>
      <c r="G145" s="31"/>
      <c r="H145" s="31"/>
      <c r="I145" s="31"/>
      <c r="J145" s="31"/>
      <c r="K145" s="31"/>
      <c r="L145" s="31"/>
      <c r="M145" s="31"/>
      <c r="N145" s="31"/>
      <c r="O145" s="31"/>
      <c r="P145" s="31"/>
      <c r="Q145" s="31"/>
      <c r="R145" s="31"/>
      <c r="S145" s="31"/>
      <c r="T145" s="31"/>
      <c r="U145" s="31"/>
      <c r="V145" s="31"/>
      <c r="W145" s="31"/>
      <c r="X145" s="31"/>
      <c r="Y145" s="31"/>
      <c r="Z145" s="31"/>
      <c r="AA145" s="31"/>
      <c r="AB145" s="31"/>
    </row>
    <row r="146" spans="1:28">
      <c r="A146" s="31"/>
      <c r="B146" s="31"/>
      <c r="C146" s="31"/>
      <c r="D146" s="31"/>
      <c r="E146" s="31"/>
      <c r="F146" s="32"/>
      <c r="G146" s="31"/>
      <c r="H146" s="31"/>
      <c r="I146" s="31"/>
      <c r="J146" s="31"/>
      <c r="K146" s="31"/>
      <c r="L146" s="31"/>
      <c r="M146" s="31"/>
      <c r="N146" s="31"/>
      <c r="O146" s="31"/>
      <c r="P146" s="31"/>
      <c r="Q146" s="31"/>
      <c r="R146" s="31"/>
      <c r="S146" s="31"/>
      <c r="T146" s="31"/>
      <c r="U146" s="31"/>
      <c r="V146" s="31"/>
      <c r="W146" s="31"/>
      <c r="X146" s="31"/>
      <c r="Y146" s="31"/>
      <c r="Z146" s="31"/>
      <c r="AA146" s="31"/>
      <c r="AB146" s="31"/>
    </row>
    <row r="147" spans="1:28">
      <c r="A147" s="31"/>
      <c r="B147" s="31"/>
      <c r="C147" s="31"/>
      <c r="D147" s="31"/>
      <c r="E147" s="31"/>
      <c r="F147" s="32"/>
      <c r="G147" s="31"/>
      <c r="H147" s="31"/>
      <c r="I147" s="31"/>
      <c r="J147" s="31"/>
      <c r="K147" s="31"/>
      <c r="L147" s="31"/>
      <c r="M147" s="31"/>
      <c r="N147" s="31"/>
      <c r="O147" s="31"/>
      <c r="P147" s="31"/>
      <c r="Q147" s="31"/>
      <c r="R147" s="31"/>
      <c r="S147" s="31"/>
      <c r="T147" s="31"/>
      <c r="U147" s="31"/>
      <c r="V147" s="31"/>
      <c r="W147" s="31"/>
      <c r="X147" s="31"/>
      <c r="Y147" s="31"/>
      <c r="Z147" s="31"/>
      <c r="AA147" s="31"/>
      <c r="AB147" s="31"/>
    </row>
    <row r="148" spans="1:28">
      <c r="A148" s="31"/>
      <c r="B148" s="31"/>
      <c r="C148" s="31"/>
      <c r="D148" s="31"/>
      <c r="E148" s="31"/>
      <c r="F148" s="32"/>
      <c r="G148" s="31"/>
      <c r="H148" s="31"/>
      <c r="I148" s="31"/>
      <c r="J148" s="31"/>
      <c r="K148" s="31"/>
      <c r="L148" s="31"/>
      <c r="M148" s="31"/>
      <c r="N148" s="31"/>
      <c r="O148" s="31"/>
      <c r="P148" s="31"/>
      <c r="Q148" s="31"/>
      <c r="R148" s="31"/>
      <c r="S148" s="31"/>
      <c r="T148" s="31"/>
      <c r="U148" s="31"/>
      <c r="V148" s="31"/>
      <c r="W148" s="31"/>
      <c r="X148" s="31"/>
      <c r="Y148" s="31"/>
      <c r="Z148" s="31"/>
      <c r="AA148" s="31"/>
      <c r="AB148" s="31"/>
    </row>
    <row r="149" spans="1:28">
      <c r="A149" s="31"/>
      <c r="B149" s="31"/>
      <c r="C149" s="31"/>
      <c r="D149" s="31"/>
      <c r="E149" s="31"/>
      <c r="F149" s="32"/>
      <c r="G149" s="31"/>
      <c r="H149" s="31"/>
      <c r="I149" s="31"/>
      <c r="J149" s="31"/>
      <c r="K149" s="31"/>
      <c r="L149" s="31"/>
      <c r="M149" s="31"/>
      <c r="N149" s="31"/>
      <c r="O149" s="31"/>
      <c r="P149" s="31"/>
      <c r="Q149" s="31"/>
      <c r="R149" s="31"/>
      <c r="S149" s="31"/>
      <c r="T149" s="31"/>
      <c r="U149" s="31"/>
      <c r="V149" s="31"/>
      <c r="W149" s="31"/>
      <c r="X149" s="31"/>
      <c r="Y149" s="31"/>
      <c r="Z149" s="31"/>
      <c r="AA149" s="31"/>
      <c r="AB149" s="31"/>
    </row>
    <row r="150" spans="1:28">
      <c r="A150" s="31"/>
      <c r="B150" s="31"/>
      <c r="C150" s="31"/>
      <c r="D150" s="31"/>
      <c r="E150" s="31"/>
      <c r="F150" s="32"/>
      <c r="G150" s="31"/>
      <c r="H150" s="31"/>
      <c r="I150" s="31"/>
      <c r="J150" s="31"/>
      <c r="K150" s="31"/>
      <c r="L150" s="31"/>
      <c r="M150" s="31"/>
      <c r="N150" s="31"/>
      <c r="O150" s="31"/>
      <c r="P150" s="31"/>
      <c r="Q150" s="31"/>
      <c r="R150" s="31"/>
      <c r="S150" s="31"/>
      <c r="T150" s="31"/>
      <c r="U150" s="31"/>
      <c r="V150" s="31"/>
      <c r="W150" s="31"/>
      <c r="X150" s="31"/>
      <c r="Y150" s="31"/>
      <c r="Z150" s="31"/>
      <c r="AA150" s="31"/>
      <c r="AB150" s="31"/>
    </row>
    <row r="151" spans="1:28">
      <c r="A151" s="31"/>
      <c r="B151" s="31"/>
      <c r="C151" s="31"/>
      <c r="D151" s="31"/>
      <c r="E151" s="31"/>
      <c r="F151" s="32"/>
      <c r="G151" s="31"/>
      <c r="H151" s="31"/>
      <c r="I151" s="31"/>
      <c r="J151" s="31"/>
      <c r="K151" s="31"/>
      <c r="L151" s="31"/>
      <c r="M151" s="31"/>
      <c r="N151" s="31"/>
      <c r="O151" s="31"/>
      <c r="P151" s="31"/>
      <c r="Q151" s="31"/>
      <c r="R151" s="31"/>
      <c r="S151" s="31"/>
      <c r="T151" s="31"/>
      <c r="U151" s="31"/>
      <c r="V151" s="31"/>
      <c r="W151" s="31"/>
      <c r="X151" s="31"/>
      <c r="Y151" s="31"/>
      <c r="Z151" s="31"/>
      <c r="AA151" s="31"/>
      <c r="AB151" s="31"/>
    </row>
    <row r="152" spans="1:28">
      <c r="A152" s="31"/>
      <c r="B152" s="31"/>
      <c r="C152" s="31"/>
      <c r="D152" s="31"/>
      <c r="E152" s="31"/>
      <c r="F152" s="32"/>
      <c r="G152" s="31"/>
      <c r="H152" s="31"/>
      <c r="I152" s="31"/>
      <c r="J152" s="31"/>
      <c r="K152" s="31"/>
      <c r="L152" s="31"/>
      <c r="M152" s="31"/>
      <c r="N152" s="31"/>
      <c r="O152" s="31"/>
      <c r="P152" s="31"/>
      <c r="Q152" s="31"/>
      <c r="R152" s="31"/>
      <c r="S152" s="31"/>
      <c r="T152" s="31"/>
      <c r="U152" s="31"/>
      <c r="V152" s="31"/>
      <c r="W152" s="31"/>
      <c r="X152" s="31"/>
      <c r="Y152" s="31"/>
      <c r="Z152" s="31"/>
      <c r="AA152" s="31"/>
      <c r="AB152" s="31"/>
    </row>
    <row r="153" spans="1:28">
      <c r="A153" s="31"/>
      <c r="B153" s="31"/>
      <c r="C153" s="31"/>
      <c r="D153" s="31"/>
      <c r="E153" s="31"/>
      <c r="F153" s="32"/>
      <c r="G153" s="31"/>
      <c r="H153" s="31"/>
      <c r="I153" s="31"/>
      <c r="J153" s="31"/>
      <c r="K153" s="31"/>
      <c r="L153" s="31"/>
      <c r="M153" s="31"/>
      <c r="N153" s="31"/>
      <c r="O153" s="31"/>
      <c r="P153" s="31"/>
      <c r="Q153" s="31"/>
      <c r="R153" s="31"/>
      <c r="S153" s="31"/>
      <c r="T153" s="31"/>
      <c r="U153" s="31"/>
      <c r="V153" s="31"/>
      <c r="W153" s="31"/>
      <c r="X153" s="31"/>
      <c r="Y153" s="31"/>
      <c r="Z153" s="31"/>
      <c r="AA153" s="31"/>
      <c r="AB153" s="31"/>
    </row>
    <row r="154" spans="1:28">
      <c r="A154" s="31"/>
      <c r="B154" s="31"/>
      <c r="C154" s="31"/>
      <c r="D154" s="31"/>
      <c r="E154" s="31"/>
      <c r="F154" s="32"/>
      <c r="G154" s="31"/>
      <c r="H154" s="31"/>
      <c r="I154" s="31"/>
      <c r="J154" s="31"/>
      <c r="K154" s="31"/>
      <c r="L154" s="31"/>
      <c r="M154" s="31"/>
      <c r="N154" s="31"/>
      <c r="O154" s="31"/>
      <c r="P154" s="31"/>
      <c r="Q154" s="31"/>
      <c r="R154" s="31"/>
      <c r="S154" s="31"/>
      <c r="T154" s="31"/>
      <c r="U154" s="31"/>
      <c r="V154" s="31"/>
      <c r="W154" s="31"/>
      <c r="X154" s="31"/>
      <c r="Y154" s="31"/>
      <c r="Z154" s="31"/>
      <c r="AA154" s="31"/>
      <c r="AB154" s="31"/>
    </row>
    <row r="155" spans="1:28">
      <c r="A155" s="31"/>
      <c r="B155" s="31"/>
      <c r="C155" s="31"/>
      <c r="D155" s="31"/>
      <c r="E155" s="31"/>
      <c r="F155" s="32"/>
      <c r="G155" s="31"/>
      <c r="H155" s="31"/>
      <c r="I155" s="31"/>
      <c r="J155" s="31"/>
      <c r="K155" s="31"/>
      <c r="L155" s="31"/>
      <c r="M155" s="31"/>
      <c r="N155" s="31"/>
      <c r="O155" s="31"/>
      <c r="P155" s="31"/>
      <c r="Q155" s="31"/>
      <c r="R155" s="31"/>
      <c r="S155" s="31"/>
      <c r="T155" s="31"/>
      <c r="U155" s="31"/>
      <c r="V155" s="31"/>
      <c r="W155" s="31"/>
      <c r="X155" s="31"/>
      <c r="Y155" s="31"/>
      <c r="Z155" s="31"/>
      <c r="AA155" s="31"/>
      <c r="AB155" s="31"/>
    </row>
    <row r="156" spans="1:28">
      <c r="A156" s="31"/>
      <c r="B156" s="31"/>
      <c r="C156" s="31"/>
      <c r="D156" s="31"/>
      <c r="E156" s="31"/>
      <c r="F156" s="32"/>
      <c r="G156" s="31"/>
      <c r="H156" s="31"/>
      <c r="I156" s="31"/>
      <c r="J156" s="31"/>
      <c r="K156" s="31"/>
      <c r="L156" s="31"/>
      <c r="M156" s="31"/>
      <c r="N156" s="31"/>
      <c r="O156" s="31"/>
      <c r="P156" s="31"/>
      <c r="Q156" s="31"/>
      <c r="R156" s="31"/>
      <c r="S156" s="31"/>
      <c r="T156" s="31"/>
      <c r="U156" s="31"/>
      <c r="V156" s="31"/>
      <c r="W156" s="31"/>
      <c r="X156" s="31"/>
      <c r="Y156" s="31"/>
      <c r="Z156" s="31"/>
      <c r="AA156" s="31"/>
      <c r="AB156" s="31"/>
    </row>
    <row r="157" spans="1:28">
      <c r="A157" s="31"/>
      <c r="B157" s="31"/>
      <c r="C157" s="31"/>
      <c r="D157" s="31"/>
      <c r="E157" s="31"/>
      <c r="F157" s="32"/>
      <c r="G157" s="31"/>
      <c r="H157" s="31"/>
      <c r="I157" s="31"/>
      <c r="J157" s="31"/>
      <c r="K157" s="31"/>
      <c r="L157" s="31"/>
      <c r="M157" s="31"/>
      <c r="N157" s="31"/>
      <c r="O157" s="31"/>
      <c r="P157" s="31"/>
      <c r="Q157" s="31"/>
      <c r="R157" s="31"/>
      <c r="S157" s="31"/>
      <c r="T157" s="31"/>
      <c r="U157" s="31"/>
      <c r="V157" s="31"/>
      <c r="W157" s="31"/>
      <c r="X157" s="31"/>
      <c r="Y157" s="31"/>
      <c r="Z157" s="31"/>
      <c r="AA157" s="31"/>
      <c r="AB157" s="31"/>
    </row>
    <row r="158" spans="1:28">
      <c r="A158" s="31"/>
      <c r="B158" s="31"/>
      <c r="C158" s="31"/>
      <c r="D158" s="31"/>
      <c r="E158" s="31"/>
      <c r="F158" s="32"/>
      <c r="G158" s="31"/>
      <c r="H158" s="31"/>
      <c r="I158" s="31"/>
      <c r="J158" s="31"/>
      <c r="K158" s="31"/>
      <c r="L158" s="31"/>
      <c r="M158" s="31"/>
      <c r="N158" s="31"/>
      <c r="O158" s="31"/>
      <c r="P158" s="31"/>
      <c r="Q158" s="31"/>
      <c r="R158" s="31"/>
      <c r="S158" s="31"/>
      <c r="T158" s="31"/>
      <c r="U158" s="31"/>
      <c r="V158" s="31"/>
      <c r="W158" s="31"/>
      <c r="X158" s="31"/>
      <c r="Y158" s="31"/>
      <c r="Z158" s="31"/>
      <c r="AA158" s="31"/>
      <c r="AB158" s="31"/>
    </row>
    <row r="159" spans="1:28">
      <c r="A159" s="31"/>
      <c r="B159" s="31"/>
      <c r="C159" s="31"/>
      <c r="D159" s="31"/>
      <c r="E159" s="31"/>
      <c r="F159" s="32"/>
      <c r="G159" s="31"/>
      <c r="H159" s="31"/>
      <c r="I159" s="31"/>
      <c r="J159" s="31"/>
      <c r="K159" s="31"/>
      <c r="L159" s="31"/>
      <c r="M159" s="31"/>
      <c r="N159" s="31"/>
      <c r="O159" s="31"/>
      <c r="P159" s="31"/>
      <c r="Q159" s="31"/>
      <c r="R159" s="31"/>
      <c r="S159" s="31"/>
      <c r="T159" s="31"/>
      <c r="U159" s="31"/>
      <c r="V159" s="31"/>
      <c r="W159" s="31"/>
      <c r="X159" s="31"/>
      <c r="Y159" s="31"/>
      <c r="Z159" s="31"/>
      <c r="AA159" s="31"/>
      <c r="AB159" s="31"/>
    </row>
    <row r="160" spans="1:28">
      <c r="A160" s="31"/>
      <c r="B160" s="31"/>
      <c r="C160" s="31"/>
      <c r="D160" s="31"/>
      <c r="E160" s="31"/>
      <c r="F160" s="32"/>
      <c r="G160" s="31"/>
      <c r="H160" s="31"/>
      <c r="I160" s="31"/>
      <c r="J160" s="31"/>
      <c r="K160" s="31"/>
      <c r="L160" s="31"/>
      <c r="M160" s="31"/>
      <c r="N160" s="31"/>
      <c r="O160" s="31"/>
      <c r="P160" s="31"/>
      <c r="Q160" s="31"/>
      <c r="R160" s="31"/>
      <c r="S160" s="31"/>
      <c r="T160" s="31"/>
      <c r="U160" s="31"/>
      <c r="V160" s="31"/>
      <c r="W160" s="31"/>
      <c r="X160" s="31"/>
      <c r="Y160" s="31"/>
      <c r="Z160" s="31"/>
      <c r="AA160" s="31"/>
      <c r="AB160" s="31"/>
    </row>
    <row r="161" spans="1:28">
      <c r="A161" s="31"/>
      <c r="B161" s="31"/>
      <c r="C161" s="31"/>
      <c r="D161" s="31"/>
      <c r="E161" s="31"/>
      <c r="F161" s="32"/>
      <c r="G161" s="31"/>
      <c r="H161" s="31"/>
      <c r="I161" s="31"/>
      <c r="J161" s="31"/>
      <c r="K161" s="31"/>
      <c r="L161" s="31"/>
      <c r="M161" s="31"/>
      <c r="N161" s="31"/>
      <c r="O161" s="31"/>
      <c r="P161" s="31"/>
      <c r="Q161" s="31"/>
      <c r="R161" s="31"/>
      <c r="S161" s="31"/>
      <c r="T161" s="31"/>
      <c r="U161" s="31"/>
      <c r="V161" s="31"/>
      <c r="W161" s="31"/>
      <c r="X161" s="31"/>
      <c r="Y161" s="31"/>
      <c r="Z161" s="31"/>
      <c r="AA161" s="31"/>
      <c r="AB161" s="31"/>
    </row>
    <row r="162" spans="1:28">
      <c r="A162" s="31"/>
      <c r="B162" s="31"/>
      <c r="C162" s="31"/>
      <c r="D162" s="31"/>
      <c r="E162" s="31"/>
      <c r="F162" s="32"/>
      <c r="G162" s="31"/>
      <c r="H162" s="31"/>
      <c r="I162" s="31"/>
      <c r="J162" s="31"/>
      <c r="K162" s="31"/>
      <c r="L162" s="31"/>
      <c r="M162" s="31"/>
      <c r="N162" s="31"/>
      <c r="O162" s="31"/>
      <c r="P162" s="31"/>
      <c r="Q162" s="31"/>
      <c r="R162" s="31"/>
      <c r="S162" s="31"/>
      <c r="T162" s="31"/>
      <c r="U162" s="31"/>
      <c r="V162" s="31"/>
      <c r="W162" s="31"/>
      <c r="X162" s="31"/>
      <c r="Y162" s="31"/>
      <c r="Z162" s="31"/>
      <c r="AA162" s="31"/>
      <c r="AB162" s="31"/>
    </row>
    <row r="163" spans="1:28">
      <c r="A163" s="31"/>
      <c r="B163" s="31"/>
      <c r="C163" s="31"/>
      <c r="D163" s="31"/>
      <c r="E163" s="31"/>
      <c r="F163" s="32"/>
      <c r="G163" s="31"/>
      <c r="H163" s="31"/>
      <c r="I163" s="31"/>
      <c r="J163" s="31"/>
      <c r="K163" s="31"/>
      <c r="L163" s="31"/>
      <c r="M163" s="31"/>
      <c r="N163" s="31"/>
      <c r="O163" s="31"/>
      <c r="P163" s="31"/>
      <c r="Q163" s="31"/>
      <c r="R163" s="31"/>
      <c r="S163" s="31"/>
      <c r="T163" s="31"/>
      <c r="U163" s="31"/>
      <c r="V163" s="31"/>
      <c r="W163" s="31"/>
      <c r="X163" s="31"/>
      <c r="Y163" s="31"/>
      <c r="Z163" s="31"/>
      <c r="AA163" s="31"/>
      <c r="AB163" s="31"/>
    </row>
    <row r="164" spans="1:28">
      <c r="A164" s="31"/>
      <c r="B164" s="31"/>
      <c r="C164" s="31"/>
      <c r="D164" s="31"/>
      <c r="E164" s="31"/>
      <c r="F164" s="32"/>
      <c r="G164" s="31"/>
      <c r="H164" s="31"/>
      <c r="I164" s="31"/>
      <c r="J164" s="31"/>
      <c r="K164" s="31"/>
      <c r="L164" s="31"/>
      <c r="M164" s="31"/>
      <c r="N164" s="31"/>
      <c r="O164" s="31"/>
      <c r="P164" s="31"/>
      <c r="Q164" s="31"/>
      <c r="R164" s="31"/>
      <c r="S164" s="31"/>
      <c r="T164" s="31"/>
      <c r="U164" s="31"/>
      <c r="V164" s="31"/>
      <c r="W164" s="31"/>
      <c r="X164" s="31"/>
      <c r="Y164" s="31"/>
      <c r="Z164" s="31"/>
      <c r="AA164" s="31"/>
      <c r="AB164" s="31"/>
    </row>
    <row r="165" spans="1:28">
      <c r="A165" s="31"/>
      <c r="B165" s="31"/>
      <c r="C165" s="31"/>
      <c r="D165" s="31"/>
      <c r="E165" s="31"/>
      <c r="F165" s="32"/>
      <c r="G165" s="31"/>
      <c r="H165" s="31"/>
      <c r="I165" s="31"/>
      <c r="J165" s="31"/>
      <c r="K165" s="31"/>
      <c r="L165" s="31"/>
      <c r="M165" s="31"/>
      <c r="N165" s="31"/>
      <c r="O165" s="31"/>
      <c r="P165" s="31"/>
      <c r="Q165" s="31"/>
      <c r="R165" s="31"/>
      <c r="S165" s="31"/>
      <c r="T165" s="31"/>
      <c r="U165" s="31"/>
      <c r="V165" s="31"/>
      <c r="W165" s="31"/>
      <c r="X165" s="31"/>
      <c r="Y165" s="31"/>
      <c r="Z165" s="31"/>
      <c r="AA165" s="31"/>
      <c r="AB165" s="31"/>
    </row>
    <row r="166" spans="1:28">
      <c r="A166" s="31"/>
      <c r="B166" s="31"/>
      <c r="C166" s="31"/>
      <c r="D166" s="31"/>
      <c r="E166" s="31"/>
      <c r="F166" s="32"/>
      <c r="G166" s="31"/>
      <c r="H166" s="31"/>
      <c r="I166" s="31"/>
      <c r="J166" s="31"/>
      <c r="K166" s="31"/>
      <c r="L166" s="31"/>
      <c r="M166" s="31"/>
      <c r="N166" s="31"/>
      <c r="O166" s="31"/>
      <c r="P166" s="31"/>
      <c r="Q166" s="31"/>
      <c r="R166" s="31"/>
      <c r="S166" s="31"/>
      <c r="T166" s="31"/>
      <c r="U166" s="31"/>
      <c r="V166" s="31"/>
      <c r="W166" s="31"/>
      <c r="X166" s="31"/>
      <c r="Y166" s="31"/>
      <c r="Z166" s="31"/>
      <c r="AA166" s="31"/>
      <c r="AB166" s="31"/>
    </row>
    <row r="167" spans="1:28">
      <c r="A167" s="31"/>
      <c r="B167" s="31"/>
      <c r="C167" s="31"/>
      <c r="D167" s="31"/>
      <c r="E167" s="31"/>
      <c r="F167" s="32"/>
      <c r="G167" s="31"/>
      <c r="H167" s="31"/>
      <c r="I167" s="31"/>
      <c r="J167" s="31"/>
      <c r="K167" s="31"/>
      <c r="L167" s="31"/>
      <c r="M167" s="31"/>
      <c r="N167" s="31"/>
      <c r="O167" s="31"/>
      <c r="P167" s="31"/>
      <c r="Q167" s="31"/>
      <c r="R167" s="31"/>
      <c r="S167" s="31"/>
      <c r="T167" s="31"/>
      <c r="U167" s="31"/>
      <c r="V167" s="31"/>
      <c r="W167" s="31"/>
      <c r="X167" s="31"/>
      <c r="Y167" s="31"/>
      <c r="Z167" s="31"/>
      <c r="AA167" s="31"/>
      <c r="AB167" s="31"/>
    </row>
    <row r="168" spans="1:28">
      <c r="A168" s="31"/>
      <c r="B168" s="31"/>
      <c r="C168" s="31"/>
      <c r="D168" s="31"/>
      <c r="E168" s="31"/>
      <c r="F168" s="32"/>
      <c r="G168" s="31"/>
      <c r="H168" s="31"/>
      <c r="I168" s="31"/>
      <c r="J168" s="31"/>
      <c r="K168" s="31"/>
      <c r="L168" s="31"/>
      <c r="M168" s="31"/>
      <c r="N168" s="31"/>
      <c r="O168" s="31"/>
      <c r="P168" s="31"/>
      <c r="Q168" s="31"/>
      <c r="R168" s="31"/>
      <c r="S168" s="31"/>
      <c r="T168" s="31"/>
      <c r="U168" s="31"/>
      <c r="V168" s="31"/>
      <c r="W168" s="31"/>
      <c r="X168" s="31"/>
      <c r="Y168" s="31"/>
      <c r="Z168" s="31"/>
      <c r="AA168" s="31"/>
      <c r="AB168" s="31"/>
    </row>
    <row r="169" spans="1:28">
      <c r="A169" s="31"/>
      <c r="B169" s="31"/>
      <c r="C169" s="31"/>
      <c r="D169" s="31"/>
      <c r="E169" s="31"/>
      <c r="F169" s="32"/>
      <c r="G169" s="31"/>
      <c r="H169" s="31"/>
      <c r="I169" s="31"/>
      <c r="J169" s="31"/>
      <c r="K169" s="31"/>
      <c r="L169" s="31"/>
      <c r="M169" s="31"/>
      <c r="N169" s="31"/>
      <c r="O169" s="31"/>
      <c r="P169" s="31"/>
      <c r="Q169" s="31"/>
      <c r="R169" s="31"/>
      <c r="S169" s="31"/>
      <c r="T169" s="31"/>
      <c r="U169" s="31"/>
      <c r="V169" s="31"/>
      <c r="W169" s="31"/>
      <c r="X169" s="31"/>
      <c r="Y169" s="31"/>
      <c r="Z169" s="31"/>
      <c r="AA169" s="31"/>
      <c r="AB169" s="31"/>
    </row>
    <row r="170" spans="1:28">
      <c r="A170" s="31"/>
      <c r="B170" s="31"/>
      <c r="C170" s="31"/>
      <c r="D170" s="31"/>
      <c r="E170" s="31"/>
      <c r="F170" s="32"/>
      <c r="G170" s="31"/>
      <c r="H170" s="31"/>
      <c r="I170" s="31"/>
      <c r="J170" s="31"/>
      <c r="K170" s="31"/>
      <c r="L170" s="31"/>
      <c r="M170" s="31"/>
      <c r="N170" s="31"/>
      <c r="O170" s="31"/>
      <c r="P170" s="31"/>
      <c r="Q170" s="31"/>
      <c r="R170" s="31"/>
      <c r="S170" s="31"/>
      <c r="T170" s="31"/>
      <c r="U170" s="31"/>
      <c r="V170" s="31"/>
      <c r="W170" s="31"/>
      <c r="X170" s="31"/>
      <c r="Y170" s="31"/>
      <c r="Z170" s="31"/>
      <c r="AA170" s="31"/>
      <c r="AB170" s="31"/>
    </row>
    <row r="171" spans="1:28">
      <c r="A171" s="31"/>
      <c r="B171" s="31"/>
      <c r="C171" s="31"/>
      <c r="D171" s="31"/>
      <c r="E171" s="31"/>
      <c r="F171" s="32"/>
      <c r="G171" s="31"/>
      <c r="H171" s="31"/>
      <c r="I171" s="31"/>
      <c r="J171" s="31"/>
      <c r="K171" s="31"/>
      <c r="L171" s="31"/>
      <c r="M171" s="31"/>
      <c r="N171" s="31"/>
      <c r="O171" s="31"/>
      <c r="P171" s="31"/>
      <c r="Q171" s="31"/>
      <c r="R171" s="31"/>
      <c r="S171" s="31"/>
      <c r="T171" s="31"/>
      <c r="U171" s="31"/>
      <c r="V171" s="31"/>
      <c r="W171" s="31"/>
      <c r="X171" s="31"/>
      <c r="Y171" s="31"/>
      <c r="Z171" s="31"/>
      <c r="AA171" s="31"/>
      <c r="AB171" s="31"/>
    </row>
    <row r="172" spans="1:28">
      <c r="A172" s="31"/>
      <c r="B172" s="31"/>
      <c r="C172" s="31"/>
      <c r="D172" s="31"/>
      <c r="E172" s="31"/>
      <c r="F172" s="32"/>
      <c r="G172" s="31"/>
      <c r="H172" s="31"/>
      <c r="I172" s="31"/>
      <c r="J172" s="31"/>
      <c r="K172" s="31"/>
      <c r="L172" s="31"/>
      <c r="M172" s="31"/>
      <c r="N172" s="31"/>
      <c r="O172" s="31"/>
      <c r="P172" s="31"/>
      <c r="Q172" s="31"/>
      <c r="R172" s="31"/>
      <c r="S172" s="31"/>
      <c r="T172" s="31"/>
      <c r="U172" s="31"/>
      <c r="V172" s="31"/>
      <c r="W172" s="31"/>
      <c r="X172" s="31"/>
      <c r="Y172" s="31"/>
      <c r="Z172" s="31"/>
      <c r="AA172" s="31"/>
      <c r="AB172" s="31"/>
    </row>
    <row r="173" spans="1:28">
      <c r="A173" s="31"/>
      <c r="B173" s="31"/>
      <c r="C173" s="31"/>
      <c r="D173" s="31"/>
      <c r="E173" s="31"/>
      <c r="F173" s="32"/>
      <c r="G173" s="31"/>
      <c r="H173" s="31"/>
      <c r="I173" s="31"/>
      <c r="J173" s="31"/>
      <c r="K173" s="31"/>
      <c r="L173" s="31"/>
      <c r="M173" s="31"/>
      <c r="N173" s="31"/>
      <c r="O173" s="31"/>
      <c r="P173" s="31"/>
      <c r="Q173" s="31"/>
      <c r="R173" s="31"/>
      <c r="S173" s="31"/>
      <c r="T173" s="31"/>
      <c r="U173" s="31"/>
      <c r="V173" s="31"/>
      <c r="W173" s="31"/>
      <c r="X173" s="31"/>
      <c r="Y173" s="31"/>
      <c r="Z173" s="31"/>
      <c r="AA173" s="31"/>
      <c r="AB173" s="31"/>
    </row>
    <row r="174" spans="1:28">
      <c r="A174" s="31"/>
      <c r="B174" s="31"/>
      <c r="C174" s="31"/>
      <c r="D174" s="31"/>
      <c r="E174" s="31"/>
      <c r="F174" s="32"/>
      <c r="G174" s="31"/>
      <c r="H174" s="31"/>
      <c r="I174" s="31"/>
      <c r="J174" s="31"/>
      <c r="K174" s="31"/>
      <c r="L174" s="31"/>
      <c r="M174" s="31"/>
      <c r="N174" s="31"/>
      <c r="O174" s="31"/>
      <c r="P174" s="31"/>
      <c r="Q174" s="31"/>
      <c r="R174" s="31"/>
      <c r="S174" s="31"/>
      <c r="T174" s="31"/>
      <c r="U174" s="31"/>
      <c r="V174" s="31"/>
      <c r="W174" s="31"/>
      <c r="X174" s="31"/>
      <c r="Y174" s="31"/>
      <c r="Z174" s="31"/>
      <c r="AA174" s="31"/>
      <c r="AB174" s="31"/>
    </row>
    <row r="175" spans="1:28">
      <c r="A175" s="31"/>
      <c r="B175" s="31"/>
      <c r="C175" s="31"/>
      <c r="D175" s="31"/>
      <c r="E175" s="31"/>
      <c r="F175" s="32"/>
      <c r="G175" s="31"/>
      <c r="H175" s="31"/>
      <c r="I175" s="31"/>
      <c r="J175" s="31"/>
      <c r="K175" s="31"/>
      <c r="L175" s="31"/>
      <c r="M175" s="31"/>
      <c r="N175" s="31"/>
      <c r="O175" s="31"/>
      <c r="P175" s="31"/>
      <c r="Q175" s="31"/>
      <c r="R175" s="31"/>
      <c r="S175" s="31"/>
      <c r="T175" s="31"/>
      <c r="U175" s="31"/>
      <c r="V175" s="31"/>
      <c r="W175" s="31"/>
      <c r="X175" s="31"/>
      <c r="Y175" s="31"/>
      <c r="Z175" s="31"/>
      <c r="AA175" s="31"/>
      <c r="AB175" s="31"/>
    </row>
    <row r="176" spans="1:28">
      <c r="A176" s="31"/>
      <c r="B176" s="31"/>
      <c r="C176" s="31"/>
      <c r="D176" s="31"/>
      <c r="E176" s="31"/>
      <c r="F176" s="32"/>
      <c r="G176" s="31"/>
      <c r="H176" s="31"/>
      <c r="I176" s="31"/>
      <c r="J176" s="31"/>
      <c r="K176" s="31"/>
      <c r="L176" s="31"/>
      <c r="M176" s="31"/>
      <c r="N176" s="31"/>
      <c r="O176" s="31"/>
      <c r="P176" s="31"/>
      <c r="Q176" s="31"/>
      <c r="R176" s="31"/>
      <c r="S176" s="31"/>
      <c r="T176" s="31"/>
      <c r="U176" s="31"/>
      <c r="V176" s="31"/>
      <c r="W176" s="31"/>
      <c r="X176" s="31"/>
      <c r="Y176" s="31"/>
      <c r="Z176" s="31"/>
      <c r="AA176" s="31"/>
      <c r="AB176" s="31"/>
    </row>
    <row r="177" spans="1:28">
      <c r="A177" s="31"/>
      <c r="B177" s="31"/>
      <c r="C177" s="31"/>
      <c r="D177" s="31"/>
      <c r="E177" s="31"/>
      <c r="F177" s="32"/>
      <c r="G177" s="31"/>
      <c r="H177" s="31"/>
      <c r="I177" s="31"/>
      <c r="J177" s="31"/>
      <c r="K177" s="31"/>
      <c r="L177" s="31"/>
      <c r="M177" s="31"/>
      <c r="N177" s="31"/>
      <c r="O177" s="31"/>
      <c r="P177" s="31"/>
      <c r="Q177" s="31"/>
      <c r="R177" s="31"/>
      <c r="S177" s="31"/>
      <c r="T177" s="31"/>
      <c r="U177" s="31"/>
      <c r="V177" s="31"/>
      <c r="W177" s="31"/>
      <c r="X177" s="31"/>
      <c r="Y177" s="31"/>
      <c r="Z177" s="31"/>
      <c r="AA177" s="31"/>
      <c r="AB177" s="31"/>
    </row>
    <row r="178" spans="1:28">
      <c r="A178" s="31"/>
      <c r="B178" s="31"/>
      <c r="C178" s="31"/>
      <c r="D178" s="31"/>
      <c r="E178" s="31"/>
      <c r="F178" s="32"/>
      <c r="G178" s="31"/>
      <c r="H178" s="31"/>
      <c r="I178" s="31"/>
      <c r="J178" s="31"/>
      <c r="K178" s="31"/>
      <c r="L178" s="31"/>
      <c r="M178" s="31"/>
      <c r="N178" s="31"/>
      <c r="O178" s="31"/>
      <c r="P178" s="31"/>
      <c r="Q178" s="31"/>
      <c r="R178" s="31"/>
      <c r="S178" s="31"/>
      <c r="T178" s="31"/>
      <c r="U178" s="31"/>
      <c r="V178" s="31"/>
      <c r="W178" s="31"/>
      <c r="X178" s="31"/>
      <c r="Y178" s="31"/>
      <c r="Z178" s="31"/>
      <c r="AA178" s="31"/>
      <c r="AB178" s="31"/>
    </row>
    <row r="179" spans="1:28">
      <c r="A179" s="31"/>
      <c r="B179" s="31"/>
      <c r="C179" s="31"/>
      <c r="D179" s="31"/>
      <c r="E179" s="31"/>
      <c r="F179" s="32"/>
      <c r="G179" s="31"/>
      <c r="H179" s="31"/>
      <c r="I179" s="31"/>
      <c r="J179" s="31"/>
      <c r="K179" s="31"/>
      <c r="L179" s="31"/>
      <c r="M179" s="31"/>
      <c r="N179" s="31"/>
      <c r="O179" s="31"/>
      <c r="P179" s="31"/>
      <c r="Q179" s="31"/>
      <c r="R179" s="31"/>
      <c r="S179" s="31"/>
      <c r="T179" s="31"/>
      <c r="U179" s="31"/>
      <c r="V179" s="31"/>
      <c r="W179" s="31"/>
      <c r="X179" s="31"/>
      <c r="Y179" s="31"/>
      <c r="Z179" s="31"/>
      <c r="AA179" s="31"/>
      <c r="AB179" s="31"/>
    </row>
    <row r="180" spans="1:28">
      <c r="A180" s="31"/>
      <c r="B180" s="31"/>
      <c r="C180" s="31"/>
      <c r="D180" s="31"/>
      <c r="E180" s="31"/>
      <c r="F180" s="32"/>
      <c r="G180" s="31"/>
      <c r="H180" s="31"/>
      <c r="I180" s="31"/>
      <c r="J180" s="31"/>
      <c r="K180" s="31"/>
      <c r="L180" s="31"/>
      <c r="M180" s="31"/>
      <c r="N180" s="31"/>
      <c r="O180" s="31"/>
      <c r="P180" s="31"/>
      <c r="Q180" s="31"/>
      <c r="R180" s="31"/>
      <c r="S180" s="31"/>
      <c r="T180" s="31"/>
      <c r="U180" s="31"/>
      <c r="V180" s="31"/>
      <c r="W180" s="31"/>
      <c r="X180" s="31"/>
      <c r="Y180" s="31"/>
      <c r="Z180" s="31"/>
      <c r="AA180" s="31"/>
      <c r="AB180" s="31"/>
    </row>
    <row r="181" spans="1:28">
      <c r="A181" s="31"/>
      <c r="B181" s="31"/>
      <c r="C181" s="31"/>
      <c r="D181" s="31"/>
      <c r="E181" s="31"/>
      <c r="F181" s="32"/>
      <c r="G181" s="31"/>
      <c r="H181" s="31"/>
      <c r="I181" s="31"/>
      <c r="J181" s="31"/>
      <c r="K181" s="31"/>
      <c r="L181" s="31"/>
      <c r="M181" s="31"/>
      <c r="N181" s="31"/>
      <c r="O181" s="31"/>
      <c r="P181" s="31"/>
      <c r="Q181" s="31"/>
      <c r="R181" s="31"/>
      <c r="S181" s="31"/>
      <c r="T181" s="31"/>
      <c r="U181" s="31"/>
      <c r="V181" s="31"/>
      <c r="W181" s="31"/>
      <c r="X181" s="31"/>
      <c r="Y181" s="31"/>
      <c r="Z181" s="31"/>
      <c r="AA181" s="31"/>
      <c r="AB181" s="31"/>
    </row>
    <row r="182" spans="1:28">
      <c r="A182" s="31"/>
      <c r="B182" s="31"/>
      <c r="C182" s="31"/>
      <c r="D182" s="31"/>
      <c r="E182" s="31"/>
      <c r="F182" s="32"/>
      <c r="G182" s="31"/>
      <c r="H182" s="31"/>
      <c r="I182" s="31"/>
      <c r="J182" s="31"/>
      <c r="K182" s="31"/>
      <c r="L182" s="31"/>
      <c r="M182" s="31"/>
      <c r="N182" s="31"/>
      <c r="O182" s="31"/>
      <c r="P182" s="31"/>
      <c r="Q182" s="31"/>
      <c r="R182" s="31"/>
      <c r="S182" s="31"/>
      <c r="T182" s="31"/>
      <c r="U182" s="31"/>
      <c r="V182" s="31"/>
      <c r="W182" s="31"/>
      <c r="X182" s="31"/>
      <c r="Y182" s="31"/>
      <c r="Z182" s="31"/>
      <c r="AA182" s="31"/>
      <c r="AB182" s="31"/>
    </row>
    <row r="183" spans="1:28">
      <c r="A183" s="31"/>
      <c r="B183" s="31"/>
      <c r="C183" s="31"/>
      <c r="D183" s="31"/>
      <c r="E183" s="31"/>
      <c r="F183" s="32"/>
      <c r="G183" s="31"/>
      <c r="H183" s="31"/>
      <c r="I183" s="31"/>
      <c r="J183" s="31"/>
      <c r="K183" s="31"/>
      <c r="L183" s="31"/>
      <c r="M183" s="31"/>
      <c r="N183" s="31"/>
      <c r="O183" s="31"/>
      <c r="P183" s="31"/>
      <c r="Q183" s="31"/>
      <c r="R183" s="31"/>
      <c r="S183" s="31"/>
      <c r="T183" s="31"/>
      <c r="U183" s="31"/>
      <c r="V183" s="31"/>
      <c r="W183" s="31"/>
      <c r="X183" s="31"/>
      <c r="Y183" s="31"/>
      <c r="Z183" s="31"/>
      <c r="AA183" s="31"/>
      <c r="AB183" s="31"/>
    </row>
    <row r="184" spans="1:28">
      <c r="A184" s="31"/>
      <c r="B184" s="31"/>
      <c r="C184" s="31"/>
      <c r="D184" s="31"/>
      <c r="E184" s="31"/>
      <c r="F184" s="32"/>
      <c r="G184" s="31"/>
      <c r="H184" s="31"/>
      <c r="I184" s="31"/>
      <c r="J184" s="31"/>
      <c r="K184" s="31"/>
      <c r="L184" s="31"/>
      <c r="M184" s="31"/>
      <c r="N184" s="31"/>
      <c r="O184" s="31"/>
      <c r="P184" s="31"/>
      <c r="Q184" s="31"/>
      <c r="R184" s="31"/>
      <c r="S184" s="31"/>
      <c r="T184" s="31"/>
      <c r="U184" s="31"/>
      <c r="V184" s="31"/>
      <c r="W184" s="31"/>
      <c r="X184" s="31"/>
      <c r="Y184" s="31"/>
      <c r="Z184" s="31"/>
      <c r="AA184" s="31"/>
      <c r="AB184" s="31"/>
    </row>
    <row r="185" spans="1:28">
      <c r="A185" s="31"/>
      <c r="B185" s="31"/>
      <c r="C185" s="31"/>
      <c r="D185" s="31"/>
      <c r="E185" s="31"/>
      <c r="F185" s="32"/>
      <c r="G185" s="31"/>
      <c r="H185" s="31"/>
      <c r="I185" s="31"/>
      <c r="J185" s="31"/>
      <c r="K185" s="31"/>
      <c r="L185" s="31"/>
      <c r="M185" s="31"/>
      <c r="N185" s="31"/>
      <c r="O185" s="31"/>
      <c r="P185" s="31"/>
      <c r="Q185" s="31"/>
      <c r="R185" s="31"/>
      <c r="S185" s="31"/>
      <c r="T185" s="31"/>
      <c r="U185" s="31"/>
      <c r="V185" s="31"/>
      <c r="W185" s="31"/>
      <c r="X185" s="31"/>
      <c r="Y185" s="31"/>
      <c r="Z185" s="31"/>
      <c r="AA185" s="31"/>
      <c r="AB185" s="31"/>
    </row>
    <row r="186" spans="1:28">
      <c r="A186" s="31"/>
      <c r="B186" s="31"/>
      <c r="C186" s="31"/>
      <c r="D186" s="31"/>
      <c r="E186" s="31"/>
      <c r="F186" s="32"/>
      <c r="G186" s="31"/>
      <c r="H186" s="31"/>
      <c r="I186" s="31"/>
      <c r="J186" s="31"/>
      <c r="K186" s="31"/>
      <c r="L186" s="31"/>
      <c r="M186" s="31"/>
      <c r="N186" s="31"/>
      <c r="O186" s="31"/>
      <c r="P186" s="31"/>
      <c r="Q186" s="31"/>
      <c r="R186" s="31"/>
      <c r="S186" s="31"/>
      <c r="T186" s="31"/>
      <c r="U186" s="31"/>
      <c r="V186" s="31"/>
      <c r="W186" s="31"/>
      <c r="X186" s="31"/>
      <c r="Y186" s="31"/>
      <c r="Z186" s="31"/>
      <c r="AA186" s="31"/>
      <c r="AB186" s="31"/>
    </row>
    <row r="187" spans="1:28">
      <c r="A187" s="31"/>
      <c r="B187" s="31"/>
      <c r="C187" s="31"/>
      <c r="D187" s="31"/>
      <c r="E187" s="31"/>
      <c r="F187" s="32"/>
      <c r="G187" s="31"/>
      <c r="H187" s="31"/>
      <c r="I187" s="31"/>
      <c r="J187" s="31"/>
      <c r="K187" s="31"/>
      <c r="L187" s="31"/>
      <c r="M187" s="31"/>
      <c r="N187" s="31"/>
      <c r="O187" s="31"/>
      <c r="P187" s="31"/>
      <c r="Q187" s="31"/>
      <c r="R187" s="31"/>
      <c r="S187" s="31"/>
      <c r="T187" s="31"/>
      <c r="U187" s="31"/>
      <c r="V187" s="31"/>
      <c r="W187" s="31"/>
      <c r="X187" s="31"/>
      <c r="Y187" s="31"/>
      <c r="Z187" s="31"/>
      <c r="AA187" s="31"/>
      <c r="AB187" s="31"/>
    </row>
    <row r="188" spans="1:28">
      <c r="A188" s="31"/>
      <c r="B188" s="31"/>
      <c r="C188" s="31"/>
      <c r="D188" s="31"/>
      <c r="E188" s="31"/>
      <c r="F188" s="32"/>
      <c r="G188" s="31"/>
      <c r="H188" s="31"/>
      <c r="I188" s="31"/>
      <c r="J188" s="31"/>
      <c r="K188" s="31"/>
      <c r="L188" s="31"/>
      <c r="M188" s="31"/>
      <c r="N188" s="31"/>
      <c r="O188" s="31"/>
      <c r="P188" s="31"/>
      <c r="Q188" s="31"/>
      <c r="R188" s="31"/>
      <c r="S188" s="31"/>
      <c r="T188" s="31"/>
      <c r="U188" s="31"/>
      <c r="V188" s="31"/>
      <c r="W188" s="31"/>
      <c r="X188" s="31"/>
      <c r="Y188" s="31"/>
      <c r="Z188" s="31"/>
      <c r="AA188" s="31"/>
      <c r="AB188" s="31"/>
    </row>
    <row r="189" spans="1:28">
      <c r="A189" s="31"/>
      <c r="B189" s="31"/>
      <c r="C189" s="31"/>
      <c r="D189" s="31"/>
      <c r="E189" s="31"/>
      <c r="F189" s="32"/>
      <c r="G189" s="31"/>
      <c r="H189" s="31"/>
      <c r="I189" s="31"/>
      <c r="J189" s="31"/>
      <c r="K189" s="31"/>
      <c r="L189" s="31"/>
      <c r="M189" s="31"/>
      <c r="N189" s="31"/>
      <c r="O189" s="31"/>
      <c r="P189" s="31"/>
      <c r="Q189" s="31"/>
      <c r="R189" s="31"/>
      <c r="S189" s="31"/>
      <c r="T189" s="31"/>
      <c r="U189" s="31"/>
      <c r="V189" s="31"/>
      <c r="W189" s="31"/>
      <c r="X189" s="31"/>
      <c r="Y189" s="31"/>
      <c r="Z189" s="31"/>
      <c r="AA189" s="31"/>
      <c r="AB189" s="31"/>
    </row>
    <row r="190" spans="1:28">
      <c r="A190" s="31"/>
      <c r="B190" s="31"/>
      <c r="C190" s="31"/>
      <c r="D190" s="31"/>
      <c r="E190" s="31"/>
      <c r="F190" s="32"/>
      <c r="G190" s="31"/>
      <c r="H190" s="31"/>
      <c r="I190" s="31"/>
      <c r="J190" s="31"/>
      <c r="K190" s="31"/>
      <c r="L190" s="31"/>
      <c r="M190" s="31"/>
      <c r="N190" s="31"/>
      <c r="O190" s="31"/>
      <c r="P190" s="31"/>
      <c r="Q190" s="31"/>
      <c r="R190" s="31"/>
      <c r="S190" s="31"/>
      <c r="T190" s="31"/>
      <c r="U190" s="31"/>
      <c r="V190" s="31"/>
      <c r="W190" s="31"/>
      <c r="X190" s="31"/>
      <c r="Y190" s="31"/>
      <c r="Z190" s="31"/>
      <c r="AA190" s="31"/>
      <c r="AB190" s="31"/>
    </row>
    <row r="191" spans="1:28">
      <c r="A191" s="31"/>
      <c r="B191" s="31"/>
      <c r="C191" s="31"/>
      <c r="D191" s="31"/>
      <c r="E191" s="31"/>
      <c r="F191" s="32"/>
      <c r="G191" s="31"/>
      <c r="H191" s="31"/>
      <c r="I191" s="31"/>
      <c r="J191" s="31"/>
      <c r="K191" s="31"/>
      <c r="L191" s="31"/>
      <c r="M191" s="31"/>
      <c r="N191" s="31"/>
      <c r="O191" s="31"/>
      <c r="P191" s="31"/>
      <c r="Q191" s="31"/>
      <c r="R191" s="31"/>
      <c r="S191" s="31"/>
      <c r="T191" s="31"/>
      <c r="U191" s="31"/>
      <c r="V191" s="31"/>
      <c r="W191" s="31"/>
      <c r="X191" s="31"/>
      <c r="Y191" s="31"/>
      <c r="Z191" s="31"/>
      <c r="AA191" s="31"/>
      <c r="AB191" s="31"/>
    </row>
    <row r="192" spans="1:28">
      <c r="A192" s="31"/>
      <c r="B192" s="31"/>
      <c r="C192" s="31"/>
      <c r="D192" s="31"/>
      <c r="E192" s="31"/>
      <c r="F192" s="32"/>
      <c r="G192" s="31"/>
      <c r="H192" s="31"/>
      <c r="I192" s="31"/>
      <c r="J192" s="31"/>
      <c r="K192" s="31"/>
      <c r="L192" s="31"/>
      <c r="M192" s="31"/>
      <c r="N192" s="31"/>
      <c r="O192" s="31"/>
      <c r="P192" s="31"/>
      <c r="Q192" s="31"/>
      <c r="R192" s="31"/>
      <c r="S192" s="31"/>
      <c r="T192" s="31"/>
      <c r="U192" s="31"/>
      <c r="V192" s="31"/>
      <c r="W192" s="31"/>
      <c r="X192" s="31"/>
      <c r="Y192" s="31"/>
      <c r="Z192" s="31"/>
      <c r="AA192" s="31"/>
      <c r="AB192" s="31"/>
    </row>
    <row r="193" spans="1:28">
      <c r="A193" s="31"/>
      <c r="B193" s="31"/>
      <c r="C193" s="31"/>
      <c r="D193" s="31"/>
      <c r="E193" s="31"/>
      <c r="F193" s="32"/>
      <c r="G193" s="31"/>
      <c r="H193" s="31"/>
      <c r="I193" s="31"/>
      <c r="J193" s="31"/>
      <c r="K193" s="31"/>
      <c r="L193" s="31"/>
      <c r="M193" s="31"/>
      <c r="N193" s="31"/>
      <c r="O193" s="31"/>
      <c r="P193" s="31"/>
      <c r="Q193" s="31"/>
      <c r="R193" s="31"/>
      <c r="S193" s="31"/>
      <c r="T193" s="31"/>
      <c r="U193" s="31"/>
      <c r="V193" s="31"/>
      <c r="W193" s="31"/>
      <c r="X193" s="31"/>
      <c r="Y193" s="31"/>
      <c r="Z193" s="31"/>
      <c r="AA193" s="31"/>
      <c r="AB193" s="31"/>
    </row>
    <row r="194" spans="1:28">
      <c r="A194" s="31"/>
      <c r="B194" s="31"/>
      <c r="C194" s="31"/>
      <c r="D194" s="31"/>
      <c r="E194" s="31"/>
      <c r="F194" s="32"/>
      <c r="G194" s="31"/>
      <c r="H194" s="31"/>
      <c r="I194" s="31"/>
      <c r="J194" s="31"/>
      <c r="K194" s="31"/>
      <c r="L194" s="31"/>
      <c r="M194" s="31"/>
      <c r="N194" s="31"/>
      <c r="O194" s="31"/>
      <c r="P194" s="31"/>
      <c r="Q194" s="31"/>
      <c r="R194" s="31"/>
      <c r="S194" s="31"/>
      <c r="T194" s="31"/>
      <c r="U194" s="31"/>
      <c r="V194" s="31"/>
      <c r="W194" s="31"/>
      <c r="X194" s="31"/>
      <c r="Y194" s="31"/>
      <c r="Z194" s="31"/>
      <c r="AA194" s="31"/>
      <c r="AB194" s="31"/>
    </row>
    <row r="195" spans="1:28">
      <c r="A195" s="31"/>
      <c r="B195" s="31"/>
      <c r="C195" s="31"/>
      <c r="D195" s="31"/>
      <c r="E195" s="31"/>
      <c r="F195" s="32"/>
      <c r="G195" s="31"/>
      <c r="H195" s="31"/>
      <c r="I195" s="31"/>
      <c r="J195" s="31"/>
      <c r="K195" s="31"/>
      <c r="L195" s="31"/>
      <c r="M195" s="31"/>
      <c r="N195" s="31"/>
      <c r="O195" s="31"/>
      <c r="P195" s="31"/>
      <c r="Q195" s="31"/>
      <c r="R195" s="31"/>
      <c r="S195" s="31"/>
      <c r="T195" s="31"/>
      <c r="U195" s="31"/>
      <c r="V195" s="31"/>
      <c r="W195" s="31"/>
      <c r="X195" s="31"/>
      <c r="Y195" s="31"/>
      <c r="Z195" s="31"/>
      <c r="AA195" s="31"/>
      <c r="AB195" s="31"/>
    </row>
    <row r="196" spans="1:28">
      <c r="A196" s="31"/>
      <c r="B196" s="31"/>
      <c r="C196" s="31"/>
      <c r="D196" s="31"/>
      <c r="E196" s="31"/>
      <c r="F196" s="32"/>
      <c r="G196" s="31"/>
      <c r="H196" s="31"/>
      <c r="I196" s="31"/>
      <c r="J196" s="31"/>
      <c r="K196" s="31"/>
      <c r="L196" s="31"/>
      <c r="M196" s="31"/>
      <c r="N196" s="31"/>
      <c r="O196" s="31"/>
      <c r="P196" s="31"/>
      <c r="Q196" s="31"/>
      <c r="R196" s="31"/>
      <c r="S196" s="31"/>
      <c r="T196" s="31"/>
      <c r="U196" s="31"/>
      <c r="V196" s="31"/>
      <c r="W196" s="31"/>
      <c r="X196" s="31"/>
      <c r="Y196" s="31"/>
      <c r="Z196" s="31"/>
      <c r="AA196" s="31"/>
      <c r="AB196" s="31"/>
    </row>
    <row r="197" spans="1:28">
      <c r="A197" s="31"/>
      <c r="B197" s="31"/>
      <c r="C197" s="31"/>
      <c r="D197" s="31"/>
      <c r="E197" s="31"/>
      <c r="F197" s="32"/>
      <c r="G197" s="31"/>
      <c r="H197" s="31"/>
      <c r="I197" s="31"/>
      <c r="J197" s="31"/>
      <c r="K197" s="31"/>
      <c r="L197" s="31"/>
      <c r="M197" s="31"/>
      <c r="N197" s="31"/>
      <c r="O197" s="31"/>
      <c r="P197" s="31"/>
      <c r="Q197" s="31"/>
      <c r="R197" s="31"/>
      <c r="S197" s="31"/>
      <c r="T197" s="31"/>
      <c r="U197" s="31"/>
      <c r="V197" s="31"/>
      <c r="W197" s="31"/>
      <c r="X197" s="31"/>
      <c r="Y197" s="31"/>
      <c r="Z197" s="31"/>
      <c r="AA197" s="31"/>
      <c r="AB197" s="31"/>
    </row>
    <row r="198" spans="1:28">
      <c r="A198" s="31"/>
      <c r="B198" s="31"/>
      <c r="C198" s="31"/>
      <c r="D198" s="31"/>
      <c r="E198" s="31"/>
      <c r="F198" s="32"/>
      <c r="G198" s="31"/>
      <c r="H198" s="31"/>
      <c r="I198" s="31"/>
      <c r="J198" s="31"/>
      <c r="K198" s="31"/>
      <c r="L198" s="31"/>
      <c r="M198" s="31"/>
      <c r="N198" s="31"/>
      <c r="O198" s="31"/>
      <c r="P198" s="31"/>
      <c r="Q198" s="31"/>
      <c r="R198" s="31"/>
      <c r="S198" s="31"/>
      <c r="T198" s="31"/>
      <c r="U198" s="31"/>
      <c r="V198" s="31"/>
      <c r="W198" s="31"/>
      <c r="X198" s="31"/>
      <c r="Y198" s="31"/>
      <c r="Z198" s="31"/>
      <c r="AA198" s="31"/>
      <c r="AB198" s="31"/>
    </row>
    <row r="199" spans="1:28">
      <c r="A199" s="31"/>
      <c r="B199" s="31"/>
      <c r="C199" s="31"/>
      <c r="D199" s="31"/>
      <c r="E199" s="31"/>
      <c r="F199" s="32"/>
      <c r="G199" s="31"/>
      <c r="H199" s="31"/>
      <c r="I199" s="31"/>
      <c r="J199" s="31"/>
      <c r="K199" s="31"/>
      <c r="L199" s="31"/>
      <c r="M199" s="31"/>
      <c r="N199" s="31"/>
      <c r="O199" s="31"/>
      <c r="P199" s="31"/>
      <c r="Q199" s="31"/>
      <c r="R199" s="31"/>
      <c r="S199" s="31"/>
      <c r="T199" s="31"/>
      <c r="U199" s="31"/>
      <c r="V199" s="31"/>
      <c r="W199" s="31"/>
      <c r="X199" s="31"/>
      <c r="Y199" s="31"/>
      <c r="Z199" s="31"/>
      <c r="AA199" s="31"/>
      <c r="AB199" s="31"/>
    </row>
    <row r="200" spans="1:28">
      <c r="A200" s="31"/>
      <c r="B200" s="31"/>
      <c r="C200" s="31"/>
      <c r="D200" s="31"/>
      <c r="E200" s="31"/>
      <c r="F200" s="32"/>
      <c r="G200" s="31"/>
      <c r="H200" s="31"/>
      <c r="I200" s="31"/>
      <c r="J200" s="31"/>
      <c r="K200" s="31"/>
      <c r="L200" s="31"/>
      <c r="M200" s="31"/>
      <c r="N200" s="31"/>
      <c r="O200" s="31"/>
      <c r="P200" s="31"/>
      <c r="Q200" s="31"/>
      <c r="R200" s="31"/>
      <c r="S200" s="31"/>
      <c r="T200" s="31"/>
      <c r="U200" s="31"/>
      <c r="V200" s="31"/>
      <c r="W200" s="31"/>
      <c r="X200" s="31"/>
      <c r="Y200" s="31"/>
      <c r="Z200" s="31"/>
      <c r="AA200" s="31"/>
      <c r="AB200" s="31"/>
    </row>
    <row r="201" spans="1:28">
      <c r="A201" s="31"/>
      <c r="B201" s="31"/>
      <c r="C201" s="31"/>
      <c r="D201" s="31"/>
      <c r="E201" s="31"/>
      <c r="F201" s="32"/>
      <c r="G201" s="31"/>
      <c r="H201" s="31"/>
      <c r="I201" s="31"/>
      <c r="J201" s="31"/>
      <c r="K201" s="31"/>
      <c r="L201" s="31"/>
      <c r="M201" s="31"/>
      <c r="N201" s="31"/>
      <c r="O201" s="31"/>
      <c r="P201" s="31"/>
      <c r="Q201" s="31"/>
      <c r="R201" s="31"/>
      <c r="S201" s="31"/>
      <c r="T201" s="31"/>
      <c r="U201" s="31"/>
      <c r="V201" s="31"/>
      <c r="W201" s="31"/>
      <c r="X201" s="31"/>
      <c r="Y201" s="31"/>
      <c r="Z201" s="31"/>
      <c r="AA201" s="31"/>
      <c r="AB201" s="31"/>
    </row>
    <row r="202" spans="1:28">
      <c r="A202" s="31"/>
      <c r="B202" s="31"/>
      <c r="C202" s="31"/>
      <c r="D202" s="31"/>
      <c r="E202" s="31"/>
      <c r="F202" s="32"/>
      <c r="G202" s="31"/>
      <c r="H202" s="31"/>
      <c r="I202" s="31"/>
      <c r="J202" s="31"/>
      <c r="K202" s="31"/>
      <c r="L202" s="31"/>
      <c r="M202" s="31"/>
      <c r="N202" s="31"/>
      <c r="O202" s="31"/>
      <c r="P202" s="31"/>
      <c r="Q202" s="31"/>
      <c r="R202" s="31"/>
      <c r="S202" s="31"/>
      <c r="T202" s="31"/>
      <c r="U202" s="31"/>
      <c r="V202" s="31"/>
      <c r="W202" s="31"/>
      <c r="X202" s="31"/>
      <c r="Y202" s="31"/>
      <c r="Z202" s="31"/>
      <c r="AA202" s="31"/>
      <c r="AB202" s="31"/>
    </row>
    <row r="203" spans="1:28">
      <c r="A203" s="31"/>
      <c r="B203" s="31"/>
      <c r="C203" s="31"/>
      <c r="D203" s="31"/>
      <c r="E203" s="31"/>
      <c r="F203" s="32"/>
      <c r="G203" s="31"/>
      <c r="H203" s="31"/>
      <c r="I203" s="31"/>
      <c r="J203" s="31"/>
      <c r="K203" s="31"/>
      <c r="L203" s="31"/>
      <c r="M203" s="31"/>
      <c r="N203" s="31"/>
      <c r="O203" s="31"/>
      <c r="P203" s="31"/>
      <c r="Q203" s="31"/>
      <c r="R203" s="31"/>
      <c r="S203" s="31"/>
      <c r="T203" s="31"/>
      <c r="U203" s="31"/>
      <c r="V203" s="31"/>
      <c r="W203" s="31"/>
      <c r="X203" s="31"/>
      <c r="Y203" s="31"/>
      <c r="Z203" s="31"/>
      <c r="AA203" s="31"/>
      <c r="AB203" s="31"/>
    </row>
    <row r="204" spans="1:28">
      <c r="A204" s="31"/>
      <c r="B204" s="31"/>
      <c r="C204" s="31"/>
      <c r="D204" s="31"/>
      <c r="E204" s="31"/>
      <c r="F204" s="32"/>
      <c r="G204" s="31"/>
      <c r="H204" s="31"/>
      <c r="I204" s="31"/>
      <c r="J204" s="31"/>
      <c r="K204" s="31"/>
      <c r="L204" s="31"/>
      <c r="M204" s="31"/>
      <c r="N204" s="31"/>
      <c r="O204" s="31"/>
      <c r="P204" s="31"/>
      <c r="Q204" s="31"/>
      <c r="R204" s="31"/>
      <c r="S204" s="31"/>
      <c r="T204" s="31"/>
      <c r="U204" s="31"/>
      <c r="V204" s="31"/>
      <c r="W204" s="31"/>
      <c r="X204" s="31"/>
      <c r="Y204" s="31"/>
      <c r="Z204" s="31"/>
      <c r="AA204" s="31"/>
      <c r="AB204" s="31"/>
    </row>
    <row r="205" spans="1:28">
      <c r="A205" s="31"/>
      <c r="B205" s="31"/>
      <c r="C205" s="31"/>
      <c r="D205" s="31"/>
      <c r="E205" s="31"/>
      <c r="F205" s="32"/>
      <c r="G205" s="31"/>
      <c r="H205" s="31"/>
      <c r="I205" s="31"/>
      <c r="J205" s="31"/>
      <c r="K205" s="31"/>
      <c r="L205" s="31"/>
      <c r="M205" s="31"/>
      <c r="N205" s="31"/>
      <c r="O205" s="31"/>
      <c r="P205" s="31"/>
      <c r="Q205" s="31"/>
      <c r="R205" s="31"/>
      <c r="S205" s="31"/>
      <c r="T205" s="31"/>
      <c r="U205" s="31"/>
      <c r="V205" s="31"/>
      <c r="W205" s="31"/>
      <c r="X205" s="31"/>
      <c r="Y205" s="31"/>
      <c r="Z205" s="31"/>
      <c r="AA205" s="31"/>
      <c r="AB205" s="31"/>
    </row>
    <row r="206" spans="1:28">
      <c r="A206" s="31"/>
      <c r="B206" s="31"/>
      <c r="C206" s="31"/>
      <c r="D206" s="31"/>
      <c r="E206" s="31"/>
      <c r="F206" s="32"/>
      <c r="G206" s="31"/>
      <c r="H206" s="31"/>
      <c r="I206" s="31"/>
      <c r="J206" s="31"/>
      <c r="K206" s="31"/>
      <c r="L206" s="31"/>
      <c r="M206" s="31"/>
      <c r="N206" s="31"/>
      <c r="O206" s="31"/>
      <c r="P206" s="31"/>
      <c r="Q206" s="31"/>
      <c r="R206" s="31"/>
      <c r="S206" s="31"/>
      <c r="T206" s="31"/>
      <c r="U206" s="31"/>
      <c r="V206" s="31"/>
      <c r="W206" s="31"/>
      <c r="X206" s="31"/>
      <c r="Y206" s="31"/>
      <c r="Z206" s="31"/>
      <c r="AA206" s="31"/>
      <c r="AB206" s="31"/>
    </row>
    <row r="207" spans="1:28">
      <c r="A207" s="31"/>
      <c r="B207" s="31"/>
      <c r="C207" s="31"/>
      <c r="D207" s="31"/>
      <c r="E207" s="31"/>
      <c r="F207" s="32"/>
      <c r="G207" s="31"/>
      <c r="H207" s="31"/>
      <c r="I207" s="31"/>
      <c r="J207" s="31"/>
      <c r="K207" s="31"/>
      <c r="L207" s="31"/>
      <c r="M207" s="31"/>
      <c r="N207" s="31"/>
      <c r="O207" s="31"/>
      <c r="P207" s="31"/>
      <c r="Q207" s="31"/>
      <c r="R207" s="31"/>
      <c r="S207" s="31"/>
      <c r="T207" s="31"/>
      <c r="U207" s="31"/>
      <c r="V207" s="31"/>
      <c r="W207" s="31"/>
      <c r="X207" s="31"/>
      <c r="Y207" s="31"/>
      <c r="Z207" s="31"/>
      <c r="AA207" s="31"/>
      <c r="AB207" s="31"/>
    </row>
    <row r="208" spans="1:28">
      <c r="A208" s="31"/>
      <c r="B208" s="31"/>
      <c r="C208" s="31"/>
      <c r="D208" s="31"/>
      <c r="E208" s="31"/>
      <c r="F208" s="32"/>
      <c r="G208" s="31"/>
      <c r="H208" s="31"/>
      <c r="I208" s="31"/>
      <c r="J208" s="31"/>
      <c r="K208" s="31"/>
      <c r="L208" s="31"/>
      <c r="M208" s="31"/>
      <c r="N208" s="31"/>
      <c r="O208" s="31"/>
      <c r="P208" s="31"/>
      <c r="Q208" s="31"/>
      <c r="R208" s="31"/>
      <c r="S208" s="31"/>
      <c r="T208" s="31"/>
      <c r="U208" s="31"/>
      <c r="V208" s="31"/>
      <c r="W208" s="31"/>
      <c r="X208" s="31"/>
      <c r="Y208" s="31"/>
      <c r="Z208" s="31"/>
      <c r="AA208" s="31"/>
      <c r="AB208" s="31"/>
    </row>
    <row r="209" spans="1:28">
      <c r="A209" s="31"/>
      <c r="B209" s="31"/>
      <c r="C209" s="31"/>
      <c r="D209" s="31"/>
      <c r="E209" s="31"/>
      <c r="F209" s="32"/>
      <c r="G209" s="31"/>
      <c r="H209" s="31"/>
      <c r="I209" s="31"/>
      <c r="J209" s="31"/>
      <c r="K209" s="31"/>
      <c r="L209" s="31"/>
      <c r="M209" s="31"/>
      <c r="N209" s="31"/>
      <c r="O209" s="31"/>
      <c r="P209" s="31"/>
      <c r="Q209" s="31"/>
      <c r="R209" s="31"/>
      <c r="S209" s="31"/>
      <c r="T209" s="31"/>
      <c r="U209" s="31"/>
      <c r="V209" s="31"/>
      <c r="W209" s="31"/>
      <c r="X209" s="31"/>
      <c r="Y209" s="31"/>
      <c r="Z209" s="31"/>
      <c r="AA209" s="31"/>
      <c r="AB209" s="31"/>
    </row>
    <row r="210" spans="1:28">
      <c r="A210" s="31"/>
      <c r="B210" s="31"/>
      <c r="C210" s="31"/>
      <c r="D210" s="31"/>
      <c r="E210" s="31"/>
      <c r="F210" s="32"/>
      <c r="G210" s="31"/>
      <c r="H210" s="31"/>
      <c r="I210" s="31"/>
      <c r="J210" s="31"/>
      <c r="K210" s="31"/>
      <c r="L210" s="31"/>
      <c r="M210" s="31"/>
      <c r="N210" s="31"/>
      <c r="O210" s="31"/>
      <c r="P210" s="31"/>
      <c r="Q210" s="31"/>
      <c r="R210" s="31"/>
      <c r="S210" s="31"/>
      <c r="T210" s="31"/>
      <c r="U210" s="31"/>
      <c r="V210" s="31"/>
      <c r="W210" s="31"/>
      <c r="X210" s="31"/>
      <c r="Y210" s="31"/>
      <c r="Z210" s="31"/>
      <c r="AA210" s="31"/>
      <c r="AB210" s="31"/>
    </row>
    <row r="211" spans="1:28">
      <c r="A211" s="31"/>
      <c r="B211" s="31"/>
      <c r="C211" s="31"/>
      <c r="D211" s="31"/>
      <c r="E211" s="31"/>
      <c r="F211" s="32"/>
      <c r="G211" s="31"/>
      <c r="H211" s="31"/>
      <c r="I211" s="31"/>
      <c r="J211" s="31"/>
      <c r="K211" s="31"/>
      <c r="L211" s="31"/>
      <c r="M211" s="31"/>
      <c r="N211" s="31"/>
      <c r="O211" s="31"/>
      <c r="P211" s="31"/>
      <c r="Q211" s="31"/>
      <c r="R211" s="31"/>
      <c r="S211" s="31"/>
      <c r="T211" s="31"/>
      <c r="U211" s="31"/>
      <c r="V211" s="31"/>
      <c r="W211" s="31"/>
      <c r="X211" s="31"/>
      <c r="Y211" s="31"/>
      <c r="Z211" s="31"/>
      <c r="AA211" s="31"/>
      <c r="AB211" s="31"/>
    </row>
    <row r="212" spans="1:28">
      <c r="A212" s="31"/>
      <c r="B212" s="31"/>
      <c r="C212" s="31"/>
      <c r="D212" s="31"/>
      <c r="E212" s="31"/>
      <c r="F212" s="32"/>
      <c r="G212" s="31"/>
      <c r="H212" s="31"/>
      <c r="I212" s="31"/>
      <c r="J212" s="31"/>
      <c r="K212" s="31"/>
      <c r="L212" s="31"/>
      <c r="M212" s="31"/>
      <c r="N212" s="31"/>
      <c r="O212" s="31"/>
      <c r="P212" s="31"/>
      <c r="Q212" s="31"/>
      <c r="R212" s="31"/>
      <c r="S212" s="31"/>
      <c r="T212" s="31"/>
      <c r="U212" s="31"/>
      <c r="V212" s="31"/>
      <c r="W212" s="31"/>
      <c r="X212" s="31"/>
      <c r="Y212" s="31"/>
      <c r="Z212" s="31"/>
      <c r="AA212" s="31"/>
      <c r="AB212" s="31"/>
    </row>
    <row r="213" spans="1:28">
      <c r="A213" s="31"/>
      <c r="B213" s="31"/>
      <c r="C213" s="31"/>
      <c r="D213" s="31"/>
      <c r="E213" s="31"/>
      <c r="F213" s="32"/>
      <c r="G213" s="31"/>
      <c r="H213" s="31"/>
      <c r="I213" s="31"/>
      <c r="J213" s="31"/>
      <c r="K213" s="31"/>
      <c r="L213" s="31"/>
      <c r="M213" s="31"/>
      <c r="N213" s="31"/>
      <c r="O213" s="31"/>
      <c r="P213" s="31"/>
      <c r="Q213" s="31"/>
      <c r="R213" s="31"/>
      <c r="S213" s="31"/>
      <c r="T213" s="31"/>
      <c r="U213" s="31"/>
      <c r="V213" s="31"/>
      <c r="W213" s="31"/>
      <c r="X213" s="31"/>
      <c r="Y213" s="31"/>
      <c r="Z213" s="31"/>
      <c r="AA213" s="31"/>
      <c r="AB213" s="31"/>
    </row>
    <row r="214" spans="1:28">
      <c r="A214" s="31"/>
      <c r="B214" s="31"/>
      <c r="C214" s="31"/>
      <c r="D214" s="31"/>
      <c r="E214" s="31"/>
      <c r="F214" s="32"/>
      <c r="G214" s="31"/>
      <c r="H214" s="31"/>
      <c r="I214" s="31"/>
      <c r="J214" s="31"/>
      <c r="K214" s="31"/>
      <c r="L214" s="31"/>
      <c r="M214" s="31"/>
      <c r="N214" s="31"/>
      <c r="O214" s="31"/>
      <c r="P214" s="31"/>
      <c r="Q214" s="31"/>
      <c r="R214" s="31"/>
      <c r="S214" s="31"/>
      <c r="T214" s="31"/>
      <c r="U214" s="31"/>
      <c r="V214" s="31"/>
      <c r="W214" s="31"/>
      <c r="X214" s="31"/>
      <c r="Y214" s="31"/>
      <c r="Z214" s="31"/>
      <c r="AA214" s="31"/>
      <c r="AB214" s="31"/>
    </row>
    <row r="215" spans="1:28">
      <c r="A215" s="31"/>
      <c r="B215" s="31"/>
      <c r="C215" s="31"/>
      <c r="D215" s="31"/>
      <c r="E215" s="31"/>
      <c r="F215" s="32"/>
      <c r="G215" s="31"/>
      <c r="H215" s="31"/>
      <c r="I215" s="31"/>
      <c r="J215" s="31"/>
      <c r="K215" s="31"/>
      <c r="L215" s="31"/>
      <c r="M215" s="31"/>
      <c r="N215" s="31"/>
      <c r="O215" s="31"/>
      <c r="P215" s="31"/>
      <c r="Q215" s="31"/>
      <c r="R215" s="31"/>
      <c r="S215" s="31"/>
      <c r="T215" s="31"/>
      <c r="U215" s="31"/>
      <c r="V215" s="31"/>
      <c r="W215" s="31"/>
      <c r="X215" s="31"/>
      <c r="Y215" s="31"/>
      <c r="Z215" s="31"/>
      <c r="AA215" s="31"/>
      <c r="AB215" s="31"/>
    </row>
    <row r="216" spans="1:28">
      <c r="A216" s="31"/>
      <c r="B216" s="31"/>
      <c r="C216" s="31"/>
      <c r="D216" s="31"/>
      <c r="E216" s="31"/>
      <c r="F216" s="32"/>
      <c r="G216" s="31"/>
      <c r="H216" s="31"/>
      <c r="I216" s="31"/>
      <c r="J216" s="31"/>
      <c r="K216" s="31"/>
      <c r="L216" s="31"/>
      <c r="M216" s="31"/>
      <c r="N216" s="31"/>
      <c r="O216" s="31"/>
      <c r="P216" s="31"/>
      <c r="Q216" s="31"/>
      <c r="R216" s="31"/>
      <c r="S216" s="31"/>
      <c r="T216" s="31"/>
      <c r="U216" s="31"/>
      <c r="V216" s="31"/>
      <c r="W216" s="31"/>
      <c r="X216" s="31"/>
      <c r="Y216" s="31"/>
      <c r="Z216" s="31"/>
      <c r="AA216" s="31"/>
      <c r="AB216" s="31"/>
    </row>
    <row r="217" spans="1:28">
      <c r="A217" s="31"/>
      <c r="B217" s="31"/>
      <c r="C217" s="31"/>
      <c r="D217" s="31"/>
      <c r="E217" s="31"/>
      <c r="F217" s="32"/>
      <c r="G217" s="31"/>
      <c r="H217" s="31"/>
      <c r="I217" s="31"/>
      <c r="J217" s="31"/>
      <c r="K217" s="31"/>
      <c r="L217" s="31"/>
      <c r="M217" s="31"/>
      <c r="N217" s="31"/>
      <c r="O217" s="31"/>
      <c r="P217" s="31"/>
      <c r="Q217" s="31"/>
      <c r="R217" s="31"/>
      <c r="S217" s="31"/>
      <c r="T217" s="31"/>
      <c r="U217" s="31"/>
      <c r="V217" s="31"/>
      <c r="W217" s="31"/>
      <c r="X217" s="31"/>
      <c r="Y217" s="31"/>
      <c r="Z217" s="31"/>
      <c r="AA217" s="31"/>
      <c r="AB217" s="31"/>
    </row>
    <row r="218" spans="1:28">
      <c r="A218" s="31"/>
      <c r="B218" s="31"/>
      <c r="C218" s="31"/>
      <c r="D218" s="31"/>
      <c r="E218" s="31"/>
      <c r="F218" s="32"/>
      <c r="G218" s="31"/>
      <c r="H218" s="31"/>
      <c r="I218" s="31"/>
      <c r="J218" s="31"/>
      <c r="K218" s="31"/>
      <c r="L218" s="31"/>
      <c r="M218" s="31"/>
      <c r="N218" s="31"/>
      <c r="O218" s="31"/>
      <c r="P218" s="31"/>
      <c r="Q218" s="31"/>
      <c r="R218" s="31"/>
      <c r="S218" s="31"/>
      <c r="T218" s="31"/>
      <c r="U218" s="31"/>
      <c r="V218" s="31"/>
      <c r="W218" s="31"/>
      <c r="X218" s="31"/>
      <c r="Y218" s="31"/>
      <c r="Z218" s="31"/>
      <c r="AA218" s="31"/>
      <c r="AB218" s="31"/>
    </row>
    <row r="219" spans="1:28">
      <c r="A219" s="31"/>
      <c r="B219" s="31"/>
      <c r="C219" s="31"/>
      <c r="D219" s="31"/>
      <c r="E219" s="31"/>
      <c r="F219" s="32"/>
      <c r="G219" s="31"/>
      <c r="H219" s="31"/>
      <c r="I219" s="31"/>
      <c r="J219" s="31"/>
      <c r="K219" s="31"/>
      <c r="L219" s="31"/>
      <c r="M219" s="31"/>
      <c r="N219" s="31"/>
      <c r="O219" s="31"/>
      <c r="P219" s="31"/>
      <c r="Q219" s="31"/>
      <c r="R219" s="31"/>
      <c r="S219" s="31"/>
      <c r="T219" s="31"/>
      <c r="U219" s="31"/>
      <c r="V219" s="31"/>
      <c r="W219" s="31"/>
      <c r="X219" s="31"/>
      <c r="Y219" s="31"/>
      <c r="Z219" s="31"/>
      <c r="AA219" s="31"/>
      <c r="AB219" s="31"/>
    </row>
    <row r="220" spans="1:28">
      <c r="A220" s="31"/>
      <c r="B220" s="31"/>
      <c r="C220" s="31"/>
      <c r="D220" s="31"/>
      <c r="E220" s="31"/>
      <c r="F220" s="32"/>
      <c r="G220" s="31"/>
      <c r="H220" s="31"/>
      <c r="I220" s="31"/>
      <c r="J220" s="31"/>
      <c r="K220" s="31"/>
      <c r="L220" s="31"/>
      <c r="M220" s="31"/>
      <c r="N220" s="31"/>
      <c r="O220" s="31"/>
      <c r="P220" s="31"/>
      <c r="Q220" s="31"/>
      <c r="R220" s="31"/>
      <c r="S220" s="31"/>
      <c r="T220" s="31"/>
      <c r="U220" s="31"/>
      <c r="V220" s="31"/>
      <c r="W220" s="31"/>
      <c r="X220" s="31"/>
      <c r="Y220" s="31"/>
      <c r="Z220" s="31"/>
      <c r="AA220" s="31"/>
      <c r="AB220" s="31"/>
    </row>
    <row r="221" spans="1:28">
      <c r="A221" s="31"/>
      <c r="B221" s="31"/>
      <c r="C221" s="31"/>
      <c r="D221" s="31"/>
      <c r="E221" s="31"/>
      <c r="F221" s="32"/>
      <c r="G221" s="31"/>
      <c r="H221" s="31"/>
      <c r="I221" s="31"/>
      <c r="J221" s="31"/>
      <c r="K221" s="31"/>
      <c r="L221" s="31"/>
      <c r="M221" s="31"/>
      <c r="N221" s="31"/>
      <c r="O221" s="31"/>
      <c r="P221" s="31"/>
      <c r="Q221" s="31"/>
      <c r="R221" s="31"/>
      <c r="S221" s="31"/>
      <c r="T221" s="31"/>
      <c r="U221" s="31"/>
      <c r="V221" s="31"/>
      <c r="W221" s="31"/>
      <c r="X221" s="31"/>
      <c r="Y221" s="31"/>
      <c r="Z221" s="31"/>
      <c r="AA221" s="31"/>
      <c r="AB221" s="31"/>
    </row>
    <row r="222" spans="1:28">
      <c r="A222" s="31"/>
      <c r="B222" s="31"/>
      <c r="C222" s="31"/>
      <c r="D222" s="31"/>
      <c r="E222" s="31"/>
      <c r="F222" s="32"/>
      <c r="G222" s="31"/>
      <c r="H222" s="31"/>
      <c r="I222" s="31"/>
      <c r="J222" s="31"/>
      <c r="K222" s="31"/>
      <c r="L222" s="31"/>
      <c r="M222" s="31"/>
      <c r="N222" s="31"/>
      <c r="O222" s="31"/>
      <c r="P222" s="31"/>
      <c r="Q222" s="31"/>
      <c r="R222" s="31"/>
      <c r="S222" s="31"/>
      <c r="T222" s="31"/>
      <c r="U222" s="31"/>
      <c r="V222" s="31"/>
      <c r="W222" s="31"/>
      <c r="X222" s="31"/>
      <c r="Y222" s="31"/>
      <c r="Z222" s="31"/>
      <c r="AA222" s="31"/>
      <c r="AB222" s="31"/>
    </row>
    <row r="223" spans="1:28">
      <c r="A223" s="31"/>
      <c r="B223" s="31"/>
      <c r="C223" s="31"/>
      <c r="D223" s="31"/>
      <c r="E223" s="31"/>
      <c r="F223" s="32"/>
      <c r="G223" s="31"/>
      <c r="H223" s="31"/>
      <c r="I223" s="31"/>
      <c r="J223" s="31"/>
      <c r="K223" s="31"/>
      <c r="L223" s="31"/>
      <c r="M223" s="31"/>
      <c r="N223" s="31"/>
      <c r="O223" s="31"/>
      <c r="P223" s="31"/>
      <c r="Q223" s="31"/>
      <c r="R223" s="31"/>
      <c r="S223" s="31"/>
      <c r="T223" s="31"/>
      <c r="U223" s="31"/>
      <c r="V223" s="31"/>
      <c r="W223" s="31"/>
      <c r="X223" s="31"/>
      <c r="Y223" s="31"/>
      <c r="Z223" s="31"/>
      <c r="AA223" s="31"/>
      <c r="AB223" s="31"/>
    </row>
    <row r="224" spans="1:28">
      <c r="A224" s="31"/>
      <c r="B224" s="31"/>
      <c r="C224" s="31"/>
      <c r="D224" s="31"/>
      <c r="E224" s="31"/>
      <c r="F224" s="32"/>
      <c r="G224" s="31"/>
      <c r="H224" s="31"/>
      <c r="I224" s="31"/>
      <c r="J224" s="31"/>
      <c r="K224" s="31"/>
      <c r="L224" s="31"/>
      <c r="M224" s="31"/>
      <c r="N224" s="31"/>
      <c r="O224" s="31"/>
      <c r="P224" s="31"/>
      <c r="Q224" s="31"/>
      <c r="R224" s="31"/>
      <c r="S224" s="31"/>
      <c r="T224" s="31"/>
      <c r="U224" s="31"/>
      <c r="V224" s="31"/>
      <c r="W224" s="31"/>
      <c r="X224" s="31"/>
      <c r="Y224" s="31"/>
      <c r="Z224" s="31"/>
      <c r="AA224" s="31"/>
      <c r="AB224" s="31"/>
    </row>
    <row r="225" spans="1:28">
      <c r="A225" s="31"/>
      <c r="B225" s="31"/>
      <c r="C225" s="31"/>
      <c r="D225" s="31"/>
      <c r="E225" s="31"/>
      <c r="F225" s="32"/>
      <c r="G225" s="31"/>
      <c r="H225" s="31"/>
      <c r="I225" s="31"/>
      <c r="J225" s="31"/>
      <c r="K225" s="31"/>
      <c r="L225" s="31"/>
      <c r="M225" s="31"/>
      <c r="N225" s="31"/>
      <c r="O225" s="31"/>
      <c r="P225" s="31"/>
      <c r="Q225" s="31"/>
      <c r="R225" s="31"/>
      <c r="S225" s="31"/>
      <c r="T225" s="31"/>
      <c r="U225" s="31"/>
      <c r="V225" s="31"/>
      <c r="W225" s="31"/>
      <c r="X225" s="31"/>
      <c r="Y225" s="31"/>
      <c r="Z225" s="31"/>
      <c r="AA225" s="31"/>
      <c r="AB225" s="31"/>
    </row>
    <row r="226" spans="1:28">
      <c r="A226" s="31"/>
      <c r="B226" s="31"/>
      <c r="C226" s="31"/>
      <c r="D226" s="31"/>
      <c r="E226" s="31"/>
      <c r="F226" s="32"/>
      <c r="G226" s="31"/>
      <c r="H226" s="31"/>
      <c r="I226" s="31"/>
      <c r="J226" s="31"/>
      <c r="K226" s="31"/>
      <c r="L226" s="31"/>
      <c r="M226" s="31"/>
      <c r="N226" s="31"/>
      <c r="O226" s="31"/>
      <c r="P226" s="31"/>
      <c r="Q226" s="31"/>
      <c r="R226" s="31"/>
      <c r="S226" s="31"/>
      <c r="T226" s="31"/>
      <c r="U226" s="31"/>
      <c r="V226" s="31"/>
      <c r="W226" s="31"/>
      <c r="X226" s="31"/>
      <c r="Y226" s="31"/>
      <c r="Z226" s="31"/>
      <c r="AA226" s="31"/>
      <c r="AB226" s="31"/>
    </row>
    <row r="227" spans="1:28">
      <c r="A227" s="31"/>
      <c r="B227" s="31"/>
      <c r="C227" s="31"/>
      <c r="D227" s="31"/>
      <c r="E227" s="31"/>
      <c r="F227" s="32"/>
      <c r="G227" s="31"/>
      <c r="H227" s="31"/>
      <c r="I227" s="31"/>
      <c r="J227" s="31"/>
      <c r="K227" s="31"/>
      <c r="L227" s="31"/>
      <c r="M227" s="31"/>
      <c r="N227" s="31"/>
      <c r="O227" s="31"/>
      <c r="P227" s="31"/>
      <c r="Q227" s="31"/>
      <c r="R227" s="31"/>
      <c r="S227" s="31"/>
      <c r="T227" s="31"/>
      <c r="U227" s="31"/>
      <c r="V227" s="31"/>
      <c r="W227" s="31"/>
      <c r="X227" s="31"/>
      <c r="Y227" s="31"/>
      <c r="Z227" s="31"/>
      <c r="AA227" s="31"/>
      <c r="AB227" s="31"/>
    </row>
    <row r="228" spans="1:28">
      <c r="A228" s="31"/>
      <c r="B228" s="31"/>
      <c r="C228" s="31"/>
      <c r="D228" s="31"/>
      <c r="E228" s="31"/>
      <c r="F228" s="32"/>
      <c r="G228" s="31"/>
      <c r="H228" s="31"/>
      <c r="I228" s="31"/>
      <c r="J228" s="31"/>
      <c r="K228" s="31"/>
      <c r="L228" s="31"/>
      <c r="M228" s="31"/>
      <c r="N228" s="31"/>
      <c r="O228" s="31"/>
      <c r="P228" s="31"/>
      <c r="Q228" s="31"/>
      <c r="R228" s="31"/>
      <c r="S228" s="31"/>
      <c r="T228" s="31"/>
      <c r="U228" s="31"/>
      <c r="V228" s="31"/>
      <c r="W228" s="31"/>
      <c r="X228" s="31"/>
      <c r="Y228" s="31"/>
      <c r="Z228" s="31"/>
      <c r="AA228" s="31"/>
      <c r="AB228" s="31"/>
    </row>
    <row r="229" spans="1:28">
      <c r="A229" s="31"/>
      <c r="B229" s="31"/>
      <c r="C229" s="31"/>
      <c r="D229" s="31"/>
      <c r="E229" s="31"/>
      <c r="F229" s="32"/>
      <c r="G229" s="31"/>
      <c r="H229" s="31"/>
      <c r="I229" s="31"/>
      <c r="J229" s="31"/>
      <c r="K229" s="31"/>
      <c r="L229" s="31"/>
      <c r="M229" s="31"/>
      <c r="N229" s="31"/>
      <c r="O229" s="31"/>
      <c r="P229" s="31"/>
      <c r="Q229" s="31"/>
      <c r="R229" s="31"/>
      <c r="S229" s="31"/>
      <c r="T229" s="31"/>
      <c r="U229" s="31"/>
      <c r="V229" s="31"/>
      <c r="W229" s="31"/>
      <c r="X229" s="31"/>
      <c r="Y229" s="31"/>
      <c r="Z229" s="31"/>
      <c r="AA229" s="31"/>
      <c r="AB229" s="31"/>
    </row>
    <row r="230" spans="1:28">
      <c r="A230" s="31"/>
      <c r="B230" s="31"/>
      <c r="C230" s="31"/>
      <c r="D230" s="31"/>
      <c r="E230" s="31"/>
      <c r="F230" s="32"/>
      <c r="G230" s="31"/>
      <c r="H230" s="31"/>
      <c r="I230" s="31"/>
      <c r="J230" s="31"/>
      <c r="K230" s="31"/>
      <c r="L230" s="31"/>
      <c r="M230" s="31"/>
      <c r="N230" s="31"/>
      <c r="O230" s="31"/>
      <c r="P230" s="31"/>
      <c r="Q230" s="31"/>
      <c r="R230" s="31"/>
      <c r="S230" s="31"/>
      <c r="T230" s="31"/>
      <c r="U230" s="31"/>
      <c r="V230" s="31"/>
      <c r="W230" s="31"/>
      <c r="X230" s="31"/>
      <c r="Y230" s="31"/>
      <c r="Z230" s="31"/>
      <c r="AA230" s="31"/>
      <c r="AB230" s="31"/>
    </row>
    <row r="231" spans="1:28">
      <c r="A231" s="31"/>
      <c r="B231" s="31"/>
      <c r="C231" s="31"/>
      <c r="D231" s="31"/>
      <c r="E231" s="31"/>
      <c r="F231" s="32"/>
      <c r="G231" s="31"/>
      <c r="H231" s="31"/>
      <c r="I231" s="31"/>
      <c r="J231" s="31"/>
      <c r="K231" s="31"/>
      <c r="L231" s="31"/>
      <c r="M231" s="31"/>
      <c r="N231" s="31"/>
      <c r="O231" s="31"/>
      <c r="P231" s="31"/>
      <c r="Q231" s="31"/>
      <c r="R231" s="31"/>
      <c r="S231" s="31"/>
      <c r="T231" s="31"/>
      <c r="U231" s="31"/>
      <c r="V231" s="31"/>
      <c r="W231" s="31"/>
      <c r="X231" s="31"/>
      <c r="Y231" s="31"/>
      <c r="Z231" s="31"/>
      <c r="AA231" s="31"/>
      <c r="AB231" s="31"/>
    </row>
    <row r="232" spans="1:28">
      <c r="A232" s="31"/>
      <c r="B232" s="31"/>
      <c r="C232" s="31"/>
      <c r="D232" s="31"/>
      <c r="E232" s="31"/>
      <c r="F232" s="32"/>
      <c r="G232" s="31"/>
      <c r="H232" s="31"/>
      <c r="I232" s="31"/>
      <c r="J232" s="31"/>
      <c r="K232" s="31"/>
      <c r="L232" s="31"/>
      <c r="M232" s="31"/>
      <c r="N232" s="31"/>
      <c r="O232" s="31"/>
      <c r="P232" s="31"/>
      <c r="Q232" s="31"/>
      <c r="R232" s="31"/>
      <c r="S232" s="31"/>
      <c r="T232" s="31"/>
      <c r="U232" s="31"/>
      <c r="V232" s="31"/>
      <c r="W232" s="31"/>
      <c r="X232" s="31"/>
      <c r="Y232" s="31"/>
      <c r="Z232" s="31"/>
      <c r="AA232" s="31"/>
      <c r="AB232" s="31"/>
    </row>
    <row r="233" spans="1:28">
      <c r="A233" s="31"/>
      <c r="B233" s="31"/>
      <c r="C233" s="31"/>
      <c r="D233" s="31"/>
      <c r="E233" s="31"/>
      <c r="F233" s="32"/>
      <c r="G233" s="31"/>
      <c r="H233" s="31"/>
      <c r="I233" s="31"/>
      <c r="J233" s="31"/>
      <c r="K233" s="31"/>
      <c r="L233" s="31"/>
      <c r="M233" s="31"/>
      <c r="N233" s="31"/>
      <c r="O233" s="31"/>
      <c r="P233" s="31"/>
      <c r="Q233" s="31"/>
      <c r="R233" s="31"/>
      <c r="S233" s="31"/>
      <c r="T233" s="31"/>
      <c r="U233" s="31"/>
      <c r="V233" s="31"/>
      <c r="W233" s="31"/>
      <c r="X233" s="31"/>
      <c r="Y233" s="31"/>
      <c r="Z233" s="31"/>
      <c r="AA233" s="31"/>
      <c r="AB233" s="31"/>
    </row>
    <row r="234" spans="1:28">
      <c r="A234" s="31"/>
      <c r="B234" s="31"/>
      <c r="C234" s="31"/>
      <c r="D234" s="31"/>
      <c r="E234" s="31"/>
      <c r="F234" s="32"/>
      <c r="G234" s="31"/>
      <c r="H234" s="31"/>
      <c r="I234" s="31"/>
      <c r="J234" s="31"/>
      <c r="K234" s="31"/>
      <c r="L234" s="31"/>
      <c r="M234" s="31"/>
      <c r="N234" s="31"/>
      <c r="O234" s="31"/>
      <c r="P234" s="31"/>
      <c r="Q234" s="31"/>
      <c r="R234" s="31"/>
      <c r="S234" s="31"/>
      <c r="T234" s="31"/>
      <c r="U234" s="31"/>
      <c r="V234" s="31"/>
      <c r="W234" s="31"/>
      <c r="X234" s="31"/>
      <c r="Y234" s="31"/>
      <c r="Z234" s="31"/>
      <c r="AA234" s="31"/>
      <c r="AB234" s="31"/>
    </row>
    <row r="235" spans="1:28">
      <c r="A235" s="31"/>
      <c r="B235" s="31"/>
      <c r="C235" s="31"/>
      <c r="D235" s="31"/>
      <c r="E235" s="31"/>
      <c r="F235" s="32"/>
      <c r="G235" s="31"/>
      <c r="H235" s="31"/>
      <c r="I235" s="31"/>
      <c r="J235" s="31"/>
      <c r="K235" s="31"/>
      <c r="L235" s="31"/>
      <c r="M235" s="31"/>
      <c r="N235" s="31"/>
      <c r="O235" s="31"/>
      <c r="P235" s="31"/>
      <c r="Q235" s="31"/>
      <c r="R235" s="31"/>
      <c r="S235" s="31"/>
      <c r="T235" s="31"/>
      <c r="U235" s="31"/>
      <c r="V235" s="31"/>
      <c r="W235" s="31"/>
      <c r="X235" s="31"/>
      <c r="Y235" s="31"/>
      <c r="Z235" s="31"/>
      <c r="AA235" s="31"/>
      <c r="AB235" s="31"/>
    </row>
    <row r="236" spans="1:28">
      <c r="A236" s="31"/>
      <c r="B236" s="31"/>
      <c r="C236" s="31"/>
      <c r="D236" s="31"/>
      <c r="E236" s="31"/>
      <c r="F236" s="32"/>
      <c r="G236" s="31"/>
      <c r="H236" s="31"/>
      <c r="I236" s="31"/>
      <c r="J236" s="31"/>
      <c r="K236" s="31"/>
      <c r="L236" s="31"/>
      <c r="M236" s="31"/>
      <c r="N236" s="31"/>
      <c r="O236" s="31"/>
      <c r="P236" s="31"/>
      <c r="Q236" s="31"/>
      <c r="R236" s="31"/>
      <c r="S236" s="31"/>
      <c r="T236" s="31"/>
      <c r="U236" s="31"/>
      <c r="V236" s="31"/>
      <c r="W236" s="31"/>
      <c r="X236" s="31"/>
      <c r="Y236" s="31"/>
      <c r="Z236" s="31"/>
      <c r="AA236" s="31"/>
      <c r="AB236" s="31"/>
    </row>
    <row r="237" spans="1:28">
      <c r="A237" s="31"/>
      <c r="B237" s="31"/>
      <c r="C237" s="31"/>
      <c r="D237" s="31"/>
      <c r="E237" s="31"/>
      <c r="F237" s="32"/>
      <c r="G237" s="31"/>
      <c r="H237" s="31"/>
      <c r="I237" s="31"/>
      <c r="J237" s="31"/>
      <c r="K237" s="31"/>
      <c r="L237" s="31"/>
      <c r="M237" s="31"/>
      <c r="N237" s="31"/>
      <c r="O237" s="31"/>
      <c r="P237" s="31"/>
      <c r="Q237" s="31"/>
      <c r="R237" s="31"/>
      <c r="S237" s="31"/>
      <c r="T237" s="31"/>
      <c r="U237" s="31"/>
      <c r="V237" s="31"/>
      <c r="W237" s="31"/>
      <c r="X237" s="31"/>
      <c r="Y237" s="31"/>
      <c r="Z237" s="31"/>
      <c r="AA237" s="31"/>
      <c r="AB237" s="31"/>
    </row>
    <row r="238" spans="1:28">
      <c r="A238" s="31"/>
      <c r="B238" s="31"/>
      <c r="C238" s="31"/>
      <c r="D238" s="31"/>
      <c r="E238" s="31"/>
      <c r="F238" s="32"/>
      <c r="G238" s="31"/>
      <c r="H238" s="31"/>
      <c r="I238" s="31"/>
      <c r="J238" s="31"/>
      <c r="K238" s="31"/>
      <c r="L238" s="31"/>
      <c r="M238" s="31"/>
      <c r="N238" s="31"/>
      <c r="O238" s="31"/>
      <c r="P238" s="31"/>
      <c r="Q238" s="31"/>
      <c r="R238" s="31"/>
      <c r="S238" s="31"/>
      <c r="T238" s="31"/>
      <c r="U238" s="31"/>
      <c r="V238" s="31"/>
      <c r="W238" s="31"/>
      <c r="X238" s="31"/>
      <c r="Y238" s="31"/>
      <c r="Z238" s="31"/>
      <c r="AA238" s="31"/>
      <c r="AB238" s="31"/>
    </row>
    <row r="239" spans="1:28">
      <c r="A239" s="31"/>
      <c r="B239" s="31"/>
      <c r="C239" s="31"/>
      <c r="D239" s="31"/>
      <c r="E239" s="31"/>
      <c r="F239" s="32"/>
      <c r="G239" s="31"/>
      <c r="H239" s="31"/>
      <c r="I239" s="31"/>
      <c r="J239" s="31"/>
      <c r="K239" s="31"/>
      <c r="L239" s="31"/>
      <c r="M239" s="31"/>
      <c r="N239" s="31"/>
      <c r="O239" s="31"/>
      <c r="P239" s="31"/>
      <c r="Q239" s="31"/>
      <c r="R239" s="31"/>
      <c r="S239" s="31"/>
      <c r="T239" s="31"/>
      <c r="U239" s="31"/>
      <c r="V239" s="31"/>
      <c r="W239" s="31"/>
      <c r="X239" s="31"/>
      <c r="Y239" s="31"/>
      <c r="Z239" s="31"/>
      <c r="AA239" s="31"/>
      <c r="AB239" s="31"/>
    </row>
    <row r="240" spans="1:28">
      <c r="A240" s="31"/>
      <c r="B240" s="31"/>
      <c r="C240" s="31"/>
      <c r="D240" s="31"/>
      <c r="E240" s="31"/>
      <c r="F240" s="32"/>
      <c r="G240" s="31"/>
      <c r="H240" s="31"/>
      <c r="I240" s="31"/>
      <c r="J240" s="31"/>
      <c r="K240" s="31"/>
      <c r="L240" s="31"/>
      <c r="M240" s="31"/>
      <c r="N240" s="31"/>
      <c r="O240" s="31"/>
      <c r="P240" s="31"/>
      <c r="Q240" s="31"/>
      <c r="R240" s="31"/>
      <c r="S240" s="31"/>
      <c r="T240" s="31"/>
      <c r="U240" s="31"/>
      <c r="V240" s="31"/>
      <c r="W240" s="31"/>
      <c r="X240" s="31"/>
      <c r="Y240" s="31"/>
      <c r="Z240" s="31"/>
      <c r="AA240" s="31"/>
      <c r="AB240" s="31"/>
    </row>
    <row r="241" spans="1:28">
      <c r="A241" s="31"/>
      <c r="B241" s="31"/>
      <c r="C241" s="31"/>
      <c r="D241" s="31"/>
      <c r="E241" s="31"/>
      <c r="F241" s="32"/>
      <c r="G241" s="31"/>
      <c r="H241" s="31"/>
      <c r="I241" s="31"/>
      <c r="J241" s="31"/>
      <c r="K241" s="31"/>
      <c r="L241" s="31"/>
      <c r="M241" s="31"/>
      <c r="N241" s="31"/>
      <c r="O241" s="31"/>
      <c r="P241" s="31"/>
      <c r="Q241" s="31"/>
      <c r="R241" s="31"/>
      <c r="S241" s="31"/>
      <c r="T241" s="31"/>
      <c r="U241" s="31"/>
      <c r="V241" s="31"/>
      <c r="W241" s="31"/>
      <c r="X241" s="31"/>
      <c r="Y241" s="31"/>
      <c r="Z241" s="31"/>
      <c r="AA241" s="31"/>
      <c r="AB241" s="31"/>
    </row>
    <row r="242" spans="1:28">
      <c r="A242" s="31"/>
      <c r="B242" s="31"/>
      <c r="C242" s="31"/>
      <c r="D242" s="31"/>
      <c r="E242" s="31"/>
      <c r="F242" s="32"/>
      <c r="G242" s="31"/>
      <c r="H242" s="31"/>
      <c r="I242" s="31"/>
      <c r="J242" s="31"/>
      <c r="K242" s="31"/>
      <c r="L242" s="31"/>
      <c r="M242" s="31"/>
      <c r="N242" s="31"/>
      <c r="O242" s="31"/>
      <c r="P242" s="31"/>
      <c r="Q242" s="31"/>
      <c r="R242" s="31"/>
      <c r="S242" s="31"/>
      <c r="T242" s="31"/>
      <c r="U242" s="31"/>
      <c r="V242" s="31"/>
      <c r="W242" s="31"/>
      <c r="X242" s="31"/>
      <c r="Y242" s="31"/>
      <c r="Z242" s="31"/>
      <c r="AA242" s="31"/>
      <c r="AB242" s="31"/>
    </row>
    <row r="243" spans="1:28">
      <c r="A243" s="31"/>
      <c r="B243" s="31"/>
      <c r="C243" s="31"/>
      <c r="D243" s="31"/>
      <c r="E243" s="31"/>
      <c r="F243" s="32"/>
      <c r="G243" s="31"/>
      <c r="H243" s="31"/>
      <c r="I243" s="31"/>
      <c r="J243" s="31"/>
      <c r="K243" s="31"/>
      <c r="L243" s="31"/>
      <c r="M243" s="31"/>
      <c r="N243" s="31"/>
      <c r="O243" s="31"/>
      <c r="P243" s="31"/>
      <c r="Q243" s="31"/>
      <c r="R243" s="31"/>
      <c r="S243" s="31"/>
      <c r="T243" s="31"/>
      <c r="U243" s="31"/>
      <c r="V243" s="31"/>
      <c r="W243" s="31"/>
      <c r="X243" s="31"/>
      <c r="Y243" s="31"/>
      <c r="Z243" s="31"/>
      <c r="AA243" s="31"/>
      <c r="AB243" s="31"/>
    </row>
    <row r="244" spans="1:28">
      <c r="A244" s="31"/>
      <c r="B244" s="31"/>
      <c r="C244" s="31"/>
      <c r="D244" s="31"/>
      <c r="E244" s="31"/>
      <c r="F244" s="32"/>
      <c r="G244" s="31"/>
      <c r="H244" s="31"/>
      <c r="I244" s="31"/>
      <c r="J244" s="31"/>
      <c r="K244" s="31"/>
      <c r="L244" s="31"/>
      <c r="M244" s="31"/>
      <c r="N244" s="31"/>
      <c r="O244" s="31"/>
      <c r="P244" s="31"/>
      <c r="Q244" s="31"/>
      <c r="R244" s="31"/>
      <c r="S244" s="31"/>
      <c r="T244" s="31"/>
      <c r="U244" s="31"/>
      <c r="V244" s="31"/>
      <c r="W244" s="31"/>
      <c r="X244" s="31"/>
      <c r="Y244" s="31"/>
      <c r="Z244" s="31"/>
      <c r="AA244" s="31"/>
      <c r="AB244" s="31"/>
    </row>
    <row r="245" spans="1:28">
      <c r="A245" s="31"/>
      <c r="B245" s="31"/>
      <c r="C245" s="31"/>
      <c r="D245" s="31"/>
      <c r="E245" s="31"/>
      <c r="F245" s="32"/>
      <c r="G245" s="31"/>
      <c r="H245" s="31"/>
      <c r="I245" s="31"/>
      <c r="J245" s="31"/>
      <c r="K245" s="31"/>
      <c r="L245" s="31"/>
      <c r="M245" s="31"/>
      <c r="N245" s="31"/>
      <c r="O245" s="31"/>
      <c r="P245" s="31"/>
      <c r="Q245" s="31"/>
      <c r="R245" s="31"/>
      <c r="S245" s="31"/>
      <c r="T245" s="31"/>
      <c r="U245" s="31"/>
      <c r="V245" s="31"/>
      <c r="W245" s="31"/>
      <c r="X245" s="31"/>
      <c r="Y245" s="31"/>
      <c r="Z245" s="31"/>
      <c r="AA245" s="31"/>
      <c r="AB245" s="31"/>
    </row>
    <row r="246" spans="1:28">
      <c r="A246" s="31"/>
      <c r="B246" s="31"/>
      <c r="C246" s="31"/>
      <c r="D246" s="31"/>
      <c r="E246" s="31"/>
      <c r="F246" s="32"/>
      <c r="G246" s="31"/>
      <c r="H246" s="31"/>
      <c r="I246" s="31"/>
      <c r="J246" s="31"/>
      <c r="K246" s="31"/>
      <c r="L246" s="31"/>
      <c r="M246" s="31"/>
      <c r="N246" s="31"/>
      <c r="O246" s="31"/>
      <c r="P246" s="31"/>
      <c r="Q246" s="31"/>
      <c r="R246" s="31"/>
      <c r="S246" s="31"/>
      <c r="T246" s="31"/>
      <c r="U246" s="31"/>
      <c r="V246" s="31"/>
      <c r="W246" s="31"/>
      <c r="X246" s="31"/>
      <c r="Y246" s="31"/>
      <c r="Z246" s="31"/>
      <c r="AA246" s="31"/>
      <c r="AB246" s="31"/>
    </row>
    <row r="247" spans="1:28">
      <c r="A247" s="31"/>
      <c r="B247" s="31"/>
      <c r="C247" s="31"/>
      <c r="D247" s="31"/>
      <c r="E247" s="31"/>
      <c r="F247" s="32"/>
      <c r="G247" s="31"/>
      <c r="H247" s="31"/>
      <c r="I247" s="31"/>
      <c r="J247" s="31"/>
      <c r="K247" s="31"/>
      <c r="L247" s="31"/>
      <c r="M247" s="31"/>
      <c r="N247" s="31"/>
      <c r="O247" s="31"/>
      <c r="P247" s="31"/>
      <c r="Q247" s="31"/>
      <c r="R247" s="31"/>
      <c r="S247" s="31"/>
      <c r="T247" s="31"/>
      <c r="U247" s="31"/>
      <c r="V247" s="31"/>
      <c r="W247" s="31"/>
      <c r="X247" s="31"/>
      <c r="Y247" s="31"/>
      <c r="Z247" s="31"/>
      <c r="AA247" s="31"/>
      <c r="AB247" s="31"/>
    </row>
    <row r="248" spans="1:28">
      <c r="A248" s="31"/>
      <c r="B248" s="31"/>
      <c r="C248" s="31"/>
      <c r="D248" s="31"/>
      <c r="E248" s="31"/>
      <c r="F248" s="32"/>
      <c r="G248" s="31"/>
      <c r="H248" s="31"/>
      <c r="I248" s="31"/>
      <c r="J248" s="31"/>
      <c r="K248" s="31"/>
      <c r="L248" s="31"/>
      <c r="M248" s="31"/>
      <c r="N248" s="31"/>
      <c r="O248" s="31"/>
      <c r="P248" s="31"/>
      <c r="Q248" s="31"/>
      <c r="R248" s="31"/>
      <c r="S248" s="31"/>
      <c r="T248" s="31"/>
      <c r="U248" s="31"/>
      <c r="V248" s="31"/>
      <c r="W248" s="31"/>
      <c r="X248" s="31"/>
      <c r="Y248" s="31"/>
      <c r="Z248" s="31"/>
      <c r="AA248" s="31"/>
      <c r="AB248" s="31"/>
    </row>
    <row r="249" spans="1:28">
      <c r="A249" s="31"/>
      <c r="B249" s="31"/>
      <c r="C249" s="31"/>
      <c r="D249" s="31"/>
      <c r="E249" s="31"/>
      <c r="F249" s="32"/>
      <c r="G249" s="31"/>
      <c r="H249" s="31"/>
      <c r="I249" s="31"/>
      <c r="J249" s="31"/>
      <c r="K249" s="31"/>
      <c r="L249" s="31"/>
      <c r="M249" s="31"/>
      <c r="N249" s="31"/>
      <c r="O249" s="31"/>
      <c r="P249" s="31"/>
      <c r="Q249" s="31"/>
      <c r="R249" s="31"/>
      <c r="S249" s="31"/>
      <c r="T249" s="31"/>
      <c r="U249" s="31"/>
      <c r="V249" s="31"/>
      <c r="W249" s="31"/>
      <c r="X249" s="31"/>
      <c r="Y249" s="31"/>
      <c r="Z249" s="31"/>
      <c r="AA249" s="31"/>
      <c r="AB249" s="31"/>
    </row>
    <row r="250" spans="1:28">
      <c r="A250" s="31"/>
      <c r="B250" s="31"/>
      <c r="C250" s="31"/>
      <c r="D250" s="31"/>
      <c r="E250" s="31"/>
      <c r="F250" s="32"/>
      <c r="G250" s="31"/>
      <c r="H250" s="31"/>
      <c r="I250" s="31"/>
      <c r="J250" s="31"/>
      <c r="K250" s="31"/>
      <c r="L250" s="31"/>
      <c r="M250" s="31"/>
      <c r="N250" s="31"/>
      <c r="O250" s="31"/>
      <c r="P250" s="31"/>
      <c r="Q250" s="31"/>
      <c r="R250" s="31"/>
      <c r="S250" s="31"/>
      <c r="T250" s="31"/>
      <c r="U250" s="31"/>
      <c r="V250" s="31"/>
      <c r="W250" s="31"/>
      <c r="X250" s="31"/>
      <c r="Y250" s="31"/>
      <c r="Z250" s="31"/>
      <c r="AA250" s="31"/>
      <c r="AB250" s="31"/>
    </row>
    <row r="251" spans="1:28">
      <c r="A251" s="31"/>
      <c r="B251" s="31"/>
      <c r="C251" s="31"/>
      <c r="D251" s="31"/>
      <c r="E251" s="31"/>
      <c r="F251" s="32"/>
      <c r="G251" s="31"/>
      <c r="H251" s="31"/>
      <c r="I251" s="31"/>
      <c r="J251" s="31"/>
      <c r="K251" s="31"/>
      <c r="L251" s="31"/>
      <c r="M251" s="31"/>
      <c r="N251" s="31"/>
      <c r="O251" s="31"/>
      <c r="P251" s="31"/>
      <c r="Q251" s="31"/>
      <c r="R251" s="31"/>
      <c r="S251" s="31"/>
      <c r="T251" s="31"/>
      <c r="U251" s="31"/>
      <c r="V251" s="31"/>
      <c r="W251" s="31"/>
      <c r="X251" s="31"/>
      <c r="Y251" s="31"/>
      <c r="Z251" s="31"/>
      <c r="AA251" s="31"/>
      <c r="AB251" s="31"/>
    </row>
    <row r="252" spans="1:28">
      <c r="A252" s="31"/>
      <c r="B252" s="31"/>
      <c r="C252" s="31"/>
      <c r="D252" s="31"/>
      <c r="E252" s="31"/>
      <c r="F252" s="32"/>
      <c r="G252" s="31"/>
      <c r="H252" s="31"/>
      <c r="I252" s="31"/>
      <c r="J252" s="31"/>
      <c r="K252" s="31"/>
      <c r="L252" s="31"/>
      <c r="M252" s="31"/>
      <c r="N252" s="31"/>
      <c r="O252" s="31"/>
      <c r="P252" s="31"/>
      <c r="Q252" s="31"/>
      <c r="R252" s="31"/>
      <c r="S252" s="31"/>
      <c r="T252" s="31"/>
      <c r="U252" s="31"/>
      <c r="V252" s="31"/>
      <c r="W252" s="31"/>
      <c r="X252" s="31"/>
      <c r="Y252" s="31"/>
      <c r="Z252" s="31"/>
      <c r="AA252" s="31"/>
      <c r="AB252" s="31"/>
    </row>
    <row r="253" spans="1:28">
      <c r="A253" s="31"/>
      <c r="B253" s="31"/>
      <c r="C253" s="31"/>
      <c r="D253" s="31"/>
      <c r="E253" s="31"/>
      <c r="F253" s="32"/>
      <c r="G253" s="31"/>
      <c r="H253" s="31"/>
      <c r="I253" s="31"/>
      <c r="J253" s="31"/>
      <c r="K253" s="31"/>
      <c r="L253" s="31"/>
      <c r="M253" s="31"/>
      <c r="N253" s="31"/>
      <c r="O253" s="31"/>
      <c r="P253" s="31"/>
      <c r="Q253" s="31"/>
      <c r="R253" s="31"/>
      <c r="S253" s="31"/>
      <c r="T253" s="31"/>
      <c r="U253" s="31"/>
      <c r="V253" s="31"/>
      <c r="W253" s="31"/>
      <c r="X253" s="31"/>
      <c r="Y253" s="31"/>
      <c r="Z253" s="31"/>
      <c r="AA253" s="31"/>
      <c r="AB253" s="31"/>
    </row>
    <row r="254" spans="1:28">
      <c r="A254" s="31"/>
      <c r="B254" s="31"/>
      <c r="C254" s="31"/>
      <c r="D254" s="31"/>
      <c r="E254" s="31"/>
      <c r="F254" s="32"/>
      <c r="G254" s="31"/>
      <c r="H254" s="31"/>
      <c r="I254" s="31"/>
      <c r="J254" s="31"/>
      <c r="K254" s="31"/>
      <c r="L254" s="31"/>
      <c r="M254" s="31"/>
      <c r="N254" s="31"/>
      <c r="O254" s="31"/>
      <c r="P254" s="31"/>
      <c r="Q254" s="31"/>
      <c r="R254" s="31"/>
      <c r="S254" s="31"/>
      <c r="T254" s="31"/>
      <c r="U254" s="31"/>
      <c r="V254" s="31"/>
      <c r="W254" s="31"/>
      <c r="X254" s="31"/>
      <c r="Y254" s="31"/>
      <c r="Z254" s="31"/>
      <c r="AA254" s="31"/>
      <c r="AB254" s="31"/>
    </row>
    <row r="255" spans="1:28">
      <c r="A255" s="31"/>
      <c r="B255" s="31"/>
      <c r="C255" s="31"/>
      <c r="D255" s="31"/>
      <c r="E255" s="31"/>
      <c r="F255" s="32"/>
      <c r="G255" s="31"/>
      <c r="H255" s="31"/>
      <c r="I255" s="31"/>
      <c r="J255" s="31"/>
      <c r="K255" s="31"/>
      <c r="L255" s="31"/>
      <c r="M255" s="31"/>
      <c r="N255" s="31"/>
      <c r="O255" s="31"/>
      <c r="P255" s="31"/>
      <c r="Q255" s="31"/>
      <c r="R255" s="31"/>
      <c r="S255" s="31"/>
      <c r="T255" s="31"/>
      <c r="U255" s="31"/>
      <c r="V255" s="31"/>
      <c r="W255" s="31"/>
      <c r="X255" s="31"/>
      <c r="Y255" s="31"/>
      <c r="Z255" s="31"/>
      <c r="AA255" s="31"/>
      <c r="AB255" s="31"/>
    </row>
    <row r="256" spans="1:28">
      <c r="A256" s="31"/>
      <c r="B256" s="31"/>
      <c r="C256" s="31"/>
      <c r="D256" s="31"/>
      <c r="E256" s="31"/>
      <c r="F256" s="32"/>
      <c r="G256" s="31"/>
      <c r="H256" s="31"/>
      <c r="I256" s="31"/>
      <c r="J256" s="31"/>
      <c r="K256" s="31"/>
      <c r="L256" s="31"/>
      <c r="M256" s="31"/>
      <c r="N256" s="31"/>
      <c r="O256" s="31"/>
      <c r="P256" s="31"/>
      <c r="Q256" s="31"/>
      <c r="R256" s="31"/>
      <c r="S256" s="31"/>
      <c r="T256" s="31"/>
      <c r="U256" s="31"/>
      <c r="V256" s="31"/>
      <c r="W256" s="31"/>
      <c r="X256" s="31"/>
      <c r="Y256" s="31"/>
      <c r="Z256" s="31"/>
      <c r="AA256" s="31"/>
      <c r="AB256" s="31"/>
    </row>
    <row r="257" spans="1:28">
      <c r="A257" s="31"/>
      <c r="B257" s="31"/>
      <c r="C257" s="31"/>
      <c r="D257" s="31"/>
      <c r="E257" s="31"/>
      <c r="F257" s="32"/>
      <c r="G257" s="31"/>
      <c r="H257" s="31"/>
      <c r="I257" s="31"/>
      <c r="J257" s="31"/>
      <c r="K257" s="31"/>
      <c r="L257" s="31"/>
      <c r="M257" s="31"/>
      <c r="N257" s="31"/>
      <c r="O257" s="31"/>
      <c r="P257" s="31"/>
      <c r="Q257" s="31"/>
      <c r="R257" s="31"/>
      <c r="S257" s="31"/>
      <c r="T257" s="31"/>
      <c r="U257" s="31"/>
      <c r="V257" s="31"/>
      <c r="W257" s="31"/>
      <c r="X257" s="31"/>
      <c r="Y257" s="31"/>
      <c r="Z257" s="31"/>
      <c r="AA257" s="31"/>
      <c r="AB257" s="31"/>
    </row>
    <row r="258" spans="1:28">
      <c r="A258" s="31"/>
      <c r="B258" s="31"/>
      <c r="C258" s="31"/>
      <c r="D258" s="31"/>
      <c r="E258" s="31"/>
      <c r="F258" s="32"/>
      <c r="G258" s="31"/>
      <c r="H258" s="31"/>
      <c r="I258" s="31"/>
      <c r="J258" s="31"/>
      <c r="K258" s="31"/>
      <c r="L258" s="31"/>
      <c r="M258" s="31"/>
      <c r="N258" s="31"/>
      <c r="O258" s="31"/>
      <c r="P258" s="31"/>
      <c r="Q258" s="31"/>
      <c r="R258" s="31"/>
      <c r="S258" s="31"/>
      <c r="T258" s="31"/>
      <c r="U258" s="31"/>
      <c r="V258" s="31"/>
      <c r="W258" s="31"/>
      <c r="X258" s="31"/>
      <c r="Y258" s="31"/>
      <c r="Z258" s="31"/>
      <c r="AA258" s="31"/>
      <c r="AB258" s="31"/>
    </row>
    <row r="259" spans="1:28">
      <c r="A259" s="31"/>
      <c r="B259" s="31"/>
      <c r="C259" s="31"/>
      <c r="D259" s="31"/>
      <c r="E259" s="31"/>
      <c r="F259" s="32"/>
      <c r="G259" s="31"/>
      <c r="H259" s="31"/>
      <c r="I259" s="31"/>
      <c r="J259" s="31"/>
      <c r="K259" s="31"/>
      <c r="L259" s="31"/>
      <c r="M259" s="31"/>
      <c r="N259" s="31"/>
      <c r="O259" s="31"/>
      <c r="P259" s="31"/>
      <c r="Q259" s="31"/>
      <c r="R259" s="31"/>
      <c r="S259" s="31"/>
      <c r="T259" s="31"/>
      <c r="U259" s="31"/>
      <c r="V259" s="31"/>
      <c r="W259" s="31"/>
      <c r="X259" s="31"/>
      <c r="Y259" s="31"/>
      <c r="Z259" s="31"/>
      <c r="AA259" s="31"/>
      <c r="AB259" s="31"/>
    </row>
    <row r="260" spans="1:28">
      <c r="A260" s="31"/>
      <c r="B260" s="31"/>
      <c r="C260" s="31"/>
      <c r="D260" s="31"/>
      <c r="E260" s="31"/>
      <c r="F260" s="32"/>
      <c r="G260" s="31"/>
      <c r="H260" s="31"/>
      <c r="I260" s="31"/>
      <c r="J260" s="31"/>
      <c r="K260" s="31"/>
      <c r="L260" s="31"/>
      <c r="M260" s="31"/>
      <c r="N260" s="31"/>
      <c r="O260" s="31"/>
      <c r="P260" s="31"/>
      <c r="Q260" s="31"/>
      <c r="R260" s="31"/>
      <c r="S260" s="31"/>
      <c r="T260" s="31"/>
      <c r="U260" s="31"/>
      <c r="V260" s="31"/>
      <c r="W260" s="31"/>
      <c r="X260" s="31"/>
      <c r="Y260" s="31"/>
      <c r="Z260" s="31"/>
      <c r="AA260" s="31"/>
      <c r="AB260" s="31"/>
    </row>
    <row r="261" spans="1:28">
      <c r="A261" s="31"/>
      <c r="B261" s="31"/>
      <c r="C261" s="31"/>
      <c r="D261" s="31"/>
      <c r="E261" s="31"/>
      <c r="F261" s="32"/>
      <c r="G261" s="31"/>
      <c r="H261" s="31"/>
      <c r="I261" s="31"/>
      <c r="J261" s="31"/>
      <c r="K261" s="31"/>
      <c r="L261" s="31"/>
      <c r="M261" s="31"/>
      <c r="N261" s="31"/>
      <c r="O261" s="31"/>
      <c r="P261" s="31"/>
      <c r="Q261" s="31"/>
      <c r="R261" s="31"/>
      <c r="S261" s="31"/>
      <c r="T261" s="31"/>
      <c r="U261" s="31"/>
      <c r="V261" s="31"/>
      <c r="W261" s="31"/>
      <c r="X261" s="31"/>
      <c r="Y261" s="31"/>
      <c r="Z261" s="31"/>
      <c r="AA261" s="31"/>
      <c r="AB261" s="31"/>
    </row>
    <row r="262" spans="1:28">
      <c r="A262" s="31"/>
      <c r="B262" s="31"/>
      <c r="C262" s="31"/>
      <c r="D262" s="31"/>
      <c r="E262" s="31"/>
      <c r="F262" s="32"/>
      <c r="G262" s="31"/>
      <c r="H262" s="31"/>
      <c r="I262" s="31"/>
      <c r="J262" s="31"/>
      <c r="K262" s="31"/>
      <c r="L262" s="31"/>
      <c r="M262" s="31"/>
      <c r="N262" s="31"/>
      <c r="O262" s="31"/>
      <c r="P262" s="31"/>
      <c r="Q262" s="31"/>
      <c r="R262" s="31"/>
      <c r="S262" s="31"/>
      <c r="T262" s="31"/>
      <c r="U262" s="31"/>
      <c r="V262" s="31"/>
      <c r="W262" s="31"/>
      <c r="X262" s="31"/>
      <c r="Y262" s="31"/>
      <c r="Z262" s="31"/>
      <c r="AA262" s="31"/>
      <c r="AB262" s="31"/>
    </row>
    <row r="263" spans="1:28">
      <c r="A263" s="31"/>
      <c r="B263" s="31"/>
      <c r="C263" s="31"/>
      <c r="D263" s="31"/>
      <c r="E263" s="31"/>
      <c r="F263" s="32"/>
      <c r="G263" s="31"/>
      <c r="H263" s="31"/>
      <c r="I263" s="31"/>
      <c r="J263" s="31"/>
      <c r="K263" s="31"/>
      <c r="L263" s="31"/>
      <c r="M263" s="31"/>
      <c r="N263" s="31"/>
      <c r="O263" s="31"/>
      <c r="P263" s="31"/>
      <c r="Q263" s="31"/>
      <c r="R263" s="31"/>
      <c r="S263" s="31"/>
      <c r="T263" s="31"/>
      <c r="U263" s="31"/>
      <c r="V263" s="31"/>
      <c r="W263" s="31"/>
      <c r="X263" s="31"/>
      <c r="Y263" s="31"/>
      <c r="Z263" s="31"/>
      <c r="AA263" s="31"/>
      <c r="AB263" s="31"/>
    </row>
    <row r="264" spans="1:28">
      <c r="A264" s="31"/>
      <c r="B264" s="31"/>
      <c r="C264" s="31"/>
      <c r="D264" s="31"/>
      <c r="E264" s="31"/>
      <c r="F264" s="32"/>
      <c r="G264" s="31"/>
      <c r="H264" s="31"/>
      <c r="I264" s="31"/>
      <c r="J264" s="31"/>
      <c r="K264" s="31"/>
      <c r="L264" s="31"/>
      <c r="M264" s="31"/>
      <c r="N264" s="31"/>
      <c r="O264" s="31"/>
      <c r="P264" s="31"/>
      <c r="Q264" s="31"/>
      <c r="R264" s="31"/>
      <c r="S264" s="31"/>
      <c r="T264" s="31"/>
      <c r="U264" s="31"/>
      <c r="V264" s="31"/>
      <c r="W264" s="31"/>
      <c r="X264" s="31"/>
      <c r="Y264" s="31"/>
      <c r="Z264" s="31"/>
      <c r="AA264" s="31"/>
      <c r="AB264" s="31"/>
    </row>
    <row r="265" spans="1:28">
      <c r="A265" s="31"/>
      <c r="B265" s="31"/>
      <c r="C265" s="31"/>
      <c r="D265" s="31"/>
      <c r="E265" s="31"/>
      <c r="F265" s="32"/>
      <c r="G265" s="31"/>
      <c r="H265" s="31"/>
      <c r="I265" s="31"/>
      <c r="J265" s="31"/>
      <c r="K265" s="31"/>
      <c r="L265" s="31"/>
      <c r="M265" s="31"/>
      <c r="N265" s="31"/>
      <c r="O265" s="31"/>
      <c r="P265" s="31"/>
      <c r="Q265" s="31"/>
      <c r="R265" s="31"/>
      <c r="S265" s="31"/>
      <c r="T265" s="31"/>
      <c r="U265" s="31"/>
      <c r="V265" s="31"/>
      <c r="W265" s="31"/>
      <c r="X265" s="31"/>
      <c r="Y265" s="31"/>
      <c r="Z265" s="31"/>
      <c r="AA265" s="31"/>
      <c r="AB265" s="31"/>
    </row>
    <row r="266" spans="1:28">
      <c r="B266" s="31"/>
      <c r="C266" s="31"/>
      <c r="D266" s="31"/>
      <c r="E266" s="31"/>
      <c r="F266" s="32"/>
      <c r="G266" s="31"/>
      <c r="H266" s="31"/>
      <c r="I266" s="31"/>
      <c r="J266" s="31"/>
      <c r="K266" s="31"/>
      <c r="L266" s="31"/>
      <c r="M266" s="31"/>
      <c r="N266" s="31"/>
      <c r="O266" s="31"/>
      <c r="P266" s="31"/>
      <c r="Q266" s="31"/>
      <c r="R266" s="31"/>
      <c r="S266" s="31"/>
      <c r="T266" s="31"/>
      <c r="U266" s="31"/>
      <c r="V266" s="31"/>
      <c r="W266" s="31"/>
      <c r="X266" s="31"/>
      <c r="Y266" s="31"/>
      <c r="Z266" s="31"/>
      <c r="AA266" s="31"/>
      <c r="AB266" s="31"/>
    </row>
    <row r="267" spans="1:28">
      <c r="B267" s="31"/>
      <c r="C267" s="31"/>
      <c r="D267" s="31"/>
      <c r="E267" s="31"/>
      <c r="F267" s="32"/>
      <c r="G267" s="31"/>
      <c r="H267" s="31"/>
      <c r="I267" s="31"/>
      <c r="J267" s="31"/>
      <c r="K267" s="31"/>
      <c r="L267" s="31"/>
      <c r="M267" s="31"/>
      <c r="N267" s="31"/>
      <c r="O267" s="31"/>
      <c r="P267" s="31"/>
      <c r="Q267" s="31"/>
      <c r="R267" s="31"/>
      <c r="S267" s="31"/>
      <c r="T267" s="31"/>
      <c r="U267" s="31"/>
      <c r="V267" s="31"/>
      <c r="W267" s="31"/>
      <c r="X267" s="31"/>
      <c r="Y267" s="31"/>
      <c r="Z267" s="31"/>
      <c r="AA267" s="31"/>
      <c r="AB267" s="31"/>
    </row>
  </sheetData>
  <sheetProtection sheet="1" objects="1" scenarios="1"/>
  <mergeCells count="8">
    <mergeCell ref="B7:G7"/>
    <mergeCell ref="B8:E8"/>
    <mergeCell ref="B12:F12"/>
    <mergeCell ref="B2:G2"/>
    <mergeCell ref="B3:G3"/>
    <mergeCell ref="B4:E4"/>
    <mergeCell ref="B5:G5"/>
    <mergeCell ref="B6:E6"/>
  </mergeCells>
  <pageMargins left="0.7" right="0.7" top="0.75" bottom="0.75" header="0.3" footer="0.3"/>
  <pageSetup orientation="portrait" horizontalDpi="4294967293" verticalDpi="4294967293" r:id="rId1"/>
  <headerFooter scaleWithDoc="0">
    <oddHeader>&amp;R&amp;G</oddHeader>
    <oddFooter>&amp;LDCS20015
DRG Base Rate &amp;R&amp;P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1320"/>
  <sheetViews>
    <sheetView zoomScale="90" zoomScaleNormal="90" workbookViewId="0">
      <pane ySplit="13" topLeftCell="A14" activePane="bottomLeft" state="frozen"/>
      <selection pane="bottomLeft" activeCell="B47" sqref="B47"/>
    </sheetView>
  </sheetViews>
  <sheetFormatPr defaultColWidth="24.1640625" defaultRowHeight="12.75"/>
  <cols>
    <col min="1" max="1" width="8.5" style="151" customWidth="1"/>
    <col min="2" max="2" width="73.6640625" style="151" customWidth="1"/>
    <col min="3" max="3" width="11" style="152" customWidth="1"/>
    <col min="4" max="4" width="13.33203125" style="163" customWidth="1"/>
    <col min="5" max="5" width="16.83203125" style="153" customWidth="1"/>
    <col min="6" max="6" width="12.5" style="163" customWidth="1"/>
    <col min="7" max="7" width="16.83203125" style="153" customWidth="1"/>
    <col min="8" max="8" width="16.5" style="154" customWidth="1"/>
    <col min="9" max="9" width="15" style="155" customWidth="1"/>
    <col min="10" max="10" width="23.83203125" style="156" bestFit="1" customWidth="1"/>
    <col min="11" max="11" width="24.1640625" style="123" customWidth="1"/>
    <col min="12" max="12" width="23.83203125" style="123" customWidth="1"/>
    <col min="13" max="13" width="24.1640625" style="163"/>
    <col min="14" max="14" width="24.1640625" style="164"/>
    <col min="15" max="16384" width="24.1640625" style="123"/>
  </cols>
  <sheetData>
    <row r="1" spans="1:19" s="41" customFormat="1" ht="24.75" customHeight="1">
      <c r="A1" s="222" t="s">
        <v>1462</v>
      </c>
      <c r="B1" s="223"/>
      <c r="C1" s="223"/>
      <c r="D1" s="223"/>
      <c r="E1" s="223"/>
      <c r="F1" s="223"/>
      <c r="G1" s="223"/>
      <c r="H1" s="223"/>
      <c r="I1" s="223"/>
      <c r="J1" s="223"/>
      <c r="K1" s="224"/>
      <c r="L1" s="123"/>
      <c r="M1" s="163"/>
      <c r="N1" s="164"/>
      <c r="O1" s="123"/>
      <c r="P1" s="123"/>
      <c r="Q1" s="123"/>
      <c r="R1" s="123"/>
      <c r="S1" s="123"/>
    </row>
    <row r="2" spans="1:19" ht="13.5" thickBot="1">
      <c r="A2" s="226" t="s">
        <v>1804</v>
      </c>
      <c r="B2" s="227"/>
      <c r="C2" s="227"/>
      <c r="D2" s="227"/>
      <c r="E2" s="227"/>
      <c r="F2" s="227"/>
      <c r="G2" s="227"/>
      <c r="H2" s="227"/>
      <c r="I2" s="227"/>
      <c r="J2" s="227"/>
      <c r="K2" s="227"/>
    </row>
    <row r="3" spans="1:19" s="42" customFormat="1">
      <c r="A3" s="228" t="s">
        <v>114</v>
      </c>
      <c r="B3" s="228"/>
      <c r="C3" s="228"/>
      <c r="D3" s="228"/>
      <c r="E3" s="228"/>
      <c r="F3" s="228"/>
      <c r="G3" s="228"/>
      <c r="H3" s="228"/>
      <c r="I3" s="228"/>
      <c r="J3" s="228"/>
      <c r="K3" s="228"/>
      <c r="L3" s="123"/>
      <c r="M3" s="163"/>
      <c r="N3" s="164"/>
      <c r="O3" s="123"/>
      <c r="P3" s="123"/>
      <c r="Q3" s="123"/>
      <c r="R3" s="123"/>
      <c r="S3" s="123"/>
    </row>
    <row r="4" spans="1:19" s="40" customFormat="1">
      <c r="A4" s="212" t="s">
        <v>1453</v>
      </c>
      <c r="B4" s="212"/>
      <c r="C4" s="212"/>
      <c r="D4" s="212"/>
      <c r="E4" s="212"/>
      <c r="F4" s="212"/>
      <c r="G4" s="212"/>
      <c r="H4" s="212"/>
      <c r="I4" s="212"/>
      <c r="J4" s="212"/>
      <c r="K4" s="212"/>
      <c r="L4" s="123"/>
      <c r="M4" s="163"/>
      <c r="N4" s="164"/>
      <c r="O4" s="123"/>
      <c r="P4" s="123"/>
      <c r="Q4" s="123"/>
      <c r="R4" s="123"/>
      <c r="S4" s="123"/>
    </row>
    <row r="5" spans="1:19" s="40" customFormat="1">
      <c r="A5" s="212" t="s">
        <v>1797</v>
      </c>
      <c r="B5" s="212"/>
      <c r="C5" s="212"/>
      <c r="D5" s="212"/>
      <c r="E5" s="212"/>
      <c r="F5" s="212"/>
      <c r="G5" s="212"/>
      <c r="H5" s="212"/>
      <c r="I5" s="212"/>
      <c r="J5" s="212"/>
      <c r="K5" s="212"/>
      <c r="L5" s="123"/>
      <c r="M5" s="163"/>
      <c r="N5" s="164"/>
      <c r="O5" s="123"/>
      <c r="P5" s="123"/>
      <c r="Q5" s="123"/>
      <c r="R5" s="123"/>
      <c r="S5" s="123"/>
    </row>
    <row r="6" spans="1:19" s="40" customFormat="1">
      <c r="A6" s="212" t="s">
        <v>1798</v>
      </c>
      <c r="B6" s="212"/>
      <c r="C6" s="212"/>
      <c r="D6" s="212"/>
      <c r="E6" s="212"/>
      <c r="F6" s="212"/>
      <c r="G6" s="212"/>
      <c r="H6" s="212"/>
      <c r="I6" s="212"/>
      <c r="J6" s="212"/>
      <c r="K6" s="212"/>
      <c r="L6" s="123"/>
      <c r="M6" s="163"/>
      <c r="N6" s="164"/>
      <c r="O6" s="123"/>
      <c r="P6" s="123"/>
      <c r="Q6" s="123"/>
      <c r="R6" s="123"/>
      <c r="S6" s="123"/>
    </row>
    <row r="7" spans="1:19" s="40" customFormat="1" ht="12.75" customHeight="1">
      <c r="A7" s="225" t="s">
        <v>1348</v>
      </c>
      <c r="B7" s="225"/>
      <c r="C7" s="225"/>
      <c r="D7" s="225"/>
      <c r="E7" s="225"/>
      <c r="F7" s="225"/>
      <c r="G7" s="225"/>
      <c r="H7" s="225"/>
      <c r="I7" s="225"/>
      <c r="J7" s="225"/>
      <c r="K7" s="225"/>
      <c r="L7" s="123"/>
      <c r="M7" s="163"/>
      <c r="N7" s="164"/>
      <c r="O7" s="123"/>
      <c r="P7" s="123"/>
      <c r="Q7" s="123"/>
      <c r="R7" s="123"/>
      <c r="S7" s="123"/>
    </row>
    <row r="8" spans="1:19" s="40" customFormat="1">
      <c r="A8" s="212" t="s">
        <v>115</v>
      </c>
      <c r="B8" s="212"/>
      <c r="C8" s="212"/>
      <c r="D8" s="212"/>
      <c r="E8" s="212"/>
      <c r="F8" s="212"/>
      <c r="G8" s="212"/>
      <c r="H8" s="212"/>
      <c r="I8" s="212"/>
      <c r="J8" s="212"/>
      <c r="K8" s="212"/>
      <c r="L8" s="123"/>
      <c r="M8" s="163"/>
      <c r="N8" s="164"/>
      <c r="O8" s="123"/>
      <c r="P8" s="123"/>
      <c r="Q8" s="123"/>
      <c r="R8" s="123"/>
      <c r="S8" s="123"/>
    </row>
    <row r="9" spans="1:19" s="40" customFormat="1">
      <c r="A9" s="212" t="s">
        <v>1342</v>
      </c>
      <c r="B9" s="212"/>
      <c r="C9" s="212"/>
      <c r="D9" s="212"/>
      <c r="E9" s="212"/>
      <c r="F9" s="212"/>
      <c r="G9" s="212"/>
      <c r="H9" s="212"/>
      <c r="I9" s="212"/>
      <c r="J9" s="212"/>
      <c r="K9" s="212"/>
      <c r="L9" s="123"/>
      <c r="M9" s="163"/>
      <c r="N9" s="164"/>
      <c r="O9" s="123"/>
      <c r="P9" s="123"/>
      <c r="Q9" s="123"/>
      <c r="R9" s="123"/>
      <c r="S9" s="123"/>
    </row>
    <row r="10" spans="1:19" s="40" customFormat="1">
      <c r="A10" s="212" t="s">
        <v>1347</v>
      </c>
      <c r="B10" s="212"/>
      <c r="C10" s="212"/>
      <c r="D10" s="212"/>
      <c r="E10" s="212"/>
      <c r="F10" s="212"/>
      <c r="G10" s="212"/>
      <c r="H10" s="212"/>
      <c r="I10" s="212"/>
      <c r="J10" s="212"/>
      <c r="K10" s="212"/>
      <c r="L10" s="123"/>
      <c r="M10" s="163"/>
      <c r="N10" s="164"/>
      <c r="O10" s="123"/>
      <c r="P10" s="123"/>
      <c r="Q10" s="123"/>
      <c r="R10" s="123"/>
      <c r="S10" s="123"/>
    </row>
    <row r="11" spans="1:19" s="40" customFormat="1" ht="12.75" customHeight="1">
      <c r="A11" s="213" t="s">
        <v>116</v>
      </c>
      <c r="B11" s="213"/>
      <c r="C11" s="213"/>
      <c r="D11" s="213"/>
      <c r="E11" s="213"/>
      <c r="F11" s="213"/>
      <c r="G11" s="213"/>
      <c r="H11" s="213"/>
      <c r="I11" s="213"/>
      <c r="J11" s="213"/>
      <c r="K11" s="213"/>
      <c r="L11" s="123"/>
      <c r="M11" s="163"/>
      <c r="N11" s="164"/>
      <c r="O11" s="123"/>
      <c r="P11" s="123"/>
      <c r="Q11" s="123"/>
      <c r="R11" s="123"/>
      <c r="S11" s="123"/>
    </row>
    <row r="12" spans="1:19" ht="21" customHeight="1">
      <c r="A12" s="218" t="s">
        <v>30</v>
      </c>
      <c r="B12" s="219" t="s">
        <v>117</v>
      </c>
      <c r="C12" s="220" t="s">
        <v>118</v>
      </c>
      <c r="D12" s="221" t="s">
        <v>1452</v>
      </c>
      <c r="E12" s="219" t="s">
        <v>1454</v>
      </c>
      <c r="F12" s="214" t="s">
        <v>1350</v>
      </c>
      <c r="G12" s="219" t="s">
        <v>1455</v>
      </c>
      <c r="H12" s="215" t="s">
        <v>1793</v>
      </c>
      <c r="I12" s="215" t="s">
        <v>1351</v>
      </c>
      <c r="J12" s="216" t="s">
        <v>119</v>
      </c>
      <c r="K12" s="217"/>
    </row>
    <row r="13" spans="1:19" s="126" customFormat="1" ht="56.25" customHeight="1">
      <c r="A13" s="218"/>
      <c r="B13" s="219"/>
      <c r="C13" s="220"/>
      <c r="D13" s="221"/>
      <c r="E13" s="219"/>
      <c r="F13" s="214"/>
      <c r="G13" s="219"/>
      <c r="H13" s="215"/>
      <c r="I13" s="215"/>
      <c r="J13" s="124" t="s">
        <v>120</v>
      </c>
      <c r="K13" s="125" t="s">
        <v>121</v>
      </c>
      <c r="L13" s="123"/>
      <c r="M13" s="165"/>
      <c r="N13" s="164"/>
      <c r="O13" s="123"/>
    </row>
    <row r="14" spans="1:19" s="135" customFormat="1">
      <c r="A14" s="127" t="s">
        <v>122</v>
      </c>
      <c r="B14" s="128" t="s">
        <v>1465</v>
      </c>
      <c r="C14" s="129">
        <v>7.5</v>
      </c>
      <c r="D14" s="169">
        <v>7.0671600000000003</v>
      </c>
      <c r="E14" s="130">
        <v>1</v>
      </c>
      <c r="F14" s="169">
        <f>ROUND(D14*E14,5)</f>
        <v>7.0671600000000003</v>
      </c>
      <c r="G14" s="130">
        <v>1</v>
      </c>
      <c r="H14" s="131">
        <f>F14*5000</f>
        <v>35335.800000000003</v>
      </c>
      <c r="I14" s="132" t="s">
        <v>17</v>
      </c>
      <c r="J14" s="133" t="s">
        <v>123</v>
      </c>
      <c r="K14" s="134" t="s">
        <v>124</v>
      </c>
      <c r="L14" s="126"/>
      <c r="M14" s="165"/>
      <c r="N14" s="164"/>
      <c r="O14" s="165"/>
    </row>
    <row r="15" spans="1:19">
      <c r="A15" s="136" t="s">
        <v>125</v>
      </c>
      <c r="B15" s="137" t="s">
        <v>1465</v>
      </c>
      <c r="C15" s="138">
        <v>10.08</v>
      </c>
      <c r="D15" s="170">
        <v>7.1906299999999996</v>
      </c>
      <c r="E15" s="139">
        <v>1</v>
      </c>
      <c r="F15" s="170">
        <f t="shared" ref="F15:F78" si="0">ROUND(D15*E15,5)</f>
        <v>7.1906299999999996</v>
      </c>
      <c r="G15" s="139">
        <v>1</v>
      </c>
      <c r="H15" s="131">
        <f t="shared" ref="H15:H17" si="1">F15*5000</f>
        <v>35953.15</v>
      </c>
      <c r="I15" s="140" t="s">
        <v>17</v>
      </c>
      <c r="J15" s="141" t="s">
        <v>123</v>
      </c>
      <c r="K15" s="142" t="s">
        <v>124</v>
      </c>
      <c r="L15" s="135"/>
      <c r="M15" s="165"/>
      <c r="N15" s="166"/>
      <c r="O15" s="165"/>
    </row>
    <row r="16" spans="1:19">
      <c r="A16" s="136" t="s">
        <v>126</v>
      </c>
      <c r="B16" s="137" t="s">
        <v>1465</v>
      </c>
      <c r="C16" s="138">
        <v>12.82</v>
      </c>
      <c r="D16" s="170">
        <v>8.8484800000000003</v>
      </c>
      <c r="E16" s="139">
        <v>1</v>
      </c>
      <c r="F16" s="170">
        <f t="shared" si="0"/>
        <v>8.8484800000000003</v>
      </c>
      <c r="G16" s="139">
        <v>1</v>
      </c>
      <c r="H16" s="131">
        <f t="shared" si="1"/>
        <v>44242.400000000001</v>
      </c>
      <c r="I16" s="140" t="s">
        <v>17</v>
      </c>
      <c r="J16" s="141" t="s">
        <v>123</v>
      </c>
      <c r="K16" s="142" t="s">
        <v>124</v>
      </c>
      <c r="L16" s="135"/>
      <c r="M16" s="165"/>
      <c r="O16" s="165"/>
    </row>
    <row r="17" spans="1:15">
      <c r="A17" s="143" t="s">
        <v>127</v>
      </c>
      <c r="B17" s="144" t="s">
        <v>1465</v>
      </c>
      <c r="C17" s="145">
        <v>29.83</v>
      </c>
      <c r="D17" s="171">
        <v>14.09076</v>
      </c>
      <c r="E17" s="146">
        <v>1</v>
      </c>
      <c r="F17" s="171">
        <f t="shared" si="0"/>
        <v>14.09076</v>
      </c>
      <c r="G17" s="146">
        <v>1</v>
      </c>
      <c r="H17" s="147">
        <f t="shared" si="1"/>
        <v>70453.8</v>
      </c>
      <c r="I17" s="148" t="s">
        <v>17</v>
      </c>
      <c r="J17" s="149" t="s">
        <v>123</v>
      </c>
      <c r="K17" s="150" t="s">
        <v>124</v>
      </c>
      <c r="L17" s="135"/>
      <c r="M17" s="165"/>
      <c r="O17" s="165"/>
    </row>
    <row r="18" spans="1:15">
      <c r="A18" s="127" t="s">
        <v>128</v>
      </c>
      <c r="B18" s="128" t="s">
        <v>1466</v>
      </c>
      <c r="C18" s="129">
        <v>11</v>
      </c>
      <c r="D18" s="169">
        <v>8.9132499999999997</v>
      </c>
      <c r="E18" s="130">
        <v>1</v>
      </c>
      <c r="F18" s="169">
        <f t="shared" si="0"/>
        <v>8.9132499999999997</v>
      </c>
      <c r="G18" s="130">
        <v>1</v>
      </c>
      <c r="H18" s="131">
        <f>F18*5000</f>
        <v>44566.25</v>
      </c>
      <c r="I18" s="132" t="s">
        <v>17</v>
      </c>
      <c r="J18" s="133" t="s">
        <v>123</v>
      </c>
      <c r="K18" s="134" t="s">
        <v>129</v>
      </c>
      <c r="L18" s="135"/>
      <c r="M18" s="165"/>
      <c r="O18" s="165"/>
    </row>
    <row r="19" spans="1:15">
      <c r="A19" s="136" t="s">
        <v>130</v>
      </c>
      <c r="B19" s="137" t="s">
        <v>1466</v>
      </c>
      <c r="C19" s="138">
        <v>13.09</v>
      </c>
      <c r="D19" s="170">
        <v>10.12937</v>
      </c>
      <c r="E19" s="139">
        <v>1</v>
      </c>
      <c r="F19" s="170">
        <f t="shared" si="0"/>
        <v>10.12937</v>
      </c>
      <c r="G19" s="139">
        <v>1</v>
      </c>
      <c r="H19" s="131">
        <f t="shared" ref="H19:H82" si="2">F19*5000</f>
        <v>50646.85</v>
      </c>
      <c r="I19" s="140" t="s">
        <v>17</v>
      </c>
      <c r="J19" s="141" t="s">
        <v>123</v>
      </c>
      <c r="K19" s="142" t="s">
        <v>129</v>
      </c>
      <c r="L19" s="135"/>
      <c r="M19" s="165"/>
      <c r="O19" s="165"/>
    </row>
    <row r="20" spans="1:15">
      <c r="A20" s="136" t="s">
        <v>131</v>
      </c>
      <c r="B20" s="137" t="s">
        <v>1466</v>
      </c>
      <c r="C20" s="138">
        <v>22.52</v>
      </c>
      <c r="D20" s="170">
        <v>12.18431</v>
      </c>
      <c r="E20" s="139">
        <v>1</v>
      </c>
      <c r="F20" s="170">
        <f t="shared" si="0"/>
        <v>12.18431</v>
      </c>
      <c r="G20" s="139">
        <v>1</v>
      </c>
      <c r="H20" s="131">
        <f t="shared" si="2"/>
        <v>60921.55</v>
      </c>
      <c r="I20" s="140" t="s">
        <v>17</v>
      </c>
      <c r="J20" s="141" t="s">
        <v>123</v>
      </c>
      <c r="K20" s="142" t="s">
        <v>129</v>
      </c>
      <c r="L20" s="135"/>
      <c r="M20" s="165"/>
      <c r="O20" s="165"/>
    </row>
    <row r="21" spans="1:15">
      <c r="A21" s="143" t="s">
        <v>132</v>
      </c>
      <c r="B21" s="144" t="s">
        <v>1466</v>
      </c>
      <c r="C21" s="145">
        <v>48.75</v>
      </c>
      <c r="D21" s="171">
        <v>18.78989</v>
      </c>
      <c r="E21" s="146">
        <v>1</v>
      </c>
      <c r="F21" s="171">
        <f t="shared" si="0"/>
        <v>18.78989</v>
      </c>
      <c r="G21" s="146">
        <v>1</v>
      </c>
      <c r="H21" s="147">
        <f t="shared" si="2"/>
        <v>93949.45</v>
      </c>
      <c r="I21" s="148" t="s">
        <v>17</v>
      </c>
      <c r="J21" s="149" t="s">
        <v>123</v>
      </c>
      <c r="K21" s="150" t="s">
        <v>129</v>
      </c>
      <c r="L21" s="135"/>
      <c r="M21" s="165"/>
      <c r="O21" s="165"/>
    </row>
    <row r="22" spans="1:15" s="135" customFormat="1">
      <c r="A22" s="127" t="s">
        <v>133</v>
      </c>
      <c r="B22" s="128" t="s">
        <v>1467</v>
      </c>
      <c r="C22" s="129">
        <v>12</v>
      </c>
      <c r="D22" s="169">
        <v>5.0964700000000001</v>
      </c>
      <c r="E22" s="130">
        <v>1</v>
      </c>
      <c r="F22" s="169">
        <f t="shared" si="0"/>
        <v>5.0964700000000001</v>
      </c>
      <c r="G22" s="130">
        <v>1</v>
      </c>
      <c r="H22" s="131">
        <f t="shared" si="2"/>
        <v>25482.35</v>
      </c>
      <c r="I22" s="132" t="s">
        <v>17</v>
      </c>
      <c r="J22" s="133" t="s">
        <v>123</v>
      </c>
      <c r="K22" s="134" t="s">
        <v>129</v>
      </c>
      <c r="L22" s="126"/>
      <c r="M22" s="165"/>
      <c r="N22" s="164"/>
      <c r="O22" s="165"/>
    </row>
    <row r="23" spans="1:15">
      <c r="A23" s="136" t="s">
        <v>134</v>
      </c>
      <c r="B23" s="137" t="s">
        <v>1467</v>
      </c>
      <c r="C23" s="138">
        <v>16.329999999999998</v>
      </c>
      <c r="D23" s="170">
        <v>6.55966</v>
      </c>
      <c r="E23" s="139">
        <v>1</v>
      </c>
      <c r="F23" s="170">
        <f t="shared" si="0"/>
        <v>6.55966</v>
      </c>
      <c r="G23" s="139">
        <v>1</v>
      </c>
      <c r="H23" s="131">
        <f t="shared" si="2"/>
        <v>32798.300000000003</v>
      </c>
      <c r="I23" s="140" t="s">
        <v>17</v>
      </c>
      <c r="J23" s="141" t="s">
        <v>123</v>
      </c>
      <c r="K23" s="142" t="s">
        <v>129</v>
      </c>
      <c r="L23" s="135"/>
      <c r="M23" s="165"/>
      <c r="N23" s="166"/>
      <c r="O23" s="165"/>
    </row>
    <row r="24" spans="1:15">
      <c r="A24" s="136" t="s">
        <v>135</v>
      </c>
      <c r="B24" s="137" t="s">
        <v>1467</v>
      </c>
      <c r="C24" s="138">
        <v>27.12</v>
      </c>
      <c r="D24" s="170">
        <v>9.2436699999999998</v>
      </c>
      <c r="E24" s="139">
        <v>1</v>
      </c>
      <c r="F24" s="170">
        <f t="shared" si="0"/>
        <v>9.2436699999999998</v>
      </c>
      <c r="G24" s="139">
        <v>1</v>
      </c>
      <c r="H24" s="131">
        <f t="shared" si="2"/>
        <v>46218.35</v>
      </c>
      <c r="I24" s="140" t="s">
        <v>17</v>
      </c>
      <c r="J24" s="141" t="s">
        <v>123</v>
      </c>
      <c r="K24" s="142" t="s">
        <v>129</v>
      </c>
      <c r="L24" s="135"/>
      <c r="M24" s="165"/>
      <c r="O24" s="165"/>
    </row>
    <row r="25" spans="1:15">
      <c r="A25" s="143" t="s">
        <v>136</v>
      </c>
      <c r="B25" s="144" t="s">
        <v>1467</v>
      </c>
      <c r="C25" s="145">
        <v>42.14</v>
      </c>
      <c r="D25" s="171">
        <v>13.70895</v>
      </c>
      <c r="E25" s="146">
        <v>1</v>
      </c>
      <c r="F25" s="171">
        <f t="shared" si="0"/>
        <v>13.70895</v>
      </c>
      <c r="G25" s="146">
        <v>1</v>
      </c>
      <c r="H25" s="147">
        <f t="shared" si="2"/>
        <v>68544.75</v>
      </c>
      <c r="I25" s="148" t="s">
        <v>17</v>
      </c>
      <c r="J25" s="149" t="s">
        <v>123</v>
      </c>
      <c r="K25" s="150" t="s">
        <v>129</v>
      </c>
      <c r="L25" s="135"/>
      <c r="M25" s="165"/>
      <c r="O25" s="165"/>
    </row>
    <row r="26" spans="1:15">
      <c r="A26" s="127" t="s">
        <v>137</v>
      </c>
      <c r="B26" s="128" t="s">
        <v>1468</v>
      </c>
      <c r="C26" s="129">
        <v>16</v>
      </c>
      <c r="D26" s="169">
        <v>4.6636499999999996</v>
      </c>
      <c r="E26" s="130">
        <v>1</v>
      </c>
      <c r="F26" s="169">
        <f t="shared" si="0"/>
        <v>4.6636499999999996</v>
      </c>
      <c r="G26" s="130">
        <v>1</v>
      </c>
      <c r="H26" s="131">
        <f t="shared" si="2"/>
        <v>23318.249999999996</v>
      </c>
      <c r="I26" s="132" t="s">
        <v>17</v>
      </c>
      <c r="J26" s="133" t="s">
        <v>123</v>
      </c>
      <c r="K26" s="134" t="s">
        <v>129</v>
      </c>
      <c r="L26" s="135"/>
      <c r="M26" s="165"/>
      <c r="O26" s="165"/>
    </row>
    <row r="27" spans="1:15">
      <c r="A27" s="136" t="s">
        <v>138</v>
      </c>
      <c r="B27" s="137" t="s">
        <v>1468</v>
      </c>
      <c r="C27" s="138">
        <v>16.670000000000002</v>
      </c>
      <c r="D27" s="170">
        <v>4.9798999999999998</v>
      </c>
      <c r="E27" s="139">
        <v>1</v>
      </c>
      <c r="F27" s="170">
        <f t="shared" si="0"/>
        <v>4.9798999999999998</v>
      </c>
      <c r="G27" s="139">
        <v>1</v>
      </c>
      <c r="H27" s="131">
        <f t="shared" si="2"/>
        <v>24899.5</v>
      </c>
      <c r="I27" s="140" t="s">
        <v>17</v>
      </c>
      <c r="J27" s="141" t="s">
        <v>123</v>
      </c>
      <c r="K27" s="142" t="s">
        <v>129</v>
      </c>
      <c r="L27" s="135"/>
      <c r="M27" s="165"/>
      <c r="O27" s="165"/>
    </row>
    <row r="28" spans="1:15">
      <c r="A28" s="136" t="s">
        <v>139</v>
      </c>
      <c r="B28" s="137" t="s">
        <v>1468</v>
      </c>
      <c r="C28" s="138">
        <v>22.04</v>
      </c>
      <c r="D28" s="170">
        <v>6.74376</v>
      </c>
      <c r="E28" s="139">
        <v>1</v>
      </c>
      <c r="F28" s="170">
        <f t="shared" si="0"/>
        <v>6.74376</v>
      </c>
      <c r="G28" s="139">
        <v>1</v>
      </c>
      <c r="H28" s="131">
        <f t="shared" si="2"/>
        <v>33718.800000000003</v>
      </c>
      <c r="I28" s="140" t="s">
        <v>17</v>
      </c>
      <c r="J28" s="141" t="s">
        <v>123</v>
      </c>
      <c r="K28" s="142" t="s">
        <v>129</v>
      </c>
      <c r="L28" s="135"/>
      <c r="M28" s="165"/>
      <c r="O28" s="165"/>
    </row>
    <row r="29" spans="1:15">
      <c r="A29" s="143" t="s">
        <v>140</v>
      </c>
      <c r="B29" s="144" t="s">
        <v>1468</v>
      </c>
      <c r="C29" s="145">
        <v>32.64</v>
      </c>
      <c r="D29" s="171">
        <v>9.7022300000000001</v>
      </c>
      <c r="E29" s="146">
        <v>1</v>
      </c>
      <c r="F29" s="171">
        <f t="shared" si="0"/>
        <v>9.7022300000000001</v>
      </c>
      <c r="G29" s="146">
        <v>1</v>
      </c>
      <c r="H29" s="147">
        <f t="shared" si="2"/>
        <v>48511.15</v>
      </c>
      <c r="I29" s="148" t="s">
        <v>17</v>
      </c>
      <c r="J29" s="149" t="s">
        <v>123</v>
      </c>
      <c r="K29" s="150" t="s">
        <v>129</v>
      </c>
      <c r="L29" s="135"/>
      <c r="M29" s="165"/>
      <c r="O29" s="165"/>
    </row>
    <row r="30" spans="1:15" s="135" customFormat="1">
      <c r="A30" s="127" t="s">
        <v>141</v>
      </c>
      <c r="B30" s="128" t="s">
        <v>1469</v>
      </c>
      <c r="C30" s="129">
        <v>8</v>
      </c>
      <c r="D30" s="169">
        <v>5.6238099999999998</v>
      </c>
      <c r="E30" s="130">
        <v>1</v>
      </c>
      <c r="F30" s="169">
        <f t="shared" si="0"/>
        <v>5.6238099999999998</v>
      </c>
      <c r="G30" s="130">
        <v>1</v>
      </c>
      <c r="H30" s="131">
        <f t="shared" si="2"/>
        <v>28119.05</v>
      </c>
      <c r="I30" s="132" t="s">
        <v>17</v>
      </c>
      <c r="J30" s="133" t="s">
        <v>123</v>
      </c>
      <c r="K30" s="134" t="s">
        <v>124</v>
      </c>
      <c r="L30" s="126"/>
      <c r="M30" s="165"/>
      <c r="N30" s="164"/>
      <c r="O30" s="165"/>
    </row>
    <row r="31" spans="1:15">
      <c r="A31" s="136" t="s">
        <v>142</v>
      </c>
      <c r="B31" s="137" t="s">
        <v>1469</v>
      </c>
      <c r="C31" s="138">
        <v>8.57</v>
      </c>
      <c r="D31" s="170">
        <v>7.4867100000000004</v>
      </c>
      <c r="E31" s="139">
        <v>1</v>
      </c>
      <c r="F31" s="170">
        <f t="shared" si="0"/>
        <v>7.4867100000000004</v>
      </c>
      <c r="G31" s="139">
        <v>1</v>
      </c>
      <c r="H31" s="131">
        <f t="shared" si="2"/>
        <v>37433.550000000003</v>
      </c>
      <c r="I31" s="140" t="s">
        <v>17</v>
      </c>
      <c r="J31" s="141" t="s">
        <v>123</v>
      </c>
      <c r="K31" s="142" t="s">
        <v>124</v>
      </c>
      <c r="L31" s="135"/>
      <c r="M31" s="165"/>
      <c r="N31" s="166"/>
      <c r="O31" s="165"/>
    </row>
    <row r="32" spans="1:15">
      <c r="A32" s="136" t="s">
        <v>143</v>
      </c>
      <c r="B32" s="137" t="s">
        <v>1469</v>
      </c>
      <c r="C32" s="138">
        <v>8.67</v>
      </c>
      <c r="D32" s="170">
        <v>9.2747799999999998</v>
      </c>
      <c r="E32" s="139">
        <v>1</v>
      </c>
      <c r="F32" s="170">
        <f t="shared" si="0"/>
        <v>9.2747799999999998</v>
      </c>
      <c r="G32" s="139">
        <v>1</v>
      </c>
      <c r="H32" s="131">
        <f t="shared" si="2"/>
        <v>46373.9</v>
      </c>
      <c r="I32" s="140" t="s">
        <v>17</v>
      </c>
      <c r="J32" s="141" t="s">
        <v>123</v>
      </c>
      <c r="K32" s="142" t="s">
        <v>124</v>
      </c>
      <c r="L32" s="135"/>
      <c r="M32" s="165"/>
      <c r="O32" s="165"/>
    </row>
    <row r="33" spans="1:15">
      <c r="A33" s="143" t="s">
        <v>144</v>
      </c>
      <c r="B33" s="144" t="s">
        <v>1469</v>
      </c>
      <c r="C33" s="145">
        <v>19</v>
      </c>
      <c r="D33" s="171">
        <v>13.97499</v>
      </c>
      <c r="E33" s="146">
        <v>1</v>
      </c>
      <c r="F33" s="171">
        <f t="shared" si="0"/>
        <v>13.97499</v>
      </c>
      <c r="G33" s="146">
        <v>1</v>
      </c>
      <c r="H33" s="147">
        <f t="shared" si="2"/>
        <v>69874.95</v>
      </c>
      <c r="I33" s="148" t="s">
        <v>17</v>
      </c>
      <c r="J33" s="149" t="s">
        <v>123</v>
      </c>
      <c r="K33" s="150" t="s">
        <v>124</v>
      </c>
      <c r="L33" s="135"/>
      <c r="M33" s="165"/>
      <c r="O33" s="165"/>
    </row>
    <row r="34" spans="1:15">
      <c r="A34" s="127" t="s">
        <v>1352</v>
      </c>
      <c r="B34" s="128" t="s">
        <v>1470</v>
      </c>
      <c r="C34" s="129">
        <v>5.22</v>
      </c>
      <c r="D34" s="169">
        <v>4.4629500000000002</v>
      </c>
      <c r="E34" s="130">
        <v>1</v>
      </c>
      <c r="F34" s="169">
        <f t="shared" si="0"/>
        <v>4.4629500000000002</v>
      </c>
      <c r="G34" s="130">
        <v>1</v>
      </c>
      <c r="H34" s="131">
        <f t="shared" si="2"/>
        <v>22314.75</v>
      </c>
      <c r="I34" s="132" t="s">
        <v>17</v>
      </c>
      <c r="J34" s="133" t="s">
        <v>123</v>
      </c>
      <c r="K34" s="134" t="s">
        <v>129</v>
      </c>
      <c r="L34" s="135"/>
      <c r="M34" s="165"/>
      <c r="O34" s="165"/>
    </row>
    <row r="35" spans="1:15">
      <c r="A35" s="136" t="s">
        <v>1353</v>
      </c>
      <c r="B35" s="137" t="s">
        <v>1470</v>
      </c>
      <c r="C35" s="138">
        <v>21.1</v>
      </c>
      <c r="D35" s="170">
        <v>5.6406099999999997</v>
      </c>
      <c r="E35" s="139">
        <v>1</v>
      </c>
      <c r="F35" s="170">
        <f t="shared" si="0"/>
        <v>5.6406099999999997</v>
      </c>
      <c r="G35" s="139">
        <v>1</v>
      </c>
      <c r="H35" s="131">
        <f t="shared" si="2"/>
        <v>28203.05</v>
      </c>
      <c r="I35" s="140" t="s">
        <v>17</v>
      </c>
      <c r="J35" s="141" t="s">
        <v>123</v>
      </c>
      <c r="K35" s="142" t="s">
        <v>129</v>
      </c>
      <c r="L35" s="135"/>
      <c r="M35" s="165"/>
      <c r="O35" s="165"/>
    </row>
    <row r="36" spans="1:15">
      <c r="A36" s="136" t="s">
        <v>1354</v>
      </c>
      <c r="B36" s="137" t="s">
        <v>1470</v>
      </c>
      <c r="C36" s="138">
        <v>25.88</v>
      </c>
      <c r="D36" s="170">
        <v>7.46591</v>
      </c>
      <c r="E36" s="139">
        <v>1</v>
      </c>
      <c r="F36" s="170">
        <f t="shared" si="0"/>
        <v>7.46591</v>
      </c>
      <c r="G36" s="139">
        <v>1</v>
      </c>
      <c r="H36" s="131">
        <f t="shared" si="2"/>
        <v>37329.550000000003</v>
      </c>
      <c r="I36" s="140" t="s">
        <v>17</v>
      </c>
      <c r="J36" s="141" t="s">
        <v>123</v>
      </c>
      <c r="K36" s="142" t="s">
        <v>129</v>
      </c>
      <c r="L36" s="135"/>
      <c r="M36" s="165"/>
      <c r="O36" s="165"/>
    </row>
    <row r="37" spans="1:15">
      <c r="A37" s="143" t="s">
        <v>1355</v>
      </c>
      <c r="B37" s="144" t="s">
        <v>1470</v>
      </c>
      <c r="C37" s="145">
        <v>36.880000000000003</v>
      </c>
      <c r="D37" s="171">
        <v>14.248950000000001</v>
      </c>
      <c r="E37" s="146">
        <v>1</v>
      </c>
      <c r="F37" s="171">
        <f t="shared" si="0"/>
        <v>14.248950000000001</v>
      </c>
      <c r="G37" s="146">
        <v>1</v>
      </c>
      <c r="H37" s="147">
        <f t="shared" si="2"/>
        <v>71244.75</v>
      </c>
      <c r="I37" s="148" t="s">
        <v>17</v>
      </c>
      <c r="J37" s="149" t="s">
        <v>123</v>
      </c>
      <c r="K37" s="150" t="s">
        <v>129</v>
      </c>
      <c r="L37" s="135"/>
      <c r="M37" s="165"/>
      <c r="O37" s="165"/>
    </row>
    <row r="38" spans="1:15" s="135" customFormat="1">
      <c r="A38" s="127" t="s">
        <v>1356</v>
      </c>
      <c r="B38" s="128" t="s">
        <v>1471</v>
      </c>
      <c r="C38" s="129">
        <v>12</v>
      </c>
      <c r="D38" s="169">
        <v>4.4629500000000002</v>
      </c>
      <c r="E38" s="130">
        <v>1</v>
      </c>
      <c r="F38" s="169">
        <f t="shared" si="0"/>
        <v>4.4629500000000002</v>
      </c>
      <c r="G38" s="130">
        <v>1</v>
      </c>
      <c r="H38" s="131">
        <f t="shared" si="2"/>
        <v>22314.75</v>
      </c>
      <c r="I38" s="132" t="s">
        <v>17</v>
      </c>
      <c r="J38" s="133" t="s">
        <v>123</v>
      </c>
      <c r="K38" s="134" t="s">
        <v>129</v>
      </c>
      <c r="L38" s="126"/>
      <c r="M38" s="165"/>
      <c r="N38" s="164"/>
      <c r="O38" s="165"/>
    </row>
    <row r="39" spans="1:15">
      <c r="A39" s="136" t="s">
        <v>1357</v>
      </c>
      <c r="B39" s="137" t="s">
        <v>1471</v>
      </c>
      <c r="C39" s="138">
        <v>16</v>
      </c>
      <c r="D39" s="170">
        <v>4.4974400000000001</v>
      </c>
      <c r="E39" s="139">
        <v>1</v>
      </c>
      <c r="F39" s="170">
        <f t="shared" si="0"/>
        <v>4.4974400000000001</v>
      </c>
      <c r="G39" s="139">
        <v>1</v>
      </c>
      <c r="H39" s="131">
        <f t="shared" si="2"/>
        <v>22487.200000000001</v>
      </c>
      <c r="I39" s="140" t="s">
        <v>17</v>
      </c>
      <c r="J39" s="141" t="s">
        <v>123</v>
      </c>
      <c r="K39" s="142" t="s">
        <v>129</v>
      </c>
      <c r="L39" s="135"/>
      <c r="M39" s="165"/>
      <c r="N39" s="166"/>
      <c r="O39" s="165"/>
    </row>
    <row r="40" spans="1:15">
      <c r="A40" s="136" t="s">
        <v>1358</v>
      </c>
      <c r="B40" s="137" t="s">
        <v>1471</v>
      </c>
      <c r="C40" s="138">
        <v>18.309999999999999</v>
      </c>
      <c r="D40" s="170">
        <v>5.8850100000000003</v>
      </c>
      <c r="E40" s="139">
        <v>1</v>
      </c>
      <c r="F40" s="170">
        <f t="shared" si="0"/>
        <v>5.8850100000000003</v>
      </c>
      <c r="G40" s="139">
        <v>1</v>
      </c>
      <c r="H40" s="131">
        <f t="shared" si="2"/>
        <v>29425.050000000003</v>
      </c>
      <c r="I40" s="140" t="s">
        <v>17</v>
      </c>
      <c r="J40" s="141" t="s">
        <v>123</v>
      </c>
      <c r="K40" s="142" t="s">
        <v>129</v>
      </c>
      <c r="L40" s="135"/>
      <c r="M40" s="165"/>
      <c r="O40" s="165"/>
    </row>
    <row r="41" spans="1:15">
      <c r="A41" s="143" t="s">
        <v>1359</v>
      </c>
      <c r="B41" s="144" t="s">
        <v>1471</v>
      </c>
      <c r="C41" s="145">
        <v>22.8</v>
      </c>
      <c r="D41" s="171">
        <v>9.2305200000000003</v>
      </c>
      <c r="E41" s="146">
        <v>1</v>
      </c>
      <c r="F41" s="171">
        <f t="shared" si="0"/>
        <v>9.2305200000000003</v>
      </c>
      <c r="G41" s="146">
        <v>1</v>
      </c>
      <c r="H41" s="147">
        <f t="shared" si="2"/>
        <v>46152.6</v>
      </c>
      <c r="I41" s="148" t="s">
        <v>17</v>
      </c>
      <c r="J41" s="149" t="s">
        <v>123</v>
      </c>
      <c r="K41" s="150" t="s">
        <v>129</v>
      </c>
      <c r="L41" s="135"/>
      <c r="M41" s="165"/>
      <c r="O41" s="165"/>
    </row>
    <row r="42" spans="1:15">
      <c r="A42" s="127" t="s">
        <v>1360</v>
      </c>
      <c r="B42" s="128" t="s">
        <v>1472</v>
      </c>
      <c r="C42" s="129">
        <v>7</v>
      </c>
      <c r="D42" s="169">
        <v>5.0964700000000001</v>
      </c>
      <c r="E42" s="130">
        <v>1</v>
      </c>
      <c r="F42" s="169">
        <f t="shared" si="0"/>
        <v>5.0964700000000001</v>
      </c>
      <c r="G42" s="130">
        <v>1</v>
      </c>
      <c r="H42" s="131">
        <f t="shared" si="2"/>
        <v>25482.35</v>
      </c>
      <c r="I42" s="132" t="s">
        <v>17</v>
      </c>
      <c r="J42" s="133" t="s">
        <v>123</v>
      </c>
      <c r="K42" s="134" t="s">
        <v>129</v>
      </c>
      <c r="L42" s="135"/>
      <c r="M42" s="165"/>
      <c r="O42" s="165"/>
    </row>
    <row r="43" spans="1:15">
      <c r="A43" s="136" t="s">
        <v>1361</v>
      </c>
      <c r="B43" s="137" t="s">
        <v>1472</v>
      </c>
      <c r="C43" s="138">
        <v>7</v>
      </c>
      <c r="D43" s="170">
        <v>6.55966</v>
      </c>
      <c r="E43" s="139">
        <v>1</v>
      </c>
      <c r="F43" s="170">
        <f t="shared" si="0"/>
        <v>6.55966</v>
      </c>
      <c r="G43" s="139">
        <v>1</v>
      </c>
      <c r="H43" s="131">
        <f t="shared" si="2"/>
        <v>32798.300000000003</v>
      </c>
      <c r="I43" s="140" t="s">
        <v>17</v>
      </c>
      <c r="J43" s="141" t="s">
        <v>123</v>
      </c>
      <c r="K43" s="142" t="s">
        <v>129</v>
      </c>
      <c r="L43" s="135"/>
      <c r="M43" s="165"/>
      <c r="O43" s="165"/>
    </row>
    <row r="44" spans="1:15">
      <c r="A44" s="136" t="s">
        <v>1362</v>
      </c>
      <c r="B44" s="137" t="s">
        <v>1472</v>
      </c>
      <c r="C44" s="138">
        <v>17.09</v>
      </c>
      <c r="D44" s="170">
        <v>9.2436699999999998</v>
      </c>
      <c r="E44" s="139">
        <v>1</v>
      </c>
      <c r="F44" s="170">
        <f t="shared" si="0"/>
        <v>9.2436699999999998</v>
      </c>
      <c r="G44" s="139">
        <v>1</v>
      </c>
      <c r="H44" s="131">
        <f t="shared" si="2"/>
        <v>46218.35</v>
      </c>
      <c r="I44" s="140" t="s">
        <v>17</v>
      </c>
      <c r="J44" s="141" t="s">
        <v>123</v>
      </c>
      <c r="K44" s="142" t="s">
        <v>129</v>
      </c>
      <c r="L44" s="135"/>
      <c r="M44" s="165"/>
      <c r="O44" s="165"/>
    </row>
    <row r="45" spans="1:15">
      <c r="A45" s="143" t="s">
        <v>1363</v>
      </c>
      <c r="B45" s="144" t="s">
        <v>1472</v>
      </c>
      <c r="C45" s="145">
        <v>35.1</v>
      </c>
      <c r="D45" s="171">
        <v>13.43642</v>
      </c>
      <c r="E45" s="146">
        <v>1</v>
      </c>
      <c r="F45" s="171">
        <f t="shared" si="0"/>
        <v>13.43642</v>
      </c>
      <c r="G45" s="146">
        <v>1</v>
      </c>
      <c r="H45" s="147">
        <f t="shared" si="2"/>
        <v>67182.100000000006</v>
      </c>
      <c r="I45" s="148" t="s">
        <v>17</v>
      </c>
      <c r="J45" s="149" t="s">
        <v>123</v>
      </c>
      <c r="K45" s="150" t="s">
        <v>129</v>
      </c>
      <c r="L45" s="135"/>
      <c r="M45" s="165"/>
      <c r="O45" s="165"/>
    </row>
    <row r="46" spans="1:15" s="135" customFormat="1">
      <c r="A46" s="127" t="s">
        <v>1364</v>
      </c>
      <c r="B46" s="128" t="s">
        <v>1473</v>
      </c>
      <c r="C46" s="129">
        <v>4.3099999999999996</v>
      </c>
      <c r="D46" s="169">
        <v>1.4742299999999999</v>
      </c>
      <c r="E46" s="130">
        <v>1</v>
      </c>
      <c r="F46" s="169">
        <f t="shared" si="0"/>
        <v>1.4742299999999999</v>
      </c>
      <c r="G46" s="130">
        <v>1</v>
      </c>
      <c r="H46" s="131">
        <f t="shared" si="2"/>
        <v>7371.15</v>
      </c>
      <c r="I46" s="132" t="s">
        <v>17</v>
      </c>
      <c r="J46" s="133" t="s">
        <v>123</v>
      </c>
      <c r="K46" s="134" t="s">
        <v>129</v>
      </c>
      <c r="L46" s="126"/>
      <c r="M46" s="165"/>
      <c r="N46" s="164"/>
      <c r="O46" s="165"/>
    </row>
    <row r="47" spans="1:15">
      <c r="A47" s="136" t="s">
        <v>1365</v>
      </c>
      <c r="B47" s="137" t="s">
        <v>1473</v>
      </c>
      <c r="C47" s="138">
        <v>5.86</v>
      </c>
      <c r="D47" s="170">
        <v>1.8974800000000001</v>
      </c>
      <c r="E47" s="139">
        <v>1</v>
      </c>
      <c r="F47" s="170">
        <f t="shared" si="0"/>
        <v>1.8974800000000001</v>
      </c>
      <c r="G47" s="139">
        <v>1</v>
      </c>
      <c r="H47" s="131">
        <f t="shared" si="2"/>
        <v>9487.4</v>
      </c>
      <c r="I47" s="140" t="s">
        <v>17</v>
      </c>
      <c r="J47" s="141" t="s">
        <v>123</v>
      </c>
      <c r="K47" s="142" t="s">
        <v>129</v>
      </c>
      <c r="L47" s="135"/>
      <c r="M47" s="165"/>
      <c r="N47" s="166"/>
      <c r="O47" s="165"/>
    </row>
    <row r="48" spans="1:15">
      <c r="A48" s="136" t="s">
        <v>1366</v>
      </c>
      <c r="B48" s="137" t="s">
        <v>1473</v>
      </c>
      <c r="C48" s="138">
        <v>8.5</v>
      </c>
      <c r="D48" s="170">
        <v>2.67387</v>
      </c>
      <c r="E48" s="139">
        <v>1</v>
      </c>
      <c r="F48" s="170">
        <f t="shared" si="0"/>
        <v>2.67387</v>
      </c>
      <c r="G48" s="139">
        <v>1</v>
      </c>
      <c r="H48" s="131">
        <f t="shared" si="2"/>
        <v>13369.35</v>
      </c>
      <c r="I48" s="140" t="s">
        <v>17</v>
      </c>
      <c r="J48" s="141" t="s">
        <v>123</v>
      </c>
      <c r="K48" s="142" t="s">
        <v>129</v>
      </c>
      <c r="L48" s="135"/>
      <c r="M48" s="165"/>
      <c r="O48" s="165"/>
    </row>
    <row r="49" spans="1:15">
      <c r="A49" s="143" t="s">
        <v>1367</v>
      </c>
      <c r="B49" s="144" t="s">
        <v>1473</v>
      </c>
      <c r="C49" s="145">
        <v>29.61</v>
      </c>
      <c r="D49" s="171">
        <v>9.4532000000000007</v>
      </c>
      <c r="E49" s="146">
        <v>1</v>
      </c>
      <c r="F49" s="171">
        <f t="shared" si="0"/>
        <v>9.4532000000000007</v>
      </c>
      <c r="G49" s="146">
        <v>1</v>
      </c>
      <c r="H49" s="147">
        <f t="shared" si="2"/>
        <v>47266</v>
      </c>
      <c r="I49" s="148" t="s">
        <v>17</v>
      </c>
      <c r="J49" s="149" t="s">
        <v>123</v>
      </c>
      <c r="K49" s="150" t="s">
        <v>129</v>
      </c>
      <c r="L49" s="135"/>
      <c r="M49" s="165"/>
      <c r="O49" s="165"/>
    </row>
    <row r="50" spans="1:15">
      <c r="A50" s="127" t="s">
        <v>145</v>
      </c>
      <c r="B50" s="128" t="s">
        <v>1474</v>
      </c>
      <c r="C50" s="129">
        <v>4.78</v>
      </c>
      <c r="D50" s="169">
        <v>1.6593599999999999</v>
      </c>
      <c r="E50" s="130">
        <v>1</v>
      </c>
      <c r="F50" s="169">
        <f t="shared" si="0"/>
        <v>1.6593599999999999</v>
      </c>
      <c r="G50" s="130">
        <v>1</v>
      </c>
      <c r="H50" s="131">
        <f t="shared" si="2"/>
        <v>8296.7999999999993</v>
      </c>
      <c r="I50" s="132" t="s">
        <v>17</v>
      </c>
      <c r="J50" s="133" t="s">
        <v>123</v>
      </c>
      <c r="K50" s="134" t="s">
        <v>129</v>
      </c>
      <c r="L50" s="135"/>
      <c r="M50" s="165"/>
      <c r="O50" s="165"/>
    </row>
    <row r="51" spans="1:15">
      <c r="A51" s="136" t="s">
        <v>146</v>
      </c>
      <c r="B51" s="137" t="s">
        <v>1474</v>
      </c>
      <c r="C51" s="138">
        <v>5.91</v>
      </c>
      <c r="D51" s="170">
        <v>2.1876099999999998</v>
      </c>
      <c r="E51" s="139">
        <v>1</v>
      </c>
      <c r="F51" s="170">
        <f t="shared" si="0"/>
        <v>2.1876099999999998</v>
      </c>
      <c r="G51" s="139">
        <v>1</v>
      </c>
      <c r="H51" s="131">
        <f t="shared" si="2"/>
        <v>10938.05</v>
      </c>
      <c r="I51" s="140" t="s">
        <v>17</v>
      </c>
      <c r="J51" s="141" t="s">
        <v>123</v>
      </c>
      <c r="K51" s="142" t="s">
        <v>129</v>
      </c>
      <c r="L51" s="135"/>
      <c r="M51" s="165"/>
      <c r="O51" s="165"/>
    </row>
    <row r="52" spans="1:15">
      <c r="A52" s="136" t="s">
        <v>147</v>
      </c>
      <c r="B52" s="137" t="s">
        <v>1474</v>
      </c>
      <c r="C52" s="138">
        <v>10</v>
      </c>
      <c r="D52" s="170">
        <v>2.9651700000000001</v>
      </c>
      <c r="E52" s="139">
        <v>1</v>
      </c>
      <c r="F52" s="170">
        <f t="shared" si="0"/>
        <v>2.9651700000000001</v>
      </c>
      <c r="G52" s="139">
        <v>1</v>
      </c>
      <c r="H52" s="131">
        <f t="shared" si="2"/>
        <v>14825.85</v>
      </c>
      <c r="I52" s="140" t="s">
        <v>17</v>
      </c>
      <c r="J52" s="141" t="s">
        <v>123</v>
      </c>
      <c r="K52" s="142" t="s">
        <v>129</v>
      </c>
      <c r="L52" s="135"/>
      <c r="M52" s="165"/>
      <c r="O52" s="165"/>
    </row>
    <row r="53" spans="1:15">
      <c r="A53" s="143" t="s">
        <v>148</v>
      </c>
      <c r="B53" s="144" t="s">
        <v>1474</v>
      </c>
      <c r="C53" s="145">
        <v>18.059999999999999</v>
      </c>
      <c r="D53" s="171">
        <v>6.1745200000000002</v>
      </c>
      <c r="E53" s="146">
        <v>1</v>
      </c>
      <c r="F53" s="171">
        <f t="shared" si="0"/>
        <v>6.1745200000000002</v>
      </c>
      <c r="G53" s="146">
        <v>1</v>
      </c>
      <c r="H53" s="147">
        <f t="shared" si="2"/>
        <v>30872.600000000002</v>
      </c>
      <c r="I53" s="148" t="s">
        <v>17</v>
      </c>
      <c r="J53" s="149" t="s">
        <v>123</v>
      </c>
      <c r="K53" s="150" t="s">
        <v>129</v>
      </c>
      <c r="L53" s="135"/>
      <c r="M53" s="165"/>
      <c r="O53" s="165"/>
    </row>
    <row r="54" spans="1:15" s="135" customFormat="1">
      <c r="A54" s="127" t="s">
        <v>149</v>
      </c>
      <c r="B54" s="128" t="s">
        <v>1475</v>
      </c>
      <c r="C54" s="129">
        <v>3.07</v>
      </c>
      <c r="D54" s="169">
        <v>1.8927400000000001</v>
      </c>
      <c r="E54" s="130">
        <v>1</v>
      </c>
      <c r="F54" s="169">
        <f t="shared" si="0"/>
        <v>1.8927400000000001</v>
      </c>
      <c r="G54" s="130">
        <v>1</v>
      </c>
      <c r="H54" s="131">
        <f t="shared" si="2"/>
        <v>9463.7000000000007</v>
      </c>
      <c r="I54" s="132" t="s">
        <v>17</v>
      </c>
      <c r="J54" s="133" t="s">
        <v>123</v>
      </c>
      <c r="K54" s="134" t="s">
        <v>129</v>
      </c>
      <c r="L54" s="126"/>
      <c r="M54" s="165"/>
      <c r="N54" s="164"/>
      <c r="O54" s="165"/>
    </row>
    <row r="55" spans="1:15">
      <c r="A55" s="136" t="s">
        <v>150</v>
      </c>
      <c r="B55" s="137" t="s">
        <v>1475</v>
      </c>
      <c r="C55" s="138">
        <v>4.51</v>
      </c>
      <c r="D55" s="170">
        <v>2.4474200000000002</v>
      </c>
      <c r="E55" s="139">
        <v>1</v>
      </c>
      <c r="F55" s="170">
        <f t="shared" si="0"/>
        <v>2.4474200000000002</v>
      </c>
      <c r="G55" s="139">
        <v>1</v>
      </c>
      <c r="H55" s="131">
        <f t="shared" si="2"/>
        <v>12237.1</v>
      </c>
      <c r="I55" s="140" t="s">
        <v>17</v>
      </c>
      <c r="J55" s="141" t="s">
        <v>123</v>
      </c>
      <c r="K55" s="142" t="s">
        <v>129</v>
      </c>
      <c r="L55" s="135"/>
      <c r="M55" s="165"/>
      <c r="N55" s="166"/>
      <c r="O55" s="165"/>
    </row>
    <row r="56" spans="1:15">
      <c r="A56" s="136" t="s">
        <v>151</v>
      </c>
      <c r="B56" s="137" t="s">
        <v>1475</v>
      </c>
      <c r="C56" s="138">
        <v>8.1199999999999992</v>
      </c>
      <c r="D56" s="170">
        <v>3.6578200000000001</v>
      </c>
      <c r="E56" s="139">
        <v>1</v>
      </c>
      <c r="F56" s="170">
        <f t="shared" si="0"/>
        <v>3.6578200000000001</v>
      </c>
      <c r="G56" s="139">
        <v>1</v>
      </c>
      <c r="H56" s="131">
        <f t="shared" si="2"/>
        <v>18289.099999999999</v>
      </c>
      <c r="I56" s="140" t="s">
        <v>17</v>
      </c>
      <c r="J56" s="141" t="s">
        <v>123</v>
      </c>
      <c r="K56" s="142" t="s">
        <v>129</v>
      </c>
      <c r="L56" s="135"/>
      <c r="M56" s="165"/>
      <c r="O56" s="165"/>
    </row>
    <row r="57" spans="1:15">
      <c r="A57" s="143" t="s">
        <v>152</v>
      </c>
      <c r="B57" s="144" t="s">
        <v>1475</v>
      </c>
      <c r="C57" s="145">
        <v>17.37</v>
      </c>
      <c r="D57" s="171">
        <v>6.2839</v>
      </c>
      <c r="E57" s="146">
        <v>1</v>
      </c>
      <c r="F57" s="171">
        <f t="shared" si="0"/>
        <v>6.2839</v>
      </c>
      <c r="G57" s="146">
        <v>1</v>
      </c>
      <c r="H57" s="147">
        <f t="shared" si="2"/>
        <v>31419.5</v>
      </c>
      <c r="I57" s="148" t="s">
        <v>17</v>
      </c>
      <c r="J57" s="149" t="s">
        <v>123</v>
      </c>
      <c r="K57" s="150" t="s">
        <v>129</v>
      </c>
      <c r="L57" s="135"/>
      <c r="M57" s="165"/>
      <c r="O57" s="165"/>
    </row>
    <row r="58" spans="1:15">
      <c r="A58" s="127" t="s">
        <v>153</v>
      </c>
      <c r="B58" s="128" t="s">
        <v>1476</v>
      </c>
      <c r="C58" s="129">
        <v>2.2599999999999998</v>
      </c>
      <c r="D58" s="169">
        <v>1.22488</v>
      </c>
      <c r="E58" s="130">
        <v>1</v>
      </c>
      <c r="F58" s="169">
        <f t="shared" si="0"/>
        <v>1.22488</v>
      </c>
      <c r="G58" s="130">
        <v>1</v>
      </c>
      <c r="H58" s="131">
        <f t="shared" si="2"/>
        <v>6124.4</v>
      </c>
      <c r="I58" s="132" t="s">
        <v>17</v>
      </c>
      <c r="J58" s="133" t="s">
        <v>123</v>
      </c>
      <c r="K58" s="134" t="s">
        <v>129</v>
      </c>
      <c r="L58" s="135"/>
      <c r="M58" s="165"/>
      <c r="O58" s="165"/>
    </row>
    <row r="59" spans="1:15">
      <c r="A59" s="136" t="s">
        <v>154</v>
      </c>
      <c r="B59" s="137" t="s">
        <v>1476</v>
      </c>
      <c r="C59" s="138">
        <v>3.43</v>
      </c>
      <c r="D59" s="170">
        <v>1.4415199999999999</v>
      </c>
      <c r="E59" s="139">
        <v>1</v>
      </c>
      <c r="F59" s="170">
        <f t="shared" si="0"/>
        <v>1.4415199999999999</v>
      </c>
      <c r="G59" s="139">
        <v>1</v>
      </c>
      <c r="H59" s="131">
        <f t="shared" si="2"/>
        <v>7207.5999999999995</v>
      </c>
      <c r="I59" s="140" t="s">
        <v>17</v>
      </c>
      <c r="J59" s="141" t="s">
        <v>123</v>
      </c>
      <c r="K59" s="142" t="s">
        <v>129</v>
      </c>
      <c r="L59" s="135"/>
      <c r="M59" s="165"/>
      <c r="O59" s="165"/>
    </row>
    <row r="60" spans="1:15">
      <c r="A60" s="136" t="s">
        <v>155</v>
      </c>
      <c r="B60" s="137" t="s">
        <v>1476</v>
      </c>
      <c r="C60" s="138">
        <v>5.97</v>
      </c>
      <c r="D60" s="170">
        <v>2.2438899999999999</v>
      </c>
      <c r="E60" s="139">
        <v>1</v>
      </c>
      <c r="F60" s="170">
        <f t="shared" si="0"/>
        <v>2.2438899999999999</v>
      </c>
      <c r="G60" s="139">
        <v>1</v>
      </c>
      <c r="H60" s="131">
        <f t="shared" si="2"/>
        <v>11219.449999999999</v>
      </c>
      <c r="I60" s="140" t="s">
        <v>17</v>
      </c>
      <c r="J60" s="141" t="s">
        <v>123</v>
      </c>
      <c r="K60" s="142" t="s">
        <v>129</v>
      </c>
      <c r="L60" s="135"/>
      <c r="M60" s="165"/>
      <c r="O60" s="165"/>
    </row>
    <row r="61" spans="1:15">
      <c r="A61" s="143" t="s">
        <v>156</v>
      </c>
      <c r="B61" s="144" t="s">
        <v>1476</v>
      </c>
      <c r="C61" s="145">
        <v>15.59</v>
      </c>
      <c r="D61" s="171">
        <v>5.0071300000000001</v>
      </c>
      <c r="E61" s="146">
        <v>1</v>
      </c>
      <c r="F61" s="171">
        <f t="shared" si="0"/>
        <v>5.0071300000000001</v>
      </c>
      <c r="G61" s="146">
        <v>1</v>
      </c>
      <c r="H61" s="147">
        <f t="shared" si="2"/>
        <v>25035.65</v>
      </c>
      <c r="I61" s="148" t="s">
        <v>17</v>
      </c>
      <c r="J61" s="149" t="s">
        <v>123</v>
      </c>
      <c r="K61" s="150" t="s">
        <v>129</v>
      </c>
      <c r="L61" s="135"/>
      <c r="M61" s="165"/>
      <c r="O61" s="165"/>
    </row>
    <row r="62" spans="1:15" s="135" customFormat="1">
      <c r="A62" s="127" t="s">
        <v>157</v>
      </c>
      <c r="B62" s="128" t="s">
        <v>1477</v>
      </c>
      <c r="C62" s="129">
        <v>2.83</v>
      </c>
      <c r="D62" s="169">
        <v>1.2491000000000001</v>
      </c>
      <c r="E62" s="130">
        <v>1</v>
      </c>
      <c r="F62" s="169">
        <f t="shared" si="0"/>
        <v>1.2491000000000001</v>
      </c>
      <c r="G62" s="130">
        <v>1</v>
      </c>
      <c r="H62" s="131">
        <f t="shared" si="2"/>
        <v>6245.5000000000009</v>
      </c>
      <c r="I62" s="132" t="s">
        <v>17</v>
      </c>
      <c r="J62" s="133" t="s">
        <v>123</v>
      </c>
      <c r="K62" s="134" t="s">
        <v>129</v>
      </c>
      <c r="L62" s="126"/>
      <c r="M62" s="165"/>
      <c r="N62" s="164"/>
      <c r="O62" s="165"/>
    </row>
    <row r="63" spans="1:15">
      <c r="A63" s="136" t="s">
        <v>158</v>
      </c>
      <c r="B63" s="137" t="s">
        <v>1477</v>
      </c>
      <c r="C63" s="138">
        <v>4.7300000000000004</v>
      </c>
      <c r="D63" s="170">
        <v>1.7747299999999999</v>
      </c>
      <c r="E63" s="139">
        <v>1</v>
      </c>
      <c r="F63" s="170">
        <f t="shared" si="0"/>
        <v>1.7747299999999999</v>
      </c>
      <c r="G63" s="139">
        <v>1</v>
      </c>
      <c r="H63" s="131">
        <f t="shared" si="2"/>
        <v>8873.65</v>
      </c>
      <c r="I63" s="140" t="s">
        <v>17</v>
      </c>
      <c r="J63" s="141" t="s">
        <v>123</v>
      </c>
      <c r="K63" s="142" t="s">
        <v>129</v>
      </c>
      <c r="L63" s="135"/>
      <c r="M63" s="165"/>
      <c r="N63" s="166"/>
      <c r="O63" s="165"/>
    </row>
    <row r="64" spans="1:15">
      <c r="A64" s="136" t="s">
        <v>159</v>
      </c>
      <c r="B64" s="137" t="s">
        <v>1477</v>
      </c>
      <c r="C64" s="138">
        <v>8.85</v>
      </c>
      <c r="D64" s="170">
        <v>3.4754</v>
      </c>
      <c r="E64" s="139">
        <v>1</v>
      </c>
      <c r="F64" s="170">
        <f t="shared" si="0"/>
        <v>3.4754</v>
      </c>
      <c r="G64" s="139">
        <v>1</v>
      </c>
      <c r="H64" s="131">
        <f t="shared" si="2"/>
        <v>17377</v>
      </c>
      <c r="I64" s="140" t="s">
        <v>17</v>
      </c>
      <c r="J64" s="141" t="s">
        <v>123</v>
      </c>
      <c r="K64" s="142" t="s">
        <v>129</v>
      </c>
      <c r="L64" s="135"/>
      <c r="M64" s="165"/>
      <c r="O64" s="165"/>
    </row>
    <row r="65" spans="1:15">
      <c r="A65" s="143" t="s">
        <v>160</v>
      </c>
      <c r="B65" s="144" t="s">
        <v>1477</v>
      </c>
      <c r="C65" s="145">
        <v>17.36</v>
      </c>
      <c r="D65" s="171">
        <v>6.3028300000000002</v>
      </c>
      <c r="E65" s="146">
        <v>1</v>
      </c>
      <c r="F65" s="171">
        <f t="shared" si="0"/>
        <v>6.3028300000000002</v>
      </c>
      <c r="G65" s="146">
        <v>1</v>
      </c>
      <c r="H65" s="147">
        <f t="shared" si="2"/>
        <v>31514.15</v>
      </c>
      <c r="I65" s="148" t="s">
        <v>17</v>
      </c>
      <c r="J65" s="149" t="s">
        <v>123</v>
      </c>
      <c r="K65" s="150" t="s">
        <v>129</v>
      </c>
      <c r="L65" s="135"/>
      <c r="M65" s="165"/>
      <c r="O65" s="165"/>
    </row>
    <row r="66" spans="1:15">
      <c r="A66" s="127" t="s">
        <v>161</v>
      </c>
      <c r="B66" s="128" t="s">
        <v>1478</v>
      </c>
      <c r="C66" s="129">
        <v>1.34</v>
      </c>
      <c r="D66" s="169">
        <v>1.1128800000000001</v>
      </c>
      <c r="E66" s="130">
        <v>1</v>
      </c>
      <c r="F66" s="169">
        <f t="shared" si="0"/>
        <v>1.1128800000000001</v>
      </c>
      <c r="G66" s="130">
        <v>1</v>
      </c>
      <c r="H66" s="131">
        <f t="shared" si="2"/>
        <v>5564.4000000000005</v>
      </c>
      <c r="I66" s="132" t="s">
        <v>17</v>
      </c>
      <c r="J66" s="133" t="s">
        <v>123</v>
      </c>
      <c r="K66" s="134" t="s">
        <v>129</v>
      </c>
      <c r="L66" s="135"/>
      <c r="M66" s="165"/>
      <c r="O66" s="165"/>
    </row>
    <row r="67" spans="1:15">
      <c r="A67" s="136" t="s">
        <v>162</v>
      </c>
      <c r="B67" s="137" t="s">
        <v>1478</v>
      </c>
      <c r="C67" s="138">
        <v>1.97</v>
      </c>
      <c r="D67" s="170">
        <v>1.42032</v>
      </c>
      <c r="E67" s="139">
        <v>1</v>
      </c>
      <c r="F67" s="170">
        <f t="shared" si="0"/>
        <v>1.42032</v>
      </c>
      <c r="G67" s="139">
        <v>1</v>
      </c>
      <c r="H67" s="131">
        <f t="shared" si="2"/>
        <v>7101.6</v>
      </c>
      <c r="I67" s="140" t="s">
        <v>17</v>
      </c>
      <c r="J67" s="141" t="s">
        <v>123</v>
      </c>
      <c r="K67" s="142" t="s">
        <v>129</v>
      </c>
      <c r="L67" s="135"/>
      <c r="M67" s="165"/>
      <c r="O67" s="165"/>
    </row>
    <row r="68" spans="1:15">
      <c r="A68" s="136" t="s">
        <v>163</v>
      </c>
      <c r="B68" s="137" t="s">
        <v>1478</v>
      </c>
      <c r="C68" s="138">
        <v>5.81</v>
      </c>
      <c r="D68" s="170">
        <v>2.6650499999999999</v>
      </c>
      <c r="E68" s="139">
        <v>1</v>
      </c>
      <c r="F68" s="170">
        <f t="shared" si="0"/>
        <v>2.6650499999999999</v>
      </c>
      <c r="G68" s="139">
        <v>1</v>
      </c>
      <c r="H68" s="131">
        <f t="shared" si="2"/>
        <v>13325.25</v>
      </c>
      <c r="I68" s="140" t="s">
        <v>17</v>
      </c>
      <c r="J68" s="141" t="s">
        <v>123</v>
      </c>
      <c r="K68" s="142" t="s">
        <v>129</v>
      </c>
      <c r="L68" s="135"/>
      <c r="M68" s="165"/>
      <c r="O68" s="165"/>
    </row>
    <row r="69" spans="1:15">
      <c r="A69" s="143" t="s">
        <v>164</v>
      </c>
      <c r="B69" s="144" t="s">
        <v>1478</v>
      </c>
      <c r="C69" s="145">
        <v>13.95</v>
      </c>
      <c r="D69" s="171">
        <v>5.30647</v>
      </c>
      <c r="E69" s="146">
        <v>1</v>
      </c>
      <c r="F69" s="171">
        <f t="shared" si="0"/>
        <v>5.30647</v>
      </c>
      <c r="G69" s="146">
        <v>1</v>
      </c>
      <c r="H69" s="147">
        <f t="shared" si="2"/>
        <v>26532.35</v>
      </c>
      <c r="I69" s="148" t="s">
        <v>17</v>
      </c>
      <c r="J69" s="149" t="s">
        <v>123</v>
      </c>
      <c r="K69" s="150" t="s">
        <v>129</v>
      </c>
      <c r="L69" s="135"/>
      <c r="M69" s="165"/>
      <c r="O69" s="165"/>
    </row>
    <row r="70" spans="1:15" s="135" customFormat="1">
      <c r="A70" s="127" t="s">
        <v>165</v>
      </c>
      <c r="B70" s="128" t="s">
        <v>1479</v>
      </c>
      <c r="C70" s="129">
        <v>1.85</v>
      </c>
      <c r="D70" s="169">
        <v>1.1389199999999999</v>
      </c>
      <c r="E70" s="130">
        <v>1</v>
      </c>
      <c r="F70" s="169">
        <f t="shared" si="0"/>
        <v>1.1389199999999999</v>
      </c>
      <c r="G70" s="130">
        <v>1</v>
      </c>
      <c r="H70" s="131">
        <f t="shared" si="2"/>
        <v>5694.5999999999995</v>
      </c>
      <c r="I70" s="132" t="s">
        <v>17</v>
      </c>
      <c r="J70" s="133" t="s">
        <v>123</v>
      </c>
      <c r="K70" s="134" t="s">
        <v>129</v>
      </c>
      <c r="L70" s="126"/>
      <c r="M70" s="165"/>
      <c r="N70" s="164"/>
      <c r="O70" s="165"/>
    </row>
    <row r="71" spans="1:15">
      <c r="A71" s="136" t="s">
        <v>166</v>
      </c>
      <c r="B71" s="137" t="s">
        <v>1479</v>
      </c>
      <c r="C71" s="138">
        <v>3.31</v>
      </c>
      <c r="D71" s="170">
        <v>1.5273600000000001</v>
      </c>
      <c r="E71" s="139">
        <v>1</v>
      </c>
      <c r="F71" s="170">
        <f t="shared" si="0"/>
        <v>1.5273600000000001</v>
      </c>
      <c r="G71" s="139">
        <v>1</v>
      </c>
      <c r="H71" s="131">
        <f t="shared" si="2"/>
        <v>7636.8</v>
      </c>
      <c r="I71" s="140" t="s">
        <v>17</v>
      </c>
      <c r="J71" s="141" t="s">
        <v>123</v>
      </c>
      <c r="K71" s="142" t="s">
        <v>129</v>
      </c>
      <c r="L71" s="135"/>
      <c r="M71" s="165"/>
      <c r="N71" s="166"/>
      <c r="O71" s="165"/>
    </row>
    <row r="72" spans="1:15">
      <c r="A72" s="136" t="s">
        <v>167</v>
      </c>
      <c r="B72" s="137" t="s">
        <v>1479</v>
      </c>
      <c r="C72" s="138">
        <v>7.1</v>
      </c>
      <c r="D72" s="170">
        <v>2.2547999999999999</v>
      </c>
      <c r="E72" s="139">
        <v>1</v>
      </c>
      <c r="F72" s="170">
        <f t="shared" si="0"/>
        <v>2.2547999999999999</v>
      </c>
      <c r="G72" s="139">
        <v>1</v>
      </c>
      <c r="H72" s="131">
        <f t="shared" si="2"/>
        <v>11274</v>
      </c>
      <c r="I72" s="140" t="s">
        <v>17</v>
      </c>
      <c r="J72" s="141" t="s">
        <v>123</v>
      </c>
      <c r="K72" s="142" t="s">
        <v>129</v>
      </c>
      <c r="L72" s="135"/>
      <c r="M72" s="165"/>
      <c r="O72" s="165"/>
    </row>
    <row r="73" spans="1:15">
      <c r="A73" s="143" t="s">
        <v>168</v>
      </c>
      <c r="B73" s="144" t="s">
        <v>1479</v>
      </c>
      <c r="C73" s="145">
        <v>14.29</v>
      </c>
      <c r="D73" s="171">
        <v>4.3281400000000003</v>
      </c>
      <c r="E73" s="146">
        <v>1</v>
      </c>
      <c r="F73" s="171">
        <f t="shared" si="0"/>
        <v>4.3281400000000003</v>
      </c>
      <c r="G73" s="146">
        <v>1</v>
      </c>
      <c r="H73" s="147">
        <f t="shared" si="2"/>
        <v>21640.7</v>
      </c>
      <c r="I73" s="148" t="s">
        <v>17</v>
      </c>
      <c r="J73" s="149" t="s">
        <v>123</v>
      </c>
      <c r="K73" s="150" t="s">
        <v>129</v>
      </c>
      <c r="L73" s="135"/>
      <c r="M73" s="165"/>
      <c r="O73" s="165"/>
    </row>
    <row r="74" spans="1:15">
      <c r="A74" s="127" t="s">
        <v>169</v>
      </c>
      <c r="B74" s="128" t="s">
        <v>1480</v>
      </c>
      <c r="C74" s="129">
        <v>3.61</v>
      </c>
      <c r="D74" s="169">
        <v>0.81706000000000001</v>
      </c>
      <c r="E74" s="130">
        <v>1</v>
      </c>
      <c r="F74" s="169">
        <f t="shared" si="0"/>
        <v>0.81706000000000001</v>
      </c>
      <c r="G74" s="130">
        <v>1</v>
      </c>
      <c r="H74" s="131">
        <f t="shared" si="2"/>
        <v>4085.3</v>
      </c>
      <c r="I74" s="132" t="s">
        <v>17</v>
      </c>
      <c r="J74" s="133" t="s">
        <v>123</v>
      </c>
      <c r="K74" s="134" t="s">
        <v>129</v>
      </c>
      <c r="L74" s="135"/>
      <c r="M74" s="165"/>
      <c r="O74" s="165"/>
    </row>
    <row r="75" spans="1:15">
      <c r="A75" s="136" t="s">
        <v>170</v>
      </c>
      <c r="B75" s="137" t="s">
        <v>1480</v>
      </c>
      <c r="C75" s="138">
        <v>5.58</v>
      </c>
      <c r="D75" s="170">
        <v>0.97055000000000002</v>
      </c>
      <c r="E75" s="139">
        <v>1</v>
      </c>
      <c r="F75" s="170">
        <f t="shared" si="0"/>
        <v>0.97055000000000002</v>
      </c>
      <c r="G75" s="139">
        <v>1</v>
      </c>
      <c r="H75" s="131">
        <f t="shared" si="2"/>
        <v>4852.75</v>
      </c>
      <c r="I75" s="140" t="s">
        <v>17</v>
      </c>
      <c r="J75" s="141" t="s">
        <v>123</v>
      </c>
      <c r="K75" s="142" t="s">
        <v>129</v>
      </c>
      <c r="L75" s="135"/>
      <c r="M75" s="165"/>
      <c r="O75" s="165"/>
    </row>
    <row r="76" spans="1:15">
      <c r="A76" s="136" t="s">
        <v>171</v>
      </c>
      <c r="B76" s="137" t="s">
        <v>1480</v>
      </c>
      <c r="C76" s="138">
        <v>10.23</v>
      </c>
      <c r="D76" s="170">
        <v>1.3608899999999999</v>
      </c>
      <c r="E76" s="139">
        <v>1</v>
      </c>
      <c r="F76" s="170">
        <f t="shared" si="0"/>
        <v>1.3608899999999999</v>
      </c>
      <c r="G76" s="139">
        <v>1</v>
      </c>
      <c r="H76" s="131">
        <f t="shared" si="2"/>
        <v>6804.45</v>
      </c>
      <c r="I76" s="140" t="s">
        <v>17</v>
      </c>
      <c r="J76" s="141" t="s">
        <v>123</v>
      </c>
      <c r="K76" s="142" t="s">
        <v>129</v>
      </c>
      <c r="L76" s="135"/>
      <c r="M76" s="165"/>
      <c r="O76" s="165"/>
    </row>
    <row r="77" spans="1:15">
      <c r="A77" s="143" t="s">
        <v>172</v>
      </c>
      <c r="B77" s="144" t="s">
        <v>1480</v>
      </c>
      <c r="C77" s="145">
        <v>14.48</v>
      </c>
      <c r="D77" s="171">
        <v>3.02508</v>
      </c>
      <c r="E77" s="146">
        <v>1</v>
      </c>
      <c r="F77" s="171">
        <f t="shared" si="0"/>
        <v>3.02508</v>
      </c>
      <c r="G77" s="146">
        <v>1</v>
      </c>
      <c r="H77" s="147">
        <f t="shared" si="2"/>
        <v>15125.4</v>
      </c>
      <c r="I77" s="148" t="s">
        <v>17</v>
      </c>
      <c r="J77" s="149" t="s">
        <v>123</v>
      </c>
      <c r="K77" s="150" t="s">
        <v>129</v>
      </c>
      <c r="L77" s="135"/>
      <c r="M77" s="165"/>
      <c r="O77" s="165"/>
    </row>
    <row r="78" spans="1:15" s="135" customFormat="1">
      <c r="A78" s="127" t="s">
        <v>173</v>
      </c>
      <c r="B78" s="128" t="s">
        <v>1481</v>
      </c>
      <c r="C78" s="129">
        <v>2.2999999999999998</v>
      </c>
      <c r="D78" s="169">
        <v>0.69850999999999996</v>
      </c>
      <c r="E78" s="130">
        <v>1</v>
      </c>
      <c r="F78" s="169">
        <f t="shared" si="0"/>
        <v>0.69850999999999996</v>
      </c>
      <c r="G78" s="130">
        <v>1</v>
      </c>
      <c r="H78" s="131">
        <f t="shared" si="2"/>
        <v>3492.5499999999997</v>
      </c>
      <c r="I78" s="132" t="s">
        <v>17</v>
      </c>
      <c r="J78" s="133" t="s">
        <v>123</v>
      </c>
      <c r="K78" s="134" t="s">
        <v>129</v>
      </c>
      <c r="L78" s="126"/>
      <c r="M78" s="165"/>
      <c r="N78" s="164"/>
      <c r="O78" s="165"/>
    </row>
    <row r="79" spans="1:15">
      <c r="A79" s="136" t="s">
        <v>174</v>
      </c>
      <c r="B79" s="137" t="s">
        <v>1481</v>
      </c>
      <c r="C79" s="138">
        <v>3.38</v>
      </c>
      <c r="D79" s="170">
        <v>0.73150000000000004</v>
      </c>
      <c r="E79" s="139">
        <v>1</v>
      </c>
      <c r="F79" s="170">
        <f t="shared" ref="F79:F142" si="3">ROUND(D79*E79,5)</f>
        <v>0.73150000000000004</v>
      </c>
      <c r="G79" s="139">
        <v>1</v>
      </c>
      <c r="H79" s="131">
        <f t="shared" si="2"/>
        <v>3657.5</v>
      </c>
      <c r="I79" s="140" t="s">
        <v>17</v>
      </c>
      <c r="J79" s="141" t="s">
        <v>123</v>
      </c>
      <c r="K79" s="142" t="s">
        <v>129</v>
      </c>
      <c r="L79" s="135"/>
      <c r="M79" s="165"/>
      <c r="N79" s="166"/>
      <c r="O79" s="165"/>
    </row>
    <row r="80" spans="1:15">
      <c r="A80" s="136" t="s">
        <v>175</v>
      </c>
      <c r="B80" s="137" t="s">
        <v>1481</v>
      </c>
      <c r="C80" s="138">
        <v>4.99</v>
      </c>
      <c r="D80" s="170">
        <v>1.02599</v>
      </c>
      <c r="E80" s="139">
        <v>1</v>
      </c>
      <c r="F80" s="170">
        <f t="shared" si="3"/>
        <v>1.02599</v>
      </c>
      <c r="G80" s="139">
        <v>1</v>
      </c>
      <c r="H80" s="131">
        <f t="shared" si="2"/>
        <v>5129.95</v>
      </c>
      <c r="I80" s="140" t="s">
        <v>17</v>
      </c>
      <c r="J80" s="141" t="s">
        <v>123</v>
      </c>
      <c r="K80" s="142" t="s">
        <v>129</v>
      </c>
      <c r="L80" s="135"/>
      <c r="M80" s="165"/>
      <c r="O80" s="165"/>
    </row>
    <row r="81" spans="1:15">
      <c r="A81" s="143" t="s">
        <v>176</v>
      </c>
      <c r="B81" s="144" t="s">
        <v>1481</v>
      </c>
      <c r="C81" s="145">
        <v>8.08</v>
      </c>
      <c r="D81" s="171">
        <v>1.64249</v>
      </c>
      <c r="E81" s="146">
        <v>1</v>
      </c>
      <c r="F81" s="171">
        <f t="shared" si="3"/>
        <v>1.64249</v>
      </c>
      <c r="G81" s="146">
        <v>1</v>
      </c>
      <c r="H81" s="147">
        <f t="shared" si="2"/>
        <v>8212.4500000000007</v>
      </c>
      <c r="I81" s="148" t="s">
        <v>17</v>
      </c>
      <c r="J81" s="149" t="s">
        <v>123</v>
      </c>
      <c r="K81" s="150" t="s">
        <v>129</v>
      </c>
      <c r="L81" s="135"/>
      <c r="M81" s="165"/>
      <c r="O81" s="165"/>
    </row>
    <row r="82" spans="1:15">
      <c r="A82" s="127" t="s">
        <v>177</v>
      </c>
      <c r="B82" s="128" t="s">
        <v>1482</v>
      </c>
      <c r="C82" s="129">
        <v>4.0199999999999996</v>
      </c>
      <c r="D82" s="169">
        <v>0.52771000000000001</v>
      </c>
      <c r="E82" s="130">
        <v>1</v>
      </c>
      <c r="F82" s="169">
        <f t="shared" si="3"/>
        <v>0.52771000000000001</v>
      </c>
      <c r="G82" s="130">
        <v>1</v>
      </c>
      <c r="H82" s="131">
        <f t="shared" si="2"/>
        <v>2638.55</v>
      </c>
      <c r="I82" s="132" t="s">
        <v>17</v>
      </c>
      <c r="J82" s="133" t="s">
        <v>123</v>
      </c>
      <c r="K82" s="134" t="s">
        <v>129</v>
      </c>
      <c r="L82" s="135"/>
      <c r="M82" s="165"/>
      <c r="O82" s="165"/>
    </row>
    <row r="83" spans="1:15">
      <c r="A83" s="136" t="s">
        <v>178</v>
      </c>
      <c r="B83" s="137" t="s">
        <v>1482</v>
      </c>
      <c r="C83" s="138">
        <v>9.0399999999999991</v>
      </c>
      <c r="D83" s="170">
        <v>0.75424999999999998</v>
      </c>
      <c r="E83" s="139">
        <v>1</v>
      </c>
      <c r="F83" s="170">
        <f t="shared" si="3"/>
        <v>0.75424999999999998</v>
      </c>
      <c r="G83" s="139">
        <v>1</v>
      </c>
      <c r="H83" s="131">
        <f t="shared" ref="H83:H146" si="4">F83*5000</f>
        <v>3771.25</v>
      </c>
      <c r="I83" s="140" t="s">
        <v>17</v>
      </c>
      <c r="J83" s="141" t="s">
        <v>123</v>
      </c>
      <c r="K83" s="142" t="s">
        <v>129</v>
      </c>
      <c r="L83" s="135"/>
      <c r="M83" s="165"/>
      <c r="O83" s="165"/>
    </row>
    <row r="84" spans="1:15">
      <c r="A84" s="136" t="s">
        <v>179</v>
      </c>
      <c r="B84" s="137" t="s">
        <v>1482</v>
      </c>
      <c r="C84" s="138">
        <v>7.2</v>
      </c>
      <c r="D84" s="170">
        <v>1.0523499999999999</v>
      </c>
      <c r="E84" s="139">
        <v>1</v>
      </c>
      <c r="F84" s="170">
        <f t="shared" si="3"/>
        <v>1.0523499999999999</v>
      </c>
      <c r="G84" s="139">
        <v>1</v>
      </c>
      <c r="H84" s="131">
        <f t="shared" si="4"/>
        <v>5261.7499999999991</v>
      </c>
      <c r="I84" s="140" t="s">
        <v>17</v>
      </c>
      <c r="J84" s="141" t="s">
        <v>123</v>
      </c>
      <c r="K84" s="142" t="s">
        <v>129</v>
      </c>
      <c r="L84" s="135"/>
      <c r="M84" s="165"/>
      <c r="O84" s="165"/>
    </row>
    <row r="85" spans="1:15">
      <c r="A85" s="143" t="s">
        <v>180</v>
      </c>
      <c r="B85" s="144" t="s">
        <v>1482</v>
      </c>
      <c r="C85" s="145">
        <v>11.84</v>
      </c>
      <c r="D85" s="171">
        <v>2.5079199999999999</v>
      </c>
      <c r="E85" s="146">
        <v>1</v>
      </c>
      <c r="F85" s="171">
        <f t="shared" si="3"/>
        <v>2.5079199999999999</v>
      </c>
      <c r="G85" s="146">
        <v>1</v>
      </c>
      <c r="H85" s="147">
        <f t="shared" si="4"/>
        <v>12539.6</v>
      </c>
      <c r="I85" s="148" t="s">
        <v>17</v>
      </c>
      <c r="J85" s="149" t="s">
        <v>123</v>
      </c>
      <c r="K85" s="150" t="s">
        <v>129</v>
      </c>
      <c r="L85" s="135"/>
      <c r="M85" s="165"/>
      <c r="O85" s="165"/>
    </row>
    <row r="86" spans="1:15" s="135" customFormat="1">
      <c r="A86" s="127" t="s">
        <v>181</v>
      </c>
      <c r="B86" s="128" t="s">
        <v>1483</v>
      </c>
      <c r="C86" s="129">
        <v>3.42</v>
      </c>
      <c r="D86" s="169">
        <v>0.67922000000000005</v>
      </c>
      <c r="E86" s="130">
        <v>1</v>
      </c>
      <c r="F86" s="169">
        <f t="shared" si="3"/>
        <v>0.67922000000000005</v>
      </c>
      <c r="G86" s="130">
        <v>1</v>
      </c>
      <c r="H86" s="131">
        <f t="shared" si="4"/>
        <v>3396.1000000000004</v>
      </c>
      <c r="I86" s="132" t="s">
        <v>17</v>
      </c>
      <c r="J86" s="133" t="s">
        <v>123</v>
      </c>
      <c r="K86" s="134" t="s">
        <v>129</v>
      </c>
      <c r="L86" s="126"/>
      <c r="M86" s="165"/>
      <c r="N86" s="164"/>
      <c r="O86" s="165"/>
    </row>
    <row r="87" spans="1:15">
      <c r="A87" s="136" t="s">
        <v>182</v>
      </c>
      <c r="B87" s="137" t="s">
        <v>1483</v>
      </c>
      <c r="C87" s="138">
        <v>4.59</v>
      </c>
      <c r="D87" s="170">
        <v>0.87033000000000005</v>
      </c>
      <c r="E87" s="139">
        <v>1</v>
      </c>
      <c r="F87" s="170">
        <f t="shared" si="3"/>
        <v>0.87033000000000005</v>
      </c>
      <c r="G87" s="139">
        <v>1</v>
      </c>
      <c r="H87" s="131">
        <f t="shared" si="4"/>
        <v>4351.6500000000005</v>
      </c>
      <c r="I87" s="140" t="s">
        <v>17</v>
      </c>
      <c r="J87" s="141" t="s">
        <v>123</v>
      </c>
      <c r="K87" s="142" t="s">
        <v>129</v>
      </c>
      <c r="L87" s="135"/>
      <c r="M87" s="165"/>
      <c r="N87" s="166"/>
      <c r="O87" s="165"/>
    </row>
    <row r="88" spans="1:15">
      <c r="A88" s="136" t="s">
        <v>183</v>
      </c>
      <c r="B88" s="137" t="s">
        <v>1483</v>
      </c>
      <c r="C88" s="138">
        <v>6.91</v>
      </c>
      <c r="D88" s="170">
        <v>1.3481000000000001</v>
      </c>
      <c r="E88" s="139">
        <v>1</v>
      </c>
      <c r="F88" s="170">
        <f t="shared" si="3"/>
        <v>1.3481000000000001</v>
      </c>
      <c r="G88" s="139">
        <v>1</v>
      </c>
      <c r="H88" s="131">
        <f t="shared" si="4"/>
        <v>6740.5</v>
      </c>
      <c r="I88" s="140" t="s">
        <v>17</v>
      </c>
      <c r="J88" s="141" t="s">
        <v>123</v>
      </c>
      <c r="K88" s="142" t="s">
        <v>129</v>
      </c>
      <c r="L88" s="135"/>
      <c r="M88" s="165"/>
      <c r="O88" s="165"/>
    </row>
    <row r="89" spans="1:15">
      <c r="A89" s="143" t="s">
        <v>184</v>
      </c>
      <c r="B89" s="144" t="s">
        <v>1483</v>
      </c>
      <c r="C89" s="145">
        <v>18.600000000000001</v>
      </c>
      <c r="D89" s="171">
        <v>2.9313699999999998</v>
      </c>
      <c r="E89" s="146">
        <v>1</v>
      </c>
      <c r="F89" s="171">
        <f t="shared" si="3"/>
        <v>2.9313699999999998</v>
      </c>
      <c r="G89" s="146">
        <v>1</v>
      </c>
      <c r="H89" s="147">
        <f t="shared" si="4"/>
        <v>14656.849999999999</v>
      </c>
      <c r="I89" s="148" t="s">
        <v>17</v>
      </c>
      <c r="J89" s="149" t="s">
        <v>123</v>
      </c>
      <c r="K89" s="150" t="s">
        <v>129</v>
      </c>
      <c r="L89" s="135"/>
      <c r="M89" s="165"/>
      <c r="O89" s="165"/>
    </row>
    <row r="90" spans="1:15">
      <c r="A90" s="127" t="s">
        <v>185</v>
      </c>
      <c r="B90" s="128" t="s">
        <v>1484</v>
      </c>
      <c r="C90" s="129">
        <v>2.86</v>
      </c>
      <c r="D90" s="169">
        <v>0.71613000000000004</v>
      </c>
      <c r="E90" s="130">
        <v>1</v>
      </c>
      <c r="F90" s="169">
        <f t="shared" si="3"/>
        <v>0.71613000000000004</v>
      </c>
      <c r="G90" s="130">
        <v>1</v>
      </c>
      <c r="H90" s="131">
        <f t="shared" si="4"/>
        <v>3580.65</v>
      </c>
      <c r="I90" s="132" t="s">
        <v>17</v>
      </c>
      <c r="J90" s="133" t="s">
        <v>123</v>
      </c>
      <c r="K90" s="134" t="s">
        <v>129</v>
      </c>
      <c r="L90" s="135"/>
      <c r="M90" s="165"/>
      <c r="O90" s="165"/>
    </row>
    <row r="91" spans="1:15">
      <c r="A91" s="136" t="s">
        <v>186</v>
      </c>
      <c r="B91" s="137" t="s">
        <v>1484</v>
      </c>
      <c r="C91" s="138">
        <v>3.89</v>
      </c>
      <c r="D91" s="170">
        <v>0.95831999999999995</v>
      </c>
      <c r="E91" s="139">
        <v>1</v>
      </c>
      <c r="F91" s="170">
        <f t="shared" si="3"/>
        <v>0.95831999999999995</v>
      </c>
      <c r="G91" s="139">
        <v>1</v>
      </c>
      <c r="H91" s="131">
        <f t="shared" si="4"/>
        <v>4791.5999999999995</v>
      </c>
      <c r="I91" s="140" t="s">
        <v>17</v>
      </c>
      <c r="J91" s="141" t="s">
        <v>123</v>
      </c>
      <c r="K91" s="142" t="s">
        <v>129</v>
      </c>
      <c r="L91" s="135"/>
      <c r="M91" s="165"/>
      <c r="O91" s="165"/>
    </row>
    <row r="92" spans="1:15">
      <c r="A92" s="136" t="s">
        <v>187</v>
      </c>
      <c r="B92" s="137" t="s">
        <v>1484</v>
      </c>
      <c r="C92" s="138">
        <v>5.27</v>
      </c>
      <c r="D92" s="170">
        <v>1.36348</v>
      </c>
      <c r="E92" s="139">
        <v>1</v>
      </c>
      <c r="F92" s="170">
        <f t="shared" si="3"/>
        <v>1.36348</v>
      </c>
      <c r="G92" s="139">
        <v>1</v>
      </c>
      <c r="H92" s="131">
        <f t="shared" si="4"/>
        <v>6817.4000000000005</v>
      </c>
      <c r="I92" s="140" t="s">
        <v>17</v>
      </c>
      <c r="J92" s="141" t="s">
        <v>123</v>
      </c>
      <c r="K92" s="142" t="s">
        <v>129</v>
      </c>
      <c r="L92" s="135"/>
      <c r="M92" s="165"/>
      <c r="O92" s="165"/>
    </row>
    <row r="93" spans="1:15">
      <c r="A93" s="143" t="s">
        <v>188</v>
      </c>
      <c r="B93" s="144" t="s">
        <v>1484</v>
      </c>
      <c r="C93" s="145">
        <v>7.53</v>
      </c>
      <c r="D93" s="171">
        <v>2.6655199999999999</v>
      </c>
      <c r="E93" s="146">
        <v>1</v>
      </c>
      <c r="F93" s="171">
        <f t="shared" si="3"/>
        <v>2.6655199999999999</v>
      </c>
      <c r="G93" s="146">
        <v>1</v>
      </c>
      <c r="H93" s="147">
        <f t="shared" si="4"/>
        <v>13327.599999999999</v>
      </c>
      <c r="I93" s="148" t="s">
        <v>17</v>
      </c>
      <c r="J93" s="149" t="s">
        <v>123</v>
      </c>
      <c r="K93" s="150" t="s">
        <v>129</v>
      </c>
      <c r="L93" s="135"/>
      <c r="M93" s="165"/>
      <c r="O93" s="165"/>
    </row>
    <row r="94" spans="1:15" s="135" customFormat="1">
      <c r="A94" s="127" t="s">
        <v>189</v>
      </c>
      <c r="B94" s="128" t="s">
        <v>1485</v>
      </c>
      <c r="C94" s="129">
        <v>2.38</v>
      </c>
      <c r="D94" s="169">
        <v>0.74829999999999997</v>
      </c>
      <c r="E94" s="130">
        <v>1</v>
      </c>
      <c r="F94" s="169">
        <f t="shared" si="3"/>
        <v>0.74829999999999997</v>
      </c>
      <c r="G94" s="130">
        <v>1</v>
      </c>
      <c r="H94" s="131">
        <f t="shared" si="4"/>
        <v>3741.5</v>
      </c>
      <c r="I94" s="132" t="s">
        <v>17</v>
      </c>
      <c r="J94" s="133" t="s">
        <v>123</v>
      </c>
      <c r="K94" s="134" t="s">
        <v>129</v>
      </c>
      <c r="L94" s="126"/>
      <c r="M94" s="165"/>
      <c r="N94" s="164"/>
      <c r="O94" s="165"/>
    </row>
    <row r="95" spans="1:15">
      <c r="A95" s="136" t="s">
        <v>190</v>
      </c>
      <c r="B95" s="137" t="s">
        <v>1485</v>
      </c>
      <c r="C95" s="138">
        <v>3.18</v>
      </c>
      <c r="D95" s="170">
        <v>0.89810999999999996</v>
      </c>
      <c r="E95" s="139">
        <v>1</v>
      </c>
      <c r="F95" s="170">
        <f t="shared" si="3"/>
        <v>0.89810999999999996</v>
      </c>
      <c r="G95" s="139">
        <v>1</v>
      </c>
      <c r="H95" s="131">
        <f t="shared" si="4"/>
        <v>4490.55</v>
      </c>
      <c r="I95" s="140" t="s">
        <v>17</v>
      </c>
      <c r="J95" s="141" t="s">
        <v>123</v>
      </c>
      <c r="K95" s="142" t="s">
        <v>129</v>
      </c>
      <c r="L95" s="135"/>
      <c r="M95" s="165"/>
      <c r="N95" s="166"/>
      <c r="O95" s="165"/>
    </row>
    <row r="96" spans="1:15">
      <c r="A96" s="136" t="s">
        <v>191</v>
      </c>
      <c r="B96" s="137" t="s">
        <v>1485</v>
      </c>
      <c r="C96" s="138">
        <v>5.24</v>
      </c>
      <c r="D96" s="170">
        <v>1.2469399999999999</v>
      </c>
      <c r="E96" s="139">
        <v>1</v>
      </c>
      <c r="F96" s="170">
        <f t="shared" si="3"/>
        <v>1.2469399999999999</v>
      </c>
      <c r="G96" s="139">
        <v>1</v>
      </c>
      <c r="H96" s="131">
        <f t="shared" si="4"/>
        <v>6234.7</v>
      </c>
      <c r="I96" s="140" t="s">
        <v>17</v>
      </c>
      <c r="J96" s="141" t="s">
        <v>123</v>
      </c>
      <c r="K96" s="142" t="s">
        <v>129</v>
      </c>
      <c r="L96" s="135"/>
      <c r="M96" s="165"/>
      <c r="O96" s="165"/>
    </row>
    <row r="97" spans="1:15">
      <c r="A97" s="143" t="s">
        <v>192</v>
      </c>
      <c r="B97" s="144" t="s">
        <v>1485</v>
      </c>
      <c r="C97" s="145">
        <v>10.46</v>
      </c>
      <c r="D97" s="171">
        <v>2.49926</v>
      </c>
      <c r="E97" s="146">
        <v>1</v>
      </c>
      <c r="F97" s="171">
        <f t="shared" si="3"/>
        <v>2.49926</v>
      </c>
      <c r="G97" s="146">
        <v>1</v>
      </c>
      <c r="H97" s="147">
        <f t="shared" si="4"/>
        <v>12496.300000000001</v>
      </c>
      <c r="I97" s="148" t="s">
        <v>17</v>
      </c>
      <c r="J97" s="149" t="s">
        <v>123</v>
      </c>
      <c r="K97" s="150" t="s">
        <v>129</v>
      </c>
      <c r="L97" s="135"/>
      <c r="M97" s="165"/>
      <c r="O97" s="165"/>
    </row>
    <row r="98" spans="1:15">
      <c r="A98" s="127" t="s">
        <v>193</v>
      </c>
      <c r="B98" s="128" t="s">
        <v>1486</v>
      </c>
      <c r="C98" s="129">
        <v>1.72</v>
      </c>
      <c r="D98" s="169">
        <v>0.65659999999999996</v>
      </c>
      <c r="E98" s="130">
        <v>1</v>
      </c>
      <c r="F98" s="169">
        <f t="shared" si="3"/>
        <v>0.65659999999999996</v>
      </c>
      <c r="G98" s="130">
        <v>1</v>
      </c>
      <c r="H98" s="131">
        <f t="shared" si="4"/>
        <v>3283</v>
      </c>
      <c r="I98" s="132" t="s">
        <v>17</v>
      </c>
      <c r="J98" s="133" t="s">
        <v>123</v>
      </c>
      <c r="K98" s="134" t="s">
        <v>129</v>
      </c>
      <c r="L98" s="135"/>
      <c r="M98" s="165"/>
      <c r="O98" s="165"/>
    </row>
    <row r="99" spans="1:15">
      <c r="A99" s="136" t="s">
        <v>194</v>
      </c>
      <c r="B99" s="137" t="s">
        <v>1486</v>
      </c>
      <c r="C99" s="138">
        <v>2.59</v>
      </c>
      <c r="D99" s="170">
        <v>0.77739000000000003</v>
      </c>
      <c r="E99" s="139">
        <v>1</v>
      </c>
      <c r="F99" s="170">
        <f t="shared" si="3"/>
        <v>0.77739000000000003</v>
      </c>
      <c r="G99" s="139">
        <v>1</v>
      </c>
      <c r="H99" s="131">
        <f t="shared" si="4"/>
        <v>3886.9500000000003</v>
      </c>
      <c r="I99" s="140" t="s">
        <v>17</v>
      </c>
      <c r="J99" s="141" t="s">
        <v>123</v>
      </c>
      <c r="K99" s="142" t="s">
        <v>129</v>
      </c>
      <c r="L99" s="135"/>
      <c r="M99" s="165"/>
      <c r="O99" s="165"/>
    </row>
    <row r="100" spans="1:15">
      <c r="A100" s="136" t="s">
        <v>195</v>
      </c>
      <c r="B100" s="137" t="s">
        <v>1486</v>
      </c>
      <c r="C100" s="138">
        <v>3.71</v>
      </c>
      <c r="D100" s="170">
        <v>1.0539499999999999</v>
      </c>
      <c r="E100" s="139">
        <v>1</v>
      </c>
      <c r="F100" s="170">
        <f t="shared" si="3"/>
        <v>1.0539499999999999</v>
      </c>
      <c r="G100" s="139">
        <v>1</v>
      </c>
      <c r="H100" s="131">
        <f t="shared" si="4"/>
        <v>5269.75</v>
      </c>
      <c r="I100" s="140" t="s">
        <v>17</v>
      </c>
      <c r="J100" s="141" t="s">
        <v>123</v>
      </c>
      <c r="K100" s="142" t="s">
        <v>129</v>
      </c>
      <c r="L100" s="135"/>
      <c r="M100" s="165"/>
      <c r="O100" s="165"/>
    </row>
    <row r="101" spans="1:15">
      <c r="A101" s="143" t="s">
        <v>196</v>
      </c>
      <c r="B101" s="144" t="s">
        <v>1486</v>
      </c>
      <c r="C101" s="145">
        <v>18</v>
      </c>
      <c r="D101" s="171">
        <v>2.5876700000000001</v>
      </c>
      <c r="E101" s="146">
        <v>1</v>
      </c>
      <c r="F101" s="171">
        <f t="shared" si="3"/>
        <v>2.5876700000000001</v>
      </c>
      <c r="G101" s="146">
        <v>1</v>
      </c>
      <c r="H101" s="147">
        <f t="shared" si="4"/>
        <v>12938.35</v>
      </c>
      <c r="I101" s="148" t="s">
        <v>17</v>
      </c>
      <c r="J101" s="149" t="s">
        <v>123</v>
      </c>
      <c r="K101" s="150" t="s">
        <v>129</v>
      </c>
      <c r="L101" s="135"/>
      <c r="M101" s="165"/>
      <c r="O101" s="165"/>
    </row>
    <row r="102" spans="1:15" s="135" customFormat="1">
      <c r="A102" s="127" t="s">
        <v>197</v>
      </c>
      <c r="B102" s="128" t="s">
        <v>1487</v>
      </c>
      <c r="C102" s="129">
        <v>1.68</v>
      </c>
      <c r="D102" s="169">
        <v>0.59569000000000005</v>
      </c>
      <c r="E102" s="130">
        <v>1</v>
      </c>
      <c r="F102" s="169">
        <f t="shared" si="3"/>
        <v>0.59569000000000005</v>
      </c>
      <c r="G102" s="130">
        <v>1</v>
      </c>
      <c r="H102" s="131">
        <f t="shared" si="4"/>
        <v>2978.4500000000003</v>
      </c>
      <c r="I102" s="132" t="s">
        <v>17</v>
      </c>
      <c r="J102" s="133" t="s">
        <v>123</v>
      </c>
      <c r="K102" s="134" t="s">
        <v>129</v>
      </c>
      <c r="L102" s="126"/>
      <c r="M102" s="165"/>
      <c r="N102" s="164"/>
      <c r="O102" s="165"/>
    </row>
    <row r="103" spans="1:15">
      <c r="A103" s="136" t="s">
        <v>198</v>
      </c>
      <c r="B103" s="137" t="s">
        <v>1487</v>
      </c>
      <c r="C103" s="138">
        <v>2.1800000000000002</v>
      </c>
      <c r="D103" s="170">
        <v>0.66035999999999995</v>
      </c>
      <c r="E103" s="139">
        <v>1</v>
      </c>
      <c r="F103" s="170">
        <f t="shared" si="3"/>
        <v>0.66035999999999995</v>
      </c>
      <c r="G103" s="139">
        <v>1</v>
      </c>
      <c r="H103" s="131">
        <f t="shared" si="4"/>
        <v>3301.7999999999997</v>
      </c>
      <c r="I103" s="140" t="s">
        <v>17</v>
      </c>
      <c r="J103" s="141" t="s">
        <v>123</v>
      </c>
      <c r="K103" s="142" t="s">
        <v>129</v>
      </c>
      <c r="L103" s="135"/>
      <c r="M103" s="165"/>
      <c r="N103" s="166"/>
      <c r="O103" s="165"/>
    </row>
    <row r="104" spans="1:15">
      <c r="A104" s="136" t="s">
        <v>199</v>
      </c>
      <c r="B104" s="137" t="s">
        <v>1487</v>
      </c>
      <c r="C104" s="138">
        <v>3.29</v>
      </c>
      <c r="D104" s="170">
        <v>0.82979000000000003</v>
      </c>
      <c r="E104" s="139">
        <v>1</v>
      </c>
      <c r="F104" s="170">
        <f t="shared" si="3"/>
        <v>0.82979000000000003</v>
      </c>
      <c r="G104" s="139">
        <v>1</v>
      </c>
      <c r="H104" s="131">
        <f t="shared" si="4"/>
        <v>4148.95</v>
      </c>
      <c r="I104" s="140" t="s">
        <v>17</v>
      </c>
      <c r="J104" s="141" t="s">
        <v>123</v>
      </c>
      <c r="K104" s="142" t="s">
        <v>129</v>
      </c>
      <c r="L104" s="135"/>
      <c r="M104" s="165"/>
      <c r="O104" s="165"/>
    </row>
    <row r="105" spans="1:15">
      <c r="A105" s="143" t="s">
        <v>200</v>
      </c>
      <c r="B105" s="144" t="s">
        <v>1487</v>
      </c>
      <c r="C105" s="145">
        <v>7.26</v>
      </c>
      <c r="D105" s="171">
        <v>1.4795499999999999</v>
      </c>
      <c r="E105" s="146">
        <v>1</v>
      </c>
      <c r="F105" s="171">
        <f t="shared" si="3"/>
        <v>1.4795499999999999</v>
      </c>
      <c r="G105" s="146">
        <v>1</v>
      </c>
      <c r="H105" s="147">
        <f t="shared" si="4"/>
        <v>7397.75</v>
      </c>
      <c r="I105" s="148" t="s">
        <v>17</v>
      </c>
      <c r="J105" s="149" t="s">
        <v>123</v>
      </c>
      <c r="K105" s="150" t="s">
        <v>129</v>
      </c>
      <c r="L105" s="135"/>
      <c r="M105" s="165"/>
      <c r="O105" s="165"/>
    </row>
    <row r="106" spans="1:15">
      <c r="A106" s="127" t="s">
        <v>201</v>
      </c>
      <c r="B106" s="128" t="s">
        <v>1488</v>
      </c>
      <c r="C106" s="129">
        <v>2.5499999999999998</v>
      </c>
      <c r="D106" s="169">
        <v>0.54281999999999997</v>
      </c>
      <c r="E106" s="130">
        <v>1</v>
      </c>
      <c r="F106" s="169">
        <f t="shared" si="3"/>
        <v>0.54281999999999997</v>
      </c>
      <c r="G106" s="130">
        <v>1</v>
      </c>
      <c r="H106" s="131">
        <f t="shared" si="4"/>
        <v>2714.1</v>
      </c>
      <c r="I106" s="132" t="s">
        <v>17</v>
      </c>
      <c r="J106" s="133" t="s">
        <v>123</v>
      </c>
      <c r="K106" s="134" t="s">
        <v>129</v>
      </c>
      <c r="L106" s="135"/>
      <c r="M106" s="165"/>
      <c r="O106" s="165"/>
    </row>
    <row r="107" spans="1:15">
      <c r="A107" s="136" t="s">
        <v>202</v>
      </c>
      <c r="B107" s="137" t="s">
        <v>1488</v>
      </c>
      <c r="C107" s="138">
        <v>3.44</v>
      </c>
      <c r="D107" s="170">
        <v>0.64176999999999995</v>
      </c>
      <c r="E107" s="139">
        <v>1</v>
      </c>
      <c r="F107" s="170">
        <f t="shared" si="3"/>
        <v>0.64176999999999995</v>
      </c>
      <c r="G107" s="139">
        <v>1</v>
      </c>
      <c r="H107" s="131">
        <f t="shared" si="4"/>
        <v>3208.85</v>
      </c>
      <c r="I107" s="140" t="s">
        <v>17</v>
      </c>
      <c r="J107" s="141" t="s">
        <v>123</v>
      </c>
      <c r="K107" s="142" t="s">
        <v>129</v>
      </c>
      <c r="L107" s="135"/>
      <c r="M107" s="165"/>
      <c r="O107" s="165"/>
    </row>
    <row r="108" spans="1:15">
      <c r="A108" s="136" t="s">
        <v>203</v>
      </c>
      <c r="B108" s="137" t="s">
        <v>1488</v>
      </c>
      <c r="C108" s="138">
        <v>4.87</v>
      </c>
      <c r="D108" s="170">
        <v>0.88280000000000003</v>
      </c>
      <c r="E108" s="139">
        <v>1</v>
      </c>
      <c r="F108" s="170">
        <f t="shared" si="3"/>
        <v>0.88280000000000003</v>
      </c>
      <c r="G108" s="139">
        <v>1</v>
      </c>
      <c r="H108" s="131">
        <f t="shared" si="4"/>
        <v>4414</v>
      </c>
      <c r="I108" s="140" t="s">
        <v>17</v>
      </c>
      <c r="J108" s="141" t="s">
        <v>123</v>
      </c>
      <c r="K108" s="142" t="s">
        <v>129</v>
      </c>
      <c r="L108" s="135"/>
      <c r="M108" s="165"/>
      <c r="O108" s="165"/>
    </row>
    <row r="109" spans="1:15">
      <c r="A109" s="143" t="s">
        <v>204</v>
      </c>
      <c r="B109" s="144" t="s">
        <v>1488</v>
      </c>
      <c r="C109" s="145">
        <v>15.53</v>
      </c>
      <c r="D109" s="171">
        <v>2.1642299999999999</v>
      </c>
      <c r="E109" s="146">
        <v>1</v>
      </c>
      <c r="F109" s="171">
        <f t="shared" si="3"/>
        <v>2.1642299999999999</v>
      </c>
      <c r="G109" s="146">
        <v>1</v>
      </c>
      <c r="H109" s="147">
        <f t="shared" si="4"/>
        <v>10821.15</v>
      </c>
      <c r="I109" s="148" t="s">
        <v>17</v>
      </c>
      <c r="J109" s="149" t="s">
        <v>123</v>
      </c>
      <c r="K109" s="150" t="s">
        <v>129</v>
      </c>
      <c r="L109" s="135"/>
      <c r="M109" s="165"/>
      <c r="O109" s="165"/>
    </row>
    <row r="110" spans="1:15" s="135" customFormat="1">
      <c r="A110" s="127" t="s">
        <v>205</v>
      </c>
      <c r="B110" s="128" t="s">
        <v>1489</v>
      </c>
      <c r="C110" s="129">
        <v>4.6500000000000004</v>
      </c>
      <c r="D110" s="169">
        <v>0.93650999999999995</v>
      </c>
      <c r="E110" s="130">
        <v>1</v>
      </c>
      <c r="F110" s="169">
        <f t="shared" si="3"/>
        <v>0.93650999999999995</v>
      </c>
      <c r="G110" s="130">
        <v>1</v>
      </c>
      <c r="H110" s="131">
        <f t="shared" si="4"/>
        <v>4682.55</v>
      </c>
      <c r="I110" s="132" t="s">
        <v>17</v>
      </c>
      <c r="J110" s="133" t="s">
        <v>123</v>
      </c>
      <c r="K110" s="134" t="s">
        <v>129</v>
      </c>
      <c r="L110" s="126"/>
      <c r="M110" s="165"/>
      <c r="N110" s="164"/>
      <c r="O110" s="165"/>
    </row>
    <row r="111" spans="1:15">
      <c r="A111" s="136" t="s">
        <v>206</v>
      </c>
      <c r="B111" s="137" t="s">
        <v>1489</v>
      </c>
      <c r="C111" s="138">
        <v>6.29</v>
      </c>
      <c r="D111" s="170">
        <v>1.7608900000000001</v>
      </c>
      <c r="E111" s="139">
        <v>1</v>
      </c>
      <c r="F111" s="170">
        <f t="shared" si="3"/>
        <v>1.7608900000000001</v>
      </c>
      <c r="G111" s="139">
        <v>1</v>
      </c>
      <c r="H111" s="131">
        <f t="shared" si="4"/>
        <v>8804.4500000000007</v>
      </c>
      <c r="I111" s="140" t="s">
        <v>17</v>
      </c>
      <c r="J111" s="141" t="s">
        <v>123</v>
      </c>
      <c r="K111" s="142" t="s">
        <v>129</v>
      </c>
      <c r="L111" s="135"/>
      <c r="M111" s="165"/>
      <c r="N111" s="166"/>
      <c r="O111" s="165"/>
    </row>
    <row r="112" spans="1:15">
      <c r="A112" s="136" t="s">
        <v>207</v>
      </c>
      <c r="B112" s="137" t="s">
        <v>1489</v>
      </c>
      <c r="C112" s="138">
        <v>9.65</v>
      </c>
      <c r="D112" s="170">
        <v>2.25014</v>
      </c>
      <c r="E112" s="139">
        <v>1</v>
      </c>
      <c r="F112" s="170">
        <f t="shared" si="3"/>
        <v>2.25014</v>
      </c>
      <c r="G112" s="139">
        <v>1</v>
      </c>
      <c r="H112" s="131">
        <f t="shared" si="4"/>
        <v>11250.7</v>
      </c>
      <c r="I112" s="140" t="s">
        <v>17</v>
      </c>
      <c r="J112" s="141" t="s">
        <v>123</v>
      </c>
      <c r="K112" s="142" t="s">
        <v>129</v>
      </c>
      <c r="L112" s="135"/>
      <c r="M112" s="165"/>
      <c r="O112" s="165"/>
    </row>
    <row r="113" spans="1:15">
      <c r="A113" s="143" t="s">
        <v>208</v>
      </c>
      <c r="B113" s="144" t="s">
        <v>1489</v>
      </c>
      <c r="C113" s="145">
        <v>14.44</v>
      </c>
      <c r="D113" s="171">
        <v>4.0382300000000004</v>
      </c>
      <c r="E113" s="146">
        <v>1</v>
      </c>
      <c r="F113" s="171">
        <f t="shared" si="3"/>
        <v>4.0382300000000004</v>
      </c>
      <c r="G113" s="146">
        <v>1</v>
      </c>
      <c r="H113" s="147">
        <f t="shared" si="4"/>
        <v>20191.150000000001</v>
      </c>
      <c r="I113" s="148" t="s">
        <v>17</v>
      </c>
      <c r="J113" s="149" t="s">
        <v>123</v>
      </c>
      <c r="K113" s="150" t="s">
        <v>129</v>
      </c>
      <c r="L113" s="135"/>
      <c r="M113" s="165"/>
      <c r="O113" s="165"/>
    </row>
    <row r="114" spans="1:15">
      <c r="A114" s="127" t="s">
        <v>209</v>
      </c>
      <c r="B114" s="128" t="s">
        <v>1490</v>
      </c>
      <c r="C114" s="129">
        <v>2.96</v>
      </c>
      <c r="D114" s="169">
        <v>0.59540999999999999</v>
      </c>
      <c r="E114" s="130">
        <v>1</v>
      </c>
      <c r="F114" s="169">
        <f t="shared" si="3"/>
        <v>0.59540999999999999</v>
      </c>
      <c r="G114" s="130">
        <v>1</v>
      </c>
      <c r="H114" s="131">
        <f t="shared" si="4"/>
        <v>2977.05</v>
      </c>
      <c r="I114" s="132" t="s">
        <v>17</v>
      </c>
      <c r="J114" s="133" t="s">
        <v>123</v>
      </c>
      <c r="K114" s="134" t="s">
        <v>129</v>
      </c>
      <c r="L114" s="135"/>
      <c r="M114" s="165"/>
      <c r="O114" s="165"/>
    </row>
    <row r="115" spans="1:15">
      <c r="A115" s="136" t="s">
        <v>210</v>
      </c>
      <c r="B115" s="137" t="s">
        <v>1490</v>
      </c>
      <c r="C115" s="138">
        <v>5</v>
      </c>
      <c r="D115" s="170">
        <v>1.0509299999999999</v>
      </c>
      <c r="E115" s="139">
        <v>1</v>
      </c>
      <c r="F115" s="170">
        <f t="shared" si="3"/>
        <v>1.0509299999999999</v>
      </c>
      <c r="G115" s="139">
        <v>1</v>
      </c>
      <c r="H115" s="131">
        <f t="shared" si="4"/>
        <v>5254.65</v>
      </c>
      <c r="I115" s="140" t="s">
        <v>17</v>
      </c>
      <c r="J115" s="141" t="s">
        <v>123</v>
      </c>
      <c r="K115" s="142" t="s">
        <v>129</v>
      </c>
      <c r="L115" s="135"/>
      <c r="M115" s="165"/>
      <c r="O115" s="165"/>
    </row>
    <row r="116" spans="1:15">
      <c r="A116" s="136" t="s">
        <v>211</v>
      </c>
      <c r="B116" s="137" t="s">
        <v>1490</v>
      </c>
      <c r="C116" s="138">
        <v>7.95</v>
      </c>
      <c r="D116" s="170">
        <v>1.7303200000000001</v>
      </c>
      <c r="E116" s="139">
        <v>1</v>
      </c>
      <c r="F116" s="170">
        <f t="shared" si="3"/>
        <v>1.7303200000000001</v>
      </c>
      <c r="G116" s="139">
        <v>1</v>
      </c>
      <c r="H116" s="131">
        <f t="shared" si="4"/>
        <v>8651.6</v>
      </c>
      <c r="I116" s="140" t="s">
        <v>17</v>
      </c>
      <c r="J116" s="141" t="s">
        <v>123</v>
      </c>
      <c r="K116" s="142" t="s">
        <v>129</v>
      </c>
      <c r="L116" s="135"/>
      <c r="M116" s="165"/>
      <c r="O116" s="165"/>
    </row>
    <row r="117" spans="1:15">
      <c r="A117" s="143" t="s">
        <v>212</v>
      </c>
      <c r="B117" s="144" t="s">
        <v>1490</v>
      </c>
      <c r="C117" s="145">
        <v>15.28</v>
      </c>
      <c r="D117" s="171">
        <v>3.5723600000000002</v>
      </c>
      <c r="E117" s="146">
        <v>1</v>
      </c>
      <c r="F117" s="171">
        <f t="shared" si="3"/>
        <v>3.5723600000000002</v>
      </c>
      <c r="G117" s="146">
        <v>1</v>
      </c>
      <c r="H117" s="147">
        <f t="shared" si="4"/>
        <v>17861.8</v>
      </c>
      <c r="I117" s="148" t="s">
        <v>17</v>
      </c>
      <c r="J117" s="149" t="s">
        <v>123</v>
      </c>
      <c r="K117" s="150" t="s">
        <v>129</v>
      </c>
      <c r="L117" s="135"/>
      <c r="M117" s="165"/>
      <c r="O117" s="165"/>
    </row>
    <row r="118" spans="1:15" s="135" customFormat="1">
      <c r="A118" s="127" t="s">
        <v>213</v>
      </c>
      <c r="B118" s="128" t="s">
        <v>1491</v>
      </c>
      <c r="C118" s="129">
        <v>2.6</v>
      </c>
      <c r="D118" s="169">
        <v>0.54064000000000001</v>
      </c>
      <c r="E118" s="130">
        <v>1</v>
      </c>
      <c r="F118" s="169">
        <f t="shared" si="3"/>
        <v>0.54064000000000001</v>
      </c>
      <c r="G118" s="130">
        <v>1</v>
      </c>
      <c r="H118" s="131">
        <f t="shared" si="4"/>
        <v>2703.2000000000003</v>
      </c>
      <c r="I118" s="132" t="s">
        <v>17</v>
      </c>
      <c r="J118" s="133" t="s">
        <v>123</v>
      </c>
      <c r="K118" s="134" t="s">
        <v>129</v>
      </c>
      <c r="L118" s="126"/>
      <c r="M118" s="165"/>
      <c r="N118" s="164"/>
      <c r="O118" s="165"/>
    </row>
    <row r="119" spans="1:15">
      <c r="A119" s="136" t="s">
        <v>214</v>
      </c>
      <c r="B119" s="137" t="s">
        <v>1491</v>
      </c>
      <c r="C119" s="138">
        <v>3.33</v>
      </c>
      <c r="D119" s="170">
        <v>0.74728000000000006</v>
      </c>
      <c r="E119" s="139">
        <v>1</v>
      </c>
      <c r="F119" s="170">
        <f t="shared" si="3"/>
        <v>0.74728000000000006</v>
      </c>
      <c r="G119" s="139">
        <v>1</v>
      </c>
      <c r="H119" s="131">
        <f t="shared" si="4"/>
        <v>3736.4</v>
      </c>
      <c r="I119" s="140" t="s">
        <v>17</v>
      </c>
      <c r="J119" s="141" t="s">
        <v>123</v>
      </c>
      <c r="K119" s="142" t="s">
        <v>129</v>
      </c>
      <c r="L119" s="135"/>
      <c r="M119" s="165"/>
      <c r="N119" s="166"/>
      <c r="O119" s="165"/>
    </row>
    <row r="120" spans="1:15">
      <c r="A120" s="136" t="s">
        <v>215</v>
      </c>
      <c r="B120" s="137" t="s">
        <v>1491</v>
      </c>
      <c r="C120" s="138">
        <v>5.5</v>
      </c>
      <c r="D120" s="170">
        <v>1.24919</v>
      </c>
      <c r="E120" s="139">
        <v>1</v>
      </c>
      <c r="F120" s="170">
        <f t="shared" si="3"/>
        <v>1.24919</v>
      </c>
      <c r="G120" s="139">
        <v>1</v>
      </c>
      <c r="H120" s="131">
        <f t="shared" si="4"/>
        <v>6245.95</v>
      </c>
      <c r="I120" s="140" t="s">
        <v>17</v>
      </c>
      <c r="J120" s="141" t="s">
        <v>123</v>
      </c>
      <c r="K120" s="142" t="s">
        <v>129</v>
      </c>
      <c r="L120" s="135"/>
      <c r="M120" s="165"/>
      <c r="O120" s="165"/>
    </row>
    <row r="121" spans="1:15">
      <c r="A121" s="143" t="s">
        <v>216</v>
      </c>
      <c r="B121" s="144" t="s">
        <v>1491</v>
      </c>
      <c r="C121" s="145">
        <v>6.67</v>
      </c>
      <c r="D121" s="171">
        <v>2.5180099999999999</v>
      </c>
      <c r="E121" s="146">
        <v>1</v>
      </c>
      <c r="F121" s="171">
        <f t="shared" si="3"/>
        <v>2.5180099999999999</v>
      </c>
      <c r="G121" s="146">
        <v>1</v>
      </c>
      <c r="H121" s="147">
        <f t="shared" si="4"/>
        <v>12590.05</v>
      </c>
      <c r="I121" s="148" t="s">
        <v>17</v>
      </c>
      <c r="J121" s="149" t="s">
        <v>123</v>
      </c>
      <c r="K121" s="150" t="s">
        <v>129</v>
      </c>
      <c r="L121" s="135"/>
      <c r="M121" s="165"/>
      <c r="O121" s="165"/>
    </row>
    <row r="122" spans="1:15">
      <c r="A122" s="127" t="s">
        <v>217</v>
      </c>
      <c r="B122" s="128" t="s">
        <v>1492</v>
      </c>
      <c r="C122" s="129">
        <v>2.0499999999999998</v>
      </c>
      <c r="D122" s="169">
        <v>0.53439000000000003</v>
      </c>
      <c r="E122" s="130">
        <v>1</v>
      </c>
      <c r="F122" s="169">
        <f t="shared" si="3"/>
        <v>0.53439000000000003</v>
      </c>
      <c r="G122" s="130">
        <v>1</v>
      </c>
      <c r="H122" s="131">
        <f t="shared" si="4"/>
        <v>2671.9500000000003</v>
      </c>
      <c r="I122" s="132" t="s">
        <v>17</v>
      </c>
      <c r="J122" s="133" t="s">
        <v>123</v>
      </c>
      <c r="K122" s="134" t="s">
        <v>129</v>
      </c>
      <c r="L122" s="135"/>
      <c r="M122" s="165"/>
      <c r="O122" s="165"/>
    </row>
    <row r="123" spans="1:15">
      <c r="A123" s="136" t="s">
        <v>218</v>
      </c>
      <c r="B123" s="137" t="s">
        <v>1492</v>
      </c>
      <c r="C123" s="138">
        <v>2.94</v>
      </c>
      <c r="D123" s="170">
        <v>0.62129999999999996</v>
      </c>
      <c r="E123" s="139">
        <v>1</v>
      </c>
      <c r="F123" s="170">
        <f t="shared" si="3"/>
        <v>0.62129999999999996</v>
      </c>
      <c r="G123" s="139">
        <v>1</v>
      </c>
      <c r="H123" s="131">
        <f t="shared" si="4"/>
        <v>3106.5</v>
      </c>
      <c r="I123" s="140" t="s">
        <v>17</v>
      </c>
      <c r="J123" s="141" t="s">
        <v>123</v>
      </c>
      <c r="K123" s="142" t="s">
        <v>129</v>
      </c>
      <c r="L123" s="135"/>
      <c r="M123" s="165"/>
      <c r="O123" s="165"/>
    </row>
    <row r="124" spans="1:15">
      <c r="A124" s="136" t="s">
        <v>219</v>
      </c>
      <c r="B124" s="137" t="s">
        <v>1492</v>
      </c>
      <c r="C124" s="138">
        <v>4.8600000000000003</v>
      </c>
      <c r="D124" s="170">
        <v>0.84799999999999998</v>
      </c>
      <c r="E124" s="139">
        <v>1</v>
      </c>
      <c r="F124" s="170">
        <f t="shared" si="3"/>
        <v>0.84799999999999998</v>
      </c>
      <c r="G124" s="139">
        <v>1</v>
      </c>
      <c r="H124" s="131">
        <f t="shared" si="4"/>
        <v>4240</v>
      </c>
      <c r="I124" s="140" t="s">
        <v>17</v>
      </c>
      <c r="J124" s="141" t="s">
        <v>123</v>
      </c>
      <c r="K124" s="142" t="s">
        <v>129</v>
      </c>
      <c r="L124" s="135"/>
      <c r="M124" s="165"/>
      <c r="O124" s="165"/>
    </row>
    <row r="125" spans="1:15">
      <c r="A125" s="143" t="s">
        <v>220</v>
      </c>
      <c r="B125" s="144" t="s">
        <v>1492</v>
      </c>
      <c r="C125" s="145">
        <v>10.67</v>
      </c>
      <c r="D125" s="171">
        <v>2.0238200000000002</v>
      </c>
      <c r="E125" s="146">
        <v>1</v>
      </c>
      <c r="F125" s="171">
        <f t="shared" si="3"/>
        <v>2.0238200000000002</v>
      </c>
      <c r="G125" s="146">
        <v>1</v>
      </c>
      <c r="H125" s="147">
        <f t="shared" si="4"/>
        <v>10119.1</v>
      </c>
      <c r="I125" s="148" t="s">
        <v>17</v>
      </c>
      <c r="J125" s="149" t="s">
        <v>123</v>
      </c>
      <c r="K125" s="150" t="s">
        <v>129</v>
      </c>
      <c r="L125" s="135"/>
      <c r="M125" s="165"/>
      <c r="O125" s="165"/>
    </row>
    <row r="126" spans="1:15" s="135" customFormat="1">
      <c r="A126" s="127" t="s">
        <v>221</v>
      </c>
      <c r="B126" s="128" t="s">
        <v>1493</v>
      </c>
      <c r="C126" s="129">
        <v>2.2799999999999998</v>
      </c>
      <c r="D126" s="169">
        <v>0.45415</v>
      </c>
      <c r="E126" s="130">
        <v>1</v>
      </c>
      <c r="F126" s="169">
        <f t="shared" si="3"/>
        <v>0.45415</v>
      </c>
      <c r="G126" s="130">
        <v>1</v>
      </c>
      <c r="H126" s="131">
        <f t="shared" si="4"/>
        <v>2270.75</v>
      </c>
      <c r="I126" s="132" t="s">
        <v>17</v>
      </c>
      <c r="J126" s="133" t="s">
        <v>123</v>
      </c>
      <c r="K126" s="134" t="s">
        <v>129</v>
      </c>
      <c r="L126" s="126"/>
      <c r="M126" s="165"/>
      <c r="N126" s="164"/>
      <c r="O126" s="165"/>
    </row>
    <row r="127" spans="1:15">
      <c r="A127" s="136" t="s">
        <v>222</v>
      </c>
      <c r="B127" s="137" t="s">
        <v>1493</v>
      </c>
      <c r="C127" s="138">
        <v>2.62</v>
      </c>
      <c r="D127" s="170">
        <v>0.56169000000000002</v>
      </c>
      <c r="E127" s="139">
        <v>1</v>
      </c>
      <c r="F127" s="170">
        <f t="shared" si="3"/>
        <v>0.56169000000000002</v>
      </c>
      <c r="G127" s="139">
        <v>1</v>
      </c>
      <c r="H127" s="131">
        <f t="shared" si="4"/>
        <v>2808.4500000000003</v>
      </c>
      <c r="I127" s="140" t="s">
        <v>17</v>
      </c>
      <c r="J127" s="141" t="s">
        <v>123</v>
      </c>
      <c r="K127" s="142" t="s">
        <v>129</v>
      </c>
      <c r="L127" s="135"/>
      <c r="M127" s="165"/>
      <c r="N127" s="166"/>
      <c r="O127" s="165"/>
    </row>
    <row r="128" spans="1:15">
      <c r="A128" s="136" t="s">
        <v>223</v>
      </c>
      <c r="B128" s="137" t="s">
        <v>1493</v>
      </c>
      <c r="C128" s="138">
        <v>3.89</v>
      </c>
      <c r="D128" s="170">
        <v>0.79581000000000002</v>
      </c>
      <c r="E128" s="139">
        <v>1</v>
      </c>
      <c r="F128" s="170">
        <f t="shared" si="3"/>
        <v>0.79581000000000002</v>
      </c>
      <c r="G128" s="139">
        <v>1</v>
      </c>
      <c r="H128" s="131">
        <f t="shared" si="4"/>
        <v>3979.05</v>
      </c>
      <c r="I128" s="140" t="s">
        <v>17</v>
      </c>
      <c r="J128" s="141" t="s">
        <v>123</v>
      </c>
      <c r="K128" s="142" t="s">
        <v>129</v>
      </c>
      <c r="L128" s="135"/>
      <c r="M128" s="165"/>
      <c r="O128" s="165"/>
    </row>
    <row r="129" spans="1:15">
      <c r="A129" s="143" t="s">
        <v>224</v>
      </c>
      <c r="B129" s="144" t="s">
        <v>1493</v>
      </c>
      <c r="C129" s="145">
        <v>8.0299999999999994</v>
      </c>
      <c r="D129" s="171">
        <v>2.0201899999999999</v>
      </c>
      <c r="E129" s="146">
        <v>1</v>
      </c>
      <c r="F129" s="171">
        <f t="shared" si="3"/>
        <v>2.0201899999999999</v>
      </c>
      <c r="G129" s="146">
        <v>1</v>
      </c>
      <c r="H129" s="147">
        <f t="shared" si="4"/>
        <v>10100.949999999999</v>
      </c>
      <c r="I129" s="148" t="s">
        <v>17</v>
      </c>
      <c r="J129" s="149" t="s">
        <v>123</v>
      </c>
      <c r="K129" s="150" t="s">
        <v>129</v>
      </c>
      <c r="L129" s="135"/>
      <c r="M129" s="165"/>
      <c r="O129" s="165"/>
    </row>
    <row r="130" spans="1:15">
      <c r="A130" s="127" t="s">
        <v>225</v>
      </c>
      <c r="B130" s="128" t="s">
        <v>1494</v>
      </c>
      <c r="C130" s="129">
        <v>2.42</v>
      </c>
      <c r="D130" s="169">
        <v>0.49756</v>
      </c>
      <c r="E130" s="130">
        <v>1</v>
      </c>
      <c r="F130" s="169">
        <f t="shared" si="3"/>
        <v>0.49756</v>
      </c>
      <c r="G130" s="130">
        <v>1</v>
      </c>
      <c r="H130" s="131">
        <f t="shared" si="4"/>
        <v>2487.8000000000002</v>
      </c>
      <c r="I130" s="132" t="s">
        <v>17</v>
      </c>
      <c r="J130" s="133" t="s">
        <v>123</v>
      </c>
      <c r="K130" s="134" t="s">
        <v>129</v>
      </c>
      <c r="L130" s="135"/>
      <c r="M130" s="165"/>
      <c r="O130" s="165"/>
    </row>
    <row r="131" spans="1:15">
      <c r="A131" s="136" t="s">
        <v>226</v>
      </c>
      <c r="B131" s="137" t="s">
        <v>1494</v>
      </c>
      <c r="C131" s="138">
        <v>2.74</v>
      </c>
      <c r="D131" s="170">
        <v>0.60824999999999996</v>
      </c>
      <c r="E131" s="139">
        <v>1</v>
      </c>
      <c r="F131" s="170">
        <f t="shared" si="3"/>
        <v>0.60824999999999996</v>
      </c>
      <c r="G131" s="139">
        <v>1</v>
      </c>
      <c r="H131" s="131">
        <f t="shared" si="4"/>
        <v>3041.25</v>
      </c>
      <c r="I131" s="140" t="s">
        <v>17</v>
      </c>
      <c r="J131" s="141" t="s">
        <v>123</v>
      </c>
      <c r="K131" s="142" t="s">
        <v>129</v>
      </c>
      <c r="L131" s="135"/>
      <c r="M131" s="165"/>
      <c r="O131" s="165"/>
    </row>
    <row r="132" spans="1:15">
      <c r="A132" s="136" t="s">
        <v>227</v>
      </c>
      <c r="B132" s="137" t="s">
        <v>1494</v>
      </c>
      <c r="C132" s="138">
        <v>3.63</v>
      </c>
      <c r="D132" s="170">
        <v>0.75382000000000005</v>
      </c>
      <c r="E132" s="139">
        <v>1</v>
      </c>
      <c r="F132" s="170">
        <f t="shared" si="3"/>
        <v>0.75382000000000005</v>
      </c>
      <c r="G132" s="139">
        <v>1</v>
      </c>
      <c r="H132" s="131">
        <f t="shared" si="4"/>
        <v>3769.1000000000004</v>
      </c>
      <c r="I132" s="140" t="s">
        <v>17</v>
      </c>
      <c r="J132" s="141" t="s">
        <v>123</v>
      </c>
      <c r="K132" s="142" t="s">
        <v>129</v>
      </c>
      <c r="L132" s="135"/>
      <c r="M132" s="165"/>
      <c r="O132" s="165"/>
    </row>
    <row r="133" spans="1:15">
      <c r="A133" s="143" t="s">
        <v>228</v>
      </c>
      <c r="B133" s="144" t="s">
        <v>1494</v>
      </c>
      <c r="C133" s="145">
        <v>4</v>
      </c>
      <c r="D133" s="171">
        <v>1.2374700000000001</v>
      </c>
      <c r="E133" s="146">
        <v>1</v>
      </c>
      <c r="F133" s="171">
        <f t="shared" si="3"/>
        <v>1.2374700000000001</v>
      </c>
      <c r="G133" s="146">
        <v>1</v>
      </c>
      <c r="H133" s="147">
        <f t="shared" si="4"/>
        <v>6187.35</v>
      </c>
      <c r="I133" s="148" t="s">
        <v>17</v>
      </c>
      <c r="J133" s="149" t="s">
        <v>123</v>
      </c>
      <c r="K133" s="150" t="s">
        <v>129</v>
      </c>
      <c r="L133" s="135"/>
      <c r="M133" s="165"/>
      <c r="O133" s="165"/>
    </row>
    <row r="134" spans="1:15" s="135" customFormat="1">
      <c r="A134" s="127" t="s">
        <v>229</v>
      </c>
      <c r="B134" s="128" t="s">
        <v>1495</v>
      </c>
      <c r="C134" s="129">
        <v>2.0499999999999998</v>
      </c>
      <c r="D134" s="169">
        <v>0.57279999999999998</v>
      </c>
      <c r="E134" s="130">
        <v>1</v>
      </c>
      <c r="F134" s="169">
        <f t="shared" si="3"/>
        <v>0.57279999999999998</v>
      </c>
      <c r="G134" s="130">
        <v>1</v>
      </c>
      <c r="H134" s="131">
        <f t="shared" si="4"/>
        <v>2864</v>
      </c>
      <c r="I134" s="132" t="s">
        <v>17</v>
      </c>
      <c r="J134" s="133" t="s">
        <v>123</v>
      </c>
      <c r="K134" s="134" t="s">
        <v>129</v>
      </c>
      <c r="L134" s="126"/>
      <c r="M134" s="165"/>
      <c r="N134" s="164"/>
      <c r="O134" s="165"/>
    </row>
    <row r="135" spans="1:15">
      <c r="A135" s="136" t="s">
        <v>230</v>
      </c>
      <c r="B135" s="137" t="s">
        <v>1495</v>
      </c>
      <c r="C135" s="138">
        <v>3.25</v>
      </c>
      <c r="D135" s="170">
        <v>0.78466000000000002</v>
      </c>
      <c r="E135" s="139">
        <v>1</v>
      </c>
      <c r="F135" s="170">
        <f t="shared" si="3"/>
        <v>0.78466000000000002</v>
      </c>
      <c r="G135" s="139">
        <v>1</v>
      </c>
      <c r="H135" s="131">
        <f t="shared" si="4"/>
        <v>3923.3</v>
      </c>
      <c r="I135" s="140" t="s">
        <v>17</v>
      </c>
      <c r="J135" s="141" t="s">
        <v>123</v>
      </c>
      <c r="K135" s="142" t="s">
        <v>129</v>
      </c>
      <c r="L135" s="135"/>
      <c r="M135" s="165"/>
      <c r="N135" s="166"/>
      <c r="O135" s="165"/>
    </row>
    <row r="136" spans="1:15">
      <c r="A136" s="136" t="s">
        <v>231</v>
      </c>
      <c r="B136" s="137" t="s">
        <v>1495</v>
      </c>
      <c r="C136" s="138">
        <v>4.93</v>
      </c>
      <c r="D136" s="170">
        <v>1.24112</v>
      </c>
      <c r="E136" s="139">
        <v>1</v>
      </c>
      <c r="F136" s="170">
        <f t="shared" si="3"/>
        <v>1.24112</v>
      </c>
      <c r="G136" s="139">
        <v>1</v>
      </c>
      <c r="H136" s="131">
        <f t="shared" si="4"/>
        <v>6205.6</v>
      </c>
      <c r="I136" s="140" t="s">
        <v>17</v>
      </c>
      <c r="J136" s="141" t="s">
        <v>123</v>
      </c>
      <c r="K136" s="142" t="s">
        <v>129</v>
      </c>
      <c r="L136" s="135"/>
      <c r="M136" s="165"/>
      <c r="O136" s="165"/>
    </row>
    <row r="137" spans="1:15">
      <c r="A137" s="143" t="s">
        <v>232</v>
      </c>
      <c r="B137" s="144" t="s">
        <v>1495</v>
      </c>
      <c r="C137" s="145">
        <v>10.25</v>
      </c>
      <c r="D137" s="171">
        <v>2.8189000000000002</v>
      </c>
      <c r="E137" s="146">
        <v>1</v>
      </c>
      <c r="F137" s="171">
        <f t="shared" si="3"/>
        <v>2.8189000000000002</v>
      </c>
      <c r="G137" s="146">
        <v>1</v>
      </c>
      <c r="H137" s="147">
        <f t="shared" si="4"/>
        <v>14094.500000000002</v>
      </c>
      <c r="I137" s="148" t="s">
        <v>17</v>
      </c>
      <c r="J137" s="149" t="s">
        <v>123</v>
      </c>
      <c r="K137" s="150" t="s">
        <v>129</v>
      </c>
      <c r="L137" s="135"/>
      <c r="M137" s="165"/>
      <c r="O137" s="165"/>
    </row>
    <row r="138" spans="1:15">
      <c r="A138" s="127" t="s">
        <v>233</v>
      </c>
      <c r="B138" s="128" t="s">
        <v>1496</v>
      </c>
      <c r="C138" s="129">
        <v>2.1800000000000002</v>
      </c>
      <c r="D138" s="169">
        <v>0.56405000000000005</v>
      </c>
      <c r="E138" s="130">
        <v>1</v>
      </c>
      <c r="F138" s="169">
        <f t="shared" si="3"/>
        <v>0.56405000000000005</v>
      </c>
      <c r="G138" s="130">
        <v>1</v>
      </c>
      <c r="H138" s="131">
        <f t="shared" si="4"/>
        <v>2820.2500000000005</v>
      </c>
      <c r="I138" s="132" t="s">
        <v>17</v>
      </c>
      <c r="J138" s="133" t="s">
        <v>123</v>
      </c>
      <c r="K138" s="134" t="s">
        <v>129</v>
      </c>
      <c r="L138" s="135"/>
      <c r="M138" s="165"/>
      <c r="O138" s="165"/>
    </row>
    <row r="139" spans="1:15">
      <c r="A139" s="136" t="s">
        <v>234</v>
      </c>
      <c r="B139" s="137" t="s">
        <v>1496</v>
      </c>
      <c r="C139" s="138">
        <v>2.17</v>
      </c>
      <c r="D139" s="170">
        <v>0.79869000000000001</v>
      </c>
      <c r="E139" s="139">
        <v>1</v>
      </c>
      <c r="F139" s="170">
        <f t="shared" si="3"/>
        <v>0.79869000000000001</v>
      </c>
      <c r="G139" s="139">
        <v>1</v>
      </c>
      <c r="H139" s="131">
        <f t="shared" si="4"/>
        <v>3993.4500000000003</v>
      </c>
      <c r="I139" s="140" t="s">
        <v>17</v>
      </c>
      <c r="J139" s="141" t="s">
        <v>123</v>
      </c>
      <c r="K139" s="142" t="s">
        <v>129</v>
      </c>
      <c r="L139" s="135"/>
      <c r="M139" s="165"/>
      <c r="O139" s="165"/>
    </row>
    <row r="140" spans="1:15">
      <c r="A140" s="136" t="s">
        <v>235</v>
      </c>
      <c r="B140" s="137" t="s">
        <v>1496</v>
      </c>
      <c r="C140" s="138">
        <v>5.73</v>
      </c>
      <c r="D140" s="170">
        <v>1.2784800000000001</v>
      </c>
      <c r="E140" s="139">
        <v>1</v>
      </c>
      <c r="F140" s="170">
        <f t="shared" si="3"/>
        <v>1.2784800000000001</v>
      </c>
      <c r="G140" s="139">
        <v>1</v>
      </c>
      <c r="H140" s="131">
        <f t="shared" si="4"/>
        <v>6392.4000000000005</v>
      </c>
      <c r="I140" s="140" t="s">
        <v>17</v>
      </c>
      <c r="J140" s="141" t="s">
        <v>123</v>
      </c>
      <c r="K140" s="142" t="s">
        <v>129</v>
      </c>
      <c r="L140" s="135"/>
      <c r="M140" s="165"/>
      <c r="O140" s="165"/>
    </row>
    <row r="141" spans="1:15">
      <c r="A141" s="143" t="s">
        <v>236</v>
      </c>
      <c r="B141" s="144" t="s">
        <v>1496</v>
      </c>
      <c r="C141" s="145">
        <v>11</v>
      </c>
      <c r="D141" s="171">
        <v>2.6316700000000002</v>
      </c>
      <c r="E141" s="146">
        <v>1</v>
      </c>
      <c r="F141" s="171">
        <f t="shared" si="3"/>
        <v>2.6316700000000002</v>
      </c>
      <c r="G141" s="146">
        <v>1</v>
      </c>
      <c r="H141" s="147">
        <f t="shared" si="4"/>
        <v>13158.35</v>
      </c>
      <c r="I141" s="148" t="s">
        <v>17</v>
      </c>
      <c r="J141" s="149" t="s">
        <v>123</v>
      </c>
      <c r="K141" s="150" t="s">
        <v>129</v>
      </c>
      <c r="L141" s="135"/>
      <c r="M141" s="165"/>
      <c r="O141" s="165"/>
    </row>
    <row r="142" spans="1:15" s="135" customFormat="1">
      <c r="A142" s="127" t="s">
        <v>237</v>
      </c>
      <c r="B142" s="128" t="s">
        <v>1497</v>
      </c>
      <c r="C142" s="129">
        <v>1.62</v>
      </c>
      <c r="D142" s="169">
        <v>0.52683999999999997</v>
      </c>
      <c r="E142" s="130">
        <v>1</v>
      </c>
      <c r="F142" s="169">
        <f t="shared" si="3"/>
        <v>0.52683999999999997</v>
      </c>
      <c r="G142" s="130">
        <v>1</v>
      </c>
      <c r="H142" s="131">
        <f t="shared" si="4"/>
        <v>2634.2</v>
      </c>
      <c r="I142" s="132" t="s">
        <v>17</v>
      </c>
      <c r="J142" s="133" t="s">
        <v>123</v>
      </c>
      <c r="K142" s="134" t="s">
        <v>129</v>
      </c>
      <c r="L142" s="126"/>
      <c r="M142" s="165"/>
      <c r="N142" s="164"/>
      <c r="O142" s="165"/>
    </row>
    <row r="143" spans="1:15">
      <c r="A143" s="136" t="s">
        <v>238</v>
      </c>
      <c r="B143" s="137" t="s">
        <v>1497</v>
      </c>
      <c r="C143" s="138">
        <v>2.2799999999999998</v>
      </c>
      <c r="D143" s="170">
        <v>0.72284000000000004</v>
      </c>
      <c r="E143" s="139">
        <v>1</v>
      </c>
      <c r="F143" s="170">
        <f t="shared" ref="F143:F206" si="5">ROUND(D143*E143,5)</f>
        <v>0.72284000000000004</v>
      </c>
      <c r="G143" s="139">
        <v>1</v>
      </c>
      <c r="H143" s="131">
        <f t="shared" si="4"/>
        <v>3614.2000000000003</v>
      </c>
      <c r="I143" s="140" t="s">
        <v>17</v>
      </c>
      <c r="J143" s="141" t="s">
        <v>123</v>
      </c>
      <c r="K143" s="142" t="s">
        <v>129</v>
      </c>
      <c r="L143" s="135"/>
      <c r="M143" s="165"/>
      <c r="N143" s="166"/>
      <c r="O143" s="165"/>
    </row>
    <row r="144" spans="1:15">
      <c r="A144" s="136" t="s">
        <v>239</v>
      </c>
      <c r="B144" s="137" t="s">
        <v>1497</v>
      </c>
      <c r="C144" s="138">
        <v>3.54</v>
      </c>
      <c r="D144" s="170">
        <v>1.0704100000000001</v>
      </c>
      <c r="E144" s="139">
        <v>1</v>
      </c>
      <c r="F144" s="170">
        <f t="shared" si="5"/>
        <v>1.0704100000000001</v>
      </c>
      <c r="G144" s="139">
        <v>1</v>
      </c>
      <c r="H144" s="131">
        <f t="shared" si="4"/>
        <v>5352.05</v>
      </c>
      <c r="I144" s="140" t="s">
        <v>17</v>
      </c>
      <c r="J144" s="141" t="s">
        <v>123</v>
      </c>
      <c r="K144" s="142" t="s">
        <v>129</v>
      </c>
      <c r="L144" s="135"/>
      <c r="M144" s="165"/>
      <c r="O144" s="165"/>
    </row>
    <row r="145" spans="1:15">
      <c r="A145" s="143" t="s">
        <v>240</v>
      </c>
      <c r="B145" s="144" t="s">
        <v>1497</v>
      </c>
      <c r="C145" s="145">
        <v>9.07</v>
      </c>
      <c r="D145" s="171">
        <v>2.5389300000000001</v>
      </c>
      <c r="E145" s="146">
        <v>1</v>
      </c>
      <c r="F145" s="171">
        <f t="shared" si="5"/>
        <v>2.5389300000000001</v>
      </c>
      <c r="G145" s="146">
        <v>1</v>
      </c>
      <c r="H145" s="147">
        <f t="shared" si="4"/>
        <v>12694.650000000001</v>
      </c>
      <c r="I145" s="148" t="s">
        <v>17</v>
      </c>
      <c r="J145" s="149" t="s">
        <v>123</v>
      </c>
      <c r="K145" s="150" t="s">
        <v>129</v>
      </c>
      <c r="L145" s="135"/>
      <c r="M145" s="165"/>
      <c r="O145" s="165"/>
    </row>
    <row r="146" spans="1:15">
      <c r="A146" s="127" t="s">
        <v>241</v>
      </c>
      <c r="B146" s="128" t="s">
        <v>1498</v>
      </c>
      <c r="C146" s="129">
        <v>3.1</v>
      </c>
      <c r="D146" s="169">
        <v>0.57818000000000003</v>
      </c>
      <c r="E146" s="130">
        <v>1</v>
      </c>
      <c r="F146" s="169">
        <f t="shared" si="5"/>
        <v>0.57818000000000003</v>
      </c>
      <c r="G146" s="130">
        <v>1</v>
      </c>
      <c r="H146" s="131">
        <f t="shared" si="4"/>
        <v>2890.9</v>
      </c>
      <c r="I146" s="132" t="s">
        <v>17</v>
      </c>
      <c r="J146" s="133" t="s">
        <v>123</v>
      </c>
      <c r="K146" s="134" t="s">
        <v>129</v>
      </c>
      <c r="L146" s="135"/>
      <c r="M146" s="165"/>
      <c r="O146" s="165"/>
    </row>
    <row r="147" spans="1:15">
      <c r="A147" s="136" t="s">
        <v>242</v>
      </c>
      <c r="B147" s="137" t="s">
        <v>1498</v>
      </c>
      <c r="C147" s="138">
        <v>6.45</v>
      </c>
      <c r="D147" s="170">
        <v>0.70753999999999995</v>
      </c>
      <c r="E147" s="139">
        <v>1</v>
      </c>
      <c r="F147" s="170">
        <f t="shared" si="5"/>
        <v>0.70753999999999995</v>
      </c>
      <c r="G147" s="139">
        <v>1</v>
      </c>
      <c r="H147" s="131">
        <f t="shared" ref="H147:H210" si="6">F147*5000</f>
        <v>3537.7</v>
      </c>
      <c r="I147" s="140" t="s">
        <v>17</v>
      </c>
      <c r="J147" s="141" t="s">
        <v>123</v>
      </c>
      <c r="K147" s="142" t="s">
        <v>129</v>
      </c>
      <c r="L147" s="135"/>
      <c r="M147" s="165"/>
      <c r="O147" s="165"/>
    </row>
    <row r="148" spans="1:15">
      <c r="A148" s="136" t="s">
        <v>243</v>
      </c>
      <c r="B148" s="137" t="s">
        <v>1498</v>
      </c>
      <c r="C148" s="138">
        <v>9.08</v>
      </c>
      <c r="D148" s="170">
        <v>0.95952000000000004</v>
      </c>
      <c r="E148" s="139">
        <v>1</v>
      </c>
      <c r="F148" s="170">
        <f t="shared" si="5"/>
        <v>0.95952000000000004</v>
      </c>
      <c r="G148" s="139">
        <v>1</v>
      </c>
      <c r="H148" s="131">
        <f t="shared" si="6"/>
        <v>4797.6000000000004</v>
      </c>
      <c r="I148" s="140" t="s">
        <v>17</v>
      </c>
      <c r="J148" s="141" t="s">
        <v>123</v>
      </c>
      <c r="K148" s="142" t="s">
        <v>129</v>
      </c>
      <c r="L148" s="135"/>
      <c r="M148" s="165"/>
      <c r="O148" s="165"/>
    </row>
    <row r="149" spans="1:15">
      <c r="A149" s="143" t="s">
        <v>244</v>
      </c>
      <c r="B149" s="144" t="s">
        <v>1498</v>
      </c>
      <c r="C149" s="145">
        <v>11.8</v>
      </c>
      <c r="D149" s="171">
        <v>2.0668500000000001</v>
      </c>
      <c r="E149" s="146">
        <v>1</v>
      </c>
      <c r="F149" s="171">
        <f t="shared" si="5"/>
        <v>2.0668500000000001</v>
      </c>
      <c r="G149" s="146">
        <v>1</v>
      </c>
      <c r="H149" s="147">
        <f t="shared" si="6"/>
        <v>10334.25</v>
      </c>
      <c r="I149" s="148" t="s">
        <v>17</v>
      </c>
      <c r="J149" s="149" t="s">
        <v>123</v>
      </c>
      <c r="K149" s="150" t="s">
        <v>129</v>
      </c>
      <c r="L149" s="135"/>
      <c r="M149" s="165"/>
      <c r="O149" s="165"/>
    </row>
    <row r="150" spans="1:15" s="135" customFormat="1">
      <c r="A150" s="127" t="s">
        <v>1368</v>
      </c>
      <c r="B150" s="128" t="s">
        <v>1499</v>
      </c>
      <c r="C150" s="129">
        <v>2.75</v>
      </c>
      <c r="D150" s="169">
        <v>0.59831000000000001</v>
      </c>
      <c r="E150" s="130">
        <v>1</v>
      </c>
      <c r="F150" s="169">
        <f t="shared" si="5"/>
        <v>0.59831000000000001</v>
      </c>
      <c r="G150" s="130">
        <v>1</v>
      </c>
      <c r="H150" s="131">
        <f t="shared" si="6"/>
        <v>2991.55</v>
      </c>
      <c r="I150" s="132" t="s">
        <v>17</v>
      </c>
      <c r="J150" s="133" t="s">
        <v>123</v>
      </c>
      <c r="K150" s="134" t="s">
        <v>129</v>
      </c>
      <c r="L150" s="126"/>
      <c r="M150" s="165"/>
      <c r="N150" s="164"/>
      <c r="O150" s="165"/>
    </row>
    <row r="151" spans="1:15">
      <c r="A151" s="136" t="s">
        <v>1369</v>
      </c>
      <c r="B151" s="137" t="s">
        <v>1499</v>
      </c>
      <c r="C151" s="138">
        <v>3.43</v>
      </c>
      <c r="D151" s="170">
        <v>0.69277999999999995</v>
      </c>
      <c r="E151" s="139">
        <v>1</v>
      </c>
      <c r="F151" s="170">
        <f t="shared" si="5"/>
        <v>0.69277999999999995</v>
      </c>
      <c r="G151" s="139">
        <v>1</v>
      </c>
      <c r="H151" s="131">
        <f t="shared" si="6"/>
        <v>3463.8999999999996</v>
      </c>
      <c r="I151" s="140" t="s">
        <v>17</v>
      </c>
      <c r="J151" s="141" t="s">
        <v>123</v>
      </c>
      <c r="K151" s="142" t="s">
        <v>129</v>
      </c>
      <c r="L151" s="135"/>
      <c r="M151" s="165"/>
      <c r="N151" s="166"/>
      <c r="O151" s="165"/>
    </row>
    <row r="152" spans="1:15">
      <c r="A152" s="136" t="s">
        <v>1370</v>
      </c>
      <c r="B152" s="137" t="s">
        <v>1499</v>
      </c>
      <c r="C152" s="138">
        <v>5.33</v>
      </c>
      <c r="D152" s="170">
        <v>0.89390999999999998</v>
      </c>
      <c r="E152" s="139">
        <v>1</v>
      </c>
      <c r="F152" s="170">
        <f t="shared" si="5"/>
        <v>0.89390999999999998</v>
      </c>
      <c r="G152" s="139">
        <v>1</v>
      </c>
      <c r="H152" s="131">
        <f t="shared" si="6"/>
        <v>4469.55</v>
      </c>
      <c r="I152" s="140" t="s">
        <v>17</v>
      </c>
      <c r="J152" s="141" t="s">
        <v>123</v>
      </c>
      <c r="K152" s="142" t="s">
        <v>129</v>
      </c>
      <c r="L152" s="135"/>
      <c r="M152" s="165"/>
      <c r="O152" s="165"/>
    </row>
    <row r="153" spans="1:15">
      <c r="A153" s="143" t="s">
        <v>1371</v>
      </c>
      <c r="B153" s="144" t="s">
        <v>1499</v>
      </c>
      <c r="C153" s="145">
        <v>7.26</v>
      </c>
      <c r="D153" s="171">
        <v>2.0546799999999998</v>
      </c>
      <c r="E153" s="146">
        <v>1</v>
      </c>
      <c r="F153" s="171">
        <f t="shared" si="5"/>
        <v>2.0546799999999998</v>
      </c>
      <c r="G153" s="146">
        <v>1</v>
      </c>
      <c r="H153" s="147">
        <f t="shared" si="6"/>
        <v>10273.4</v>
      </c>
      <c r="I153" s="148" t="s">
        <v>17</v>
      </c>
      <c r="J153" s="149" t="s">
        <v>123</v>
      </c>
      <c r="K153" s="150" t="s">
        <v>129</v>
      </c>
      <c r="L153" s="135"/>
      <c r="M153" s="165"/>
      <c r="O153" s="165"/>
    </row>
    <row r="154" spans="1:15">
      <c r="A154" s="127" t="s">
        <v>245</v>
      </c>
      <c r="B154" s="128" t="s">
        <v>1500</v>
      </c>
      <c r="C154" s="129">
        <v>1.96</v>
      </c>
      <c r="D154" s="169">
        <v>0.82172000000000001</v>
      </c>
      <c r="E154" s="130">
        <v>1</v>
      </c>
      <c r="F154" s="169">
        <f t="shared" si="5"/>
        <v>0.82172000000000001</v>
      </c>
      <c r="G154" s="130">
        <v>1</v>
      </c>
      <c r="H154" s="131">
        <f t="shared" si="6"/>
        <v>4108.6000000000004</v>
      </c>
      <c r="I154" s="132" t="s">
        <v>17</v>
      </c>
      <c r="J154" s="133" t="s">
        <v>123</v>
      </c>
      <c r="K154" s="134" t="s">
        <v>129</v>
      </c>
      <c r="L154" s="135"/>
      <c r="M154" s="165"/>
      <c r="O154" s="165"/>
    </row>
    <row r="155" spans="1:15">
      <c r="A155" s="136" t="s">
        <v>246</v>
      </c>
      <c r="B155" s="137" t="s">
        <v>1500</v>
      </c>
      <c r="C155" s="138">
        <v>2.72</v>
      </c>
      <c r="D155" s="170">
        <v>1.0181899999999999</v>
      </c>
      <c r="E155" s="139">
        <v>1</v>
      </c>
      <c r="F155" s="170">
        <f t="shared" si="5"/>
        <v>1.0181899999999999</v>
      </c>
      <c r="G155" s="139">
        <v>1</v>
      </c>
      <c r="H155" s="131">
        <f t="shared" si="6"/>
        <v>5090.95</v>
      </c>
      <c r="I155" s="140" t="s">
        <v>17</v>
      </c>
      <c r="J155" s="141" t="s">
        <v>123</v>
      </c>
      <c r="K155" s="142" t="s">
        <v>129</v>
      </c>
      <c r="L155" s="135"/>
      <c r="M155" s="165"/>
      <c r="O155" s="165"/>
    </row>
    <row r="156" spans="1:15">
      <c r="A156" s="136" t="s">
        <v>247</v>
      </c>
      <c r="B156" s="137" t="s">
        <v>1500</v>
      </c>
      <c r="C156" s="138">
        <v>4.8099999999999996</v>
      </c>
      <c r="D156" s="170">
        <v>1.47611</v>
      </c>
      <c r="E156" s="139">
        <v>1</v>
      </c>
      <c r="F156" s="170">
        <f t="shared" si="5"/>
        <v>1.47611</v>
      </c>
      <c r="G156" s="139">
        <v>1</v>
      </c>
      <c r="H156" s="131">
        <f t="shared" si="6"/>
        <v>7380.55</v>
      </c>
      <c r="I156" s="140" t="s">
        <v>17</v>
      </c>
      <c r="J156" s="141" t="s">
        <v>123</v>
      </c>
      <c r="K156" s="142" t="s">
        <v>129</v>
      </c>
      <c r="L156" s="135"/>
      <c r="M156" s="165"/>
      <c r="O156" s="165"/>
    </row>
    <row r="157" spans="1:15">
      <c r="A157" s="143" t="s">
        <v>248</v>
      </c>
      <c r="B157" s="144" t="s">
        <v>1500</v>
      </c>
      <c r="C157" s="145">
        <v>13.67</v>
      </c>
      <c r="D157" s="171">
        <v>3.3868999999999998</v>
      </c>
      <c r="E157" s="146">
        <v>1</v>
      </c>
      <c r="F157" s="171">
        <f t="shared" si="5"/>
        <v>3.3868999999999998</v>
      </c>
      <c r="G157" s="146">
        <v>1</v>
      </c>
      <c r="H157" s="147">
        <f t="shared" si="6"/>
        <v>16934.5</v>
      </c>
      <c r="I157" s="148" t="s">
        <v>17</v>
      </c>
      <c r="J157" s="149" t="s">
        <v>123</v>
      </c>
      <c r="K157" s="150" t="s">
        <v>129</v>
      </c>
      <c r="L157" s="135"/>
      <c r="M157" s="165"/>
      <c r="O157" s="165"/>
    </row>
    <row r="158" spans="1:15" s="135" customFormat="1">
      <c r="A158" s="127" t="s">
        <v>249</v>
      </c>
      <c r="B158" s="128" t="s">
        <v>1501</v>
      </c>
      <c r="C158" s="129">
        <v>2.2400000000000002</v>
      </c>
      <c r="D158" s="169">
        <v>0.43597000000000002</v>
      </c>
      <c r="E158" s="130">
        <v>1</v>
      </c>
      <c r="F158" s="169">
        <f t="shared" si="5"/>
        <v>0.43597000000000002</v>
      </c>
      <c r="G158" s="130">
        <v>1</v>
      </c>
      <c r="H158" s="131">
        <f t="shared" si="6"/>
        <v>2179.85</v>
      </c>
      <c r="I158" s="132" t="s">
        <v>17</v>
      </c>
      <c r="J158" s="133" t="s">
        <v>123</v>
      </c>
      <c r="K158" s="134" t="s">
        <v>129</v>
      </c>
      <c r="L158" s="126"/>
      <c r="M158" s="165"/>
      <c r="N158" s="164"/>
      <c r="O158" s="165"/>
    </row>
    <row r="159" spans="1:15">
      <c r="A159" s="136" t="s">
        <v>250</v>
      </c>
      <c r="B159" s="137" t="s">
        <v>1501</v>
      </c>
      <c r="C159" s="138">
        <v>2.72</v>
      </c>
      <c r="D159" s="170">
        <v>0.57230000000000003</v>
      </c>
      <c r="E159" s="139">
        <v>1</v>
      </c>
      <c r="F159" s="170">
        <f t="shared" si="5"/>
        <v>0.57230000000000003</v>
      </c>
      <c r="G159" s="139">
        <v>1</v>
      </c>
      <c r="H159" s="131">
        <f t="shared" si="6"/>
        <v>2861.5</v>
      </c>
      <c r="I159" s="140" t="s">
        <v>17</v>
      </c>
      <c r="J159" s="141" t="s">
        <v>123</v>
      </c>
      <c r="K159" s="142" t="s">
        <v>129</v>
      </c>
      <c r="L159" s="135"/>
      <c r="M159" s="165"/>
      <c r="N159" s="166"/>
      <c r="O159" s="165"/>
    </row>
    <row r="160" spans="1:15">
      <c r="A160" s="136" t="s">
        <v>251</v>
      </c>
      <c r="B160" s="137" t="s">
        <v>1501</v>
      </c>
      <c r="C160" s="138">
        <v>4.7</v>
      </c>
      <c r="D160" s="170">
        <v>0.84567999999999999</v>
      </c>
      <c r="E160" s="139">
        <v>1</v>
      </c>
      <c r="F160" s="170">
        <f t="shared" si="5"/>
        <v>0.84567999999999999</v>
      </c>
      <c r="G160" s="139">
        <v>1</v>
      </c>
      <c r="H160" s="131">
        <f t="shared" si="6"/>
        <v>4228.3999999999996</v>
      </c>
      <c r="I160" s="140" t="s">
        <v>17</v>
      </c>
      <c r="J160" s="141" t="s">
        <v>123</v>
      </c>
      <c r="K160" s="142" t="s">
        <v>129</v>
      </c>
      <c r="L160" s="135"/>
      <c r="M160" s="165"/>
      <c r="O160" s="165"/>
    </row>
    <row r="161" spans="1:15">
      <c r="A161" s="143" t="s">
        <v>252</v>
      </c>
      <c r="B161" s="144" t="s">
        <v>1501</v>
      </c>
      <c r="C161" s="145">
        <v>9</v>
      </c>
      <c r="D161" s="171">
        <v>1.91361</v>
      </c>
      <c r="E161" s="146">
        <v>1</v>
      </c>
      <c r="F161" s="171">
        <f t="shared" si="5"/>
        <v>1.91361</v>
      </c>
      <c r="G161" s="146">
        <v>1</v>
      </c>
      <c r="H161" s="147">
        <f t="shared" si="6"/>
        <v>9568.0499999999993</v>
      </c>
      <c r="I161" s="148" t="s">
        <v>17</v>
      </c>
      <c r="J161" s="149" t="s">
        <v>123</v>
      </c>
      <c r="K161" s="150" t="s">
        <v>129</v>
      </c>
      <c r="L161" s="135"/>
      <c r="M161" s="165"/>
      <c r="O161" s="165"/>
    </row>
    <row r="162" spans="1:15">
      <c r="A162" s="127" t="s">
        <v>253</v>
      </c>
      <c r="B162" s="128" t="s">
        <v>1502</v>
      </c>
      <c r="C162" s="129">
        <v>2.39</v>
      </c>
      <c r="D162" s="169">
        <v>1.48428</v>
      </c>
      <c r="E162" s="130">
        <v>1</v>
      </c>
      <c r="F162" s="169">
        <f t="shared" si="5"/>
        <v>1.48428</v>
      </c>
      <c r="G162" s="130">
        <v>1</v>
      </c>
      <c r="H162" s="131">
        <f t="shared" si="6"/>
        <v>7421.4000000000005</v>
      </c>
      <c r="I162" s="132" t="s">
        <v>17</v>
      </c>
      <c r="J162" s="133" t="s">
        <v>123</v>
      </c>
      <c r="K162" s="134" t="s">
        <v>129</v>
      </c>
      <c r="L162" s="135"/>
      <c r="M162" s="165"/>
      <c r="O162" s="165"/>
    </row>
    <row r="163" spans="1:15">
      <c r="A163" s="136" t="s">
        <v>254</v>
      </c>
      <c r="B163" s="137" t="s">
        <v>1502</v>
      </c>
      <c r="C163" s="138">
        <v>4.22</v>
      </c>
      <c r="D163" s="170">
        <v>1.9463200000000001</v>
      </c>
      <c r="E163" s="139">
        <v>1</v>
      </c>
      <c r="F163" s="170">
        <f t="shared" si="5"/>
        <v>1.9463200000000001</v>
      </c>
      <c r="G163" s="139">
        <v>1</v>
      </c>
      <c r="H163" s="131">
        <f t="shared" si="6"/>
        <v>9731.6</v>
      </c>
      <c r="I163" s="140" t="s">
        <v>17</v>
      </c>
      <c r="J163" s="141" t="s">
        <v>123</v>
      </c>
      <c r="K163" s="142" t="s">
        <v>129</v>
      </c>
      <c r="L163" s="135"/>
      <c r="M163" s="165"/>
      <c r="O163" s="165"/>
    </row>
    <row r="164" spans="1:15">
      <c r="A164" s="136" t="s">
        <v>255</v>
      </c>
      <c r="B164" s="137" t="s">
        <v>1502</v>
      </c>
      <c r="C164" s="138">
        <v>8.7200000000000006</v>
      </c>
      <c r="D164" s="170">
        <v>3.24261</v>
      </c>
      <c r="E164" s="139">
        <v>1</v>
      </c>
      <c r="F164" s="170">
        <f t="shared" si="5"/>
        <v>3.24261</v>
      </c>
      <c r="G164" s="139">
        <v>1</v>
      </c>
      <c r="H164" s="131">
        <f t="shared" si="6"/>
        <v>16213.05</v>
      </c>
      <c r="I164" s="140" t="s">
        <v>17</v>
      </c>
      <c r="J164" s="141" t="s">
        <v>123</v>
      </c>
      <c r="K164" s="142" t="s">
        <v>129</v>
      </c>
      <c r="L164" s="135"/>
      <c r="M164" s="165"/>
      <c r="O164" s="165"/>
    </row>
    <row r="165" spans="1:15">
      <c r="A165" s="143" t="s">
        <v>256</v>
      </c>
      <c r="B165" s="144" t="s">
        <v>1502</v>
      </c>
      <c r="C165" s="145">
        <v>11.93</v>
      </c>
      <c r="D165" s="171">
        <v>5.6708499999999997</v>
      </c>
      <c r="E165" s="146">
        <v>1</v>
      </c>
      <c r="F165" s="171">
        <f t="shared" si="5"/>
        <v>5.6708499999999997</v>
      </c>
      <c r="G165" s="146">
        <v>1</v>
      </c>
      <c r="H165" s="147">
        <f t="shared" si="6"/>
        <v>28354.25</v>
      </c>
      <c r="I165" s="148" t="s">
        <v>17</v>
      </c>
      <c r="J165" s="149" t="s">
        <v>123</v>
      </c>
      <c r="K165" s="150" t="s">
        <v>129</v>
      </c>
      <c r="L165" s="135"/>
      <c r="M165" s="165"/>
      <c r="O165" s="165"/>
    </row>
    <row r="166" spans="1:15" s="135" customFormat="1">
      <c r="A166" s="127" t="s">
        <v>257</v>
      </c>
      <c r="B166" s="128" t="s">
        <v>1503</v>
      </c>
      <c r="C166" s="129">
        <v>2.74</v>
      </c>
      <c r="D166" s="169">
        <v>1.5741400000000001</v>
      </c>
      <c r="E166" s="130">
        <v>1</v>
      </c>
      <c r="F166" s="169">
        <f t="shared" si="5"/>
        <v>1.5741400000000001</v>
      </c>
      <c r="G166" s="130">
        <v>1</v>
      </c>
      <c r="H166" s="131">
        <f t="shared" si="6"/>
        <v>7870.7000000000007</v>
      </c>
      <c r="I166" s="132" t="s">
        <v>17</v>
      </c>
      <c r="J166" s="133" t="s">
        <v>123</v>
      </c>
      <c r="K166" s="134" t="s">
        <v>129</v>
      </c>
      <c r="L166" s="126"/>
      <c r="M166" s="165"/>
      <c r="N166" s="164"/>
      <c r="O166" s="165"/>
    </row>
    <row r="167" spans="1:15">
      <c r="A167" s="136" t="s">
        <v>258</v>
      </c>
      <c r="B167" s="137" t="s">
        <v>1503</v>
      </c>
      <c r="C167" s="138">
        <v>4.66</v>
      </c>
      <c r="D167" s="170">
        <v>1.94536</v>
      </c>
      <c r="E167" s="139">
        <v>1</v>
      </c>
      <c r="F167" s="170">
        <f t="shared" si="5"/>
        <v>1.94536</v>
      </c>
      <c r="G167" s="139">
        <v>1</v>
      </c>
      <c r="H167" s="131">
        <f t="shared" si="6"/>
        <v>9726.7999999999993</v>
      </c>
      <c r="I167" s="140" t="s">
        <v>17</v>
      </c>
      <c r="J167" s="141" t="s">
        <v>123</v>
      </c>
      <c r="K167" s="142" t="s">
        <v>129</v>
      </c>
      <c r="L167" s="135"/>
      <c r="M167" s="165"/>
      <c r="N167" s="166"/>
      <c r="O167" s="165"/>
    </row>
    <row r="168" spans="1:15">
      <c r="A168" s="136" t="s">
        <v>259</v>
      </c>
      <c r="B168" s="137" t="s">
        <v>1503</v>
      </c>
      <c r="C168" s="138">
        <v>10.82</v>
      </c>
      <c r="D168" s="170">
        <v>3.3304</v>
      </c>
      <c r="E168" s="139">
        <v>1</v>
      </c>
      <c r="F168" s="170">
        <f t="shared" si="5"/>
        <v>3.3304</v>
      </c>
      <c r="G168" s="139">
        <v>1</v>
      </c>
      <c r="H168" s="131">
        <f t="shared" si="6"/>
        <v>16652</v>
      </c>
      <c r="I168" s="140" t="s">
        <v>17</v>
      </c>
      <c r="J168" s="141" t="s">
        <v>123</v>
      </c>
      <c r="K168" s="142" t="s">
        <v>129</v>
      </c>
      <c r="L168" s="135"/>
      <c r="M168" s="165"/>
      <c r="O168" s="165"/>
    </row>
    <row r="169" spans="1:15">
      <c r="A169" s="143" t="s">
        <v>260</v>
      </c>
      <c r="B169" s="144" t="s">
        <v>1503</v>
      </c>
      <c r="C169" s="145">
        <v>11.25</v>
      </c>
      <c r="D169" s="171">
        <v>4.9150499999999999</v>
      </c>
      <c r="E169" s="146">
        <v>1</v>
      </c>
      <c r="F169" s="171">
        <f t="shared" si="5"/>
        <v>4.9150499999999999</v>
      </c>
      <c r="G169" s="146">
        <v>1</v>
      </c>
      <c r="H169" s="147">
        <f t="shared" si="6"/>
        <v>24575.25</v>
      </c>
      <c r="I169" s="148" t="s">
        <v>17</v>
      </c>
      <c r="J169" s="149" t="s">
        <v>123</v>
      </c>
      <c r="K169" s="150" t="s">
        <v>129</v>
      </c>
      <c r="L169" s="135"/>
      <c r="M169" s="165"/>
      <c r="O169" s="165"/>
    </row>
    <row r="170" spans="1:15">
      <c r="A170" s="127" t="s">
        <v>261</v>
      </c>
      <c r="B170" s="128" t="s">
        <v>1504</v>
      </c>
      <c r="C170" s="129">
        <v>1.93</v>
      </c>
      <c r="D170" s="169">
        <v>1.04762</v>
      </c>
      <c r="E170" s="130">
        <v>1</v>
      </c>
      <c r="F170" s="169">
        <f t="shared" si="5"/>
        <v>1.04762</v>
      </c>
      <c r="G170" s="130">
        <v>1</v>
      </c>
      <c r="H170" s="131">
        <f t="shared" si="6"/>
        <v>5238.1000000000004</v>
      </c>
      <c r="I170" s="132" t="s">
        <v>17</v>
      </c>
      <c r="J170" s="133" t="s">
        <v>123</v>
      </c>
      <c r="K170" s="134" t="s">
        <v>129</v>
      </c>
      <c r="L170" s="135"/>
      <c r="M170" s="165"/>
      <c r="O170" s="165"/>
    </row>
    <row r="171" spans="1:15">
      <c r="A171" s="136" t="s">
        <v>262</v>
      </c>
      <c r="B171" s="137" t="s">
        <v>1504</v>
      </c>
      <c r="C171" s="138">
        <v>2.63</v>
      </c>
      <c r="D171" s="170">
        <v>1.4471400000000001</v>
      </c>
      <c r="E171" s="139">
        <v>1</v>
      </c>
      <c r="F171" s="170">
        <f t="shared" si="5"/>
        <v>1.4471400000000001</v>
      </c>
      <c r="G171" s="139">
        <v>1</v>
      </c>
      <c r="H171" s="131">
        <f t="shared" si="6"/>
        <v>7235.7000000000007</v>
      </c>
      <c r="I171" s="140" t="s">
        <v>17</v>
      </c>
      <c r="J171" s="141" t="s">
        <v>123</v>
      </c>
      <c r="K171" s="142" t="s">
        <v>129</v>
      </c>
      <c r="L171" s="135"/>
      <c r="M171" s="165"/>
      <c r="O171" s="165"/>
    </row>
    <row r="172" spans="1:15">
      <c r="A172" s="136" t="s">
        <v>263</v>
      </c>
      <c r="B172" s="137" t="s">
        <v>1504</v>
      </c>
      <c r="C172" s="138">
        <v>5.85</v>
      </c>
      <c r="D172" s="170">
        <v>2.1831100000000001</v>
      </c>
      <c r="E172" s="139">
        <v>1</v>
      </c>
      <c r="F172" s="170">
        <f t="shared" si="5"/>
        <v>2.1831100000000001</v>
      </c>
      <c r="G172" s="139">
        <v>1</v>
      </c>
      <c r="H172" s="131">
        <f t="shared" si="6"/>
        <v>10915.550000000001</v>
      </c>
      <c r="I172" s="140" t="s">
        <v>17</v>
      </c>
      <c r="J172" s="141" t="s">
        <v>123</v>
      </c>
      <c r="K172" s="142" t="s">
        <v>129</v>
      </c>
      <c r="L172" s="135"/>
      <c r="M172" s="165"/>
      <c r="O172" s="165"/>
    </row>
    <row r="173" spans="1:15">
      <c r="A173" s="143" t="s">
        <v>264</v>
      </c>
      <c r="B173" s="144" t="s">
        <v>1504</v>
      </c>
      <c r="C173" s="145">
        <v>20.25</v>
      </c>
      <c r="D173" s="171">
        <v>4.6605299999999996</v>
      </c>
      <c r="E173" s="146">
        <v>1</v>
      </c>
      <c r="F173" s="171">
        <f t="shared" si="5"/>
        <v>4.6605299999999996</v>
      </c>
      <c r="G173" s="146">
        <v>1</v>
      </c>
      <c r="H173" s="147">
        <f t="shared" si="6"/>
        <v>23302.649999999998</v>
      </c>
      <c r="I173" s="148" t="s">
        <v>17</v>
      </c>
      <c r="J173" s="149" t="s">
        <v>123</v>
      </c>
      <c r="K173" s="150" t="s">
        <v>129</v>
      </c>
      <c r="L173" s="135"/>
      <c r="M173" s="165"/>
      <c r="O173" s="165"/>
    </row>
    <row r="174" spans="1:15" s="135" customFormat="1">
      <c r="A174" s="127" t="s">
        <v>265</v>
      </c>
      <c r="B174" s="128" t="s">
        <v>1505</v>
      </c>
      <c r="C174" s="129">
        <v>1.31</v>
      </c>
      <c r="D174" s="169">
        <v>0.72158</v>
      </c>
      <c r="E174" s="130">
        <v>1</v>
      </c>
      <c r="F174" s="169">
        <f t="shared" si="5"/>
        <v>0.72158</v>
      </c>
      <c r="G174" s="130">
        <v>1</v>
      </c>
      <c r="H174" s="131">
        <f t="shared" si="6"/>
        <v>3607.9</v>
      </c>
      <c r="I174" s="132" t="s">
        <v>17</v>
      </c>
      <c r="J174" s="133" t="s">
        <v>123</v>
      </c>
      <c r="K174" s="134" t="s">
        <v>129</v>
      </c>
      <c r="L174" s="126"/>
      <c r="M174" s="165"/>
      <c r="N174" s="164"/>
      <c r="O174" s="165"/>
    </row>
    <row r="175" spans="1:15">
      <c r="A175" s="136" t="s">
        <v>266</v>
      </c>
      <c r="B175" s="137" t="s">
        <v>1505</v>
      </c>
      <c r="C175" s="138">
        <v>3.1</v>
      </c>
      <c r="D175" s="170">
        <v>0.85306000000000004</v>
      </c>
      <c r="E175" s="139">
        <v>1</v>
      </c>
      <c r="F175" s="170">
        <f t="shared" si="5"/>
        <v>0.85306000000000004</v>
      </c>
      <c r="G175" s="139">
        <v>1</v>
      </c>
      <c r="H175" s="131">
        <f t="shared" si="6"/>
        <v>4265.3</v>
      </c>
      <c r="I175" s="140" t="s">
        <v>17</v>
      </c>
      <c r="J175" s="141" t="s">
        <v>123</v>
      </c>
      <c r="K175" s="142" t="s">
        <v>129</v>
      </c>
      <c r="L175" s="135"/>
      <c r="M175" s="165"/>
      <c r="N175" s="166"/>
      <c r="O175" s="165"/>
    </row>
    <row r="176" spans="1:15">
      <c r="A176" s="136" t="s">
        <v>267</v>
      </c>
      <c r="B176" s="137" t="s">
        <v>1505</v>
      </c>
      <c r="C176" s="138">
        <v>1.5</v>
      </c>
      <c r="D176" s="170">
        <v>1.16099</v>
      </c>
      <c r="E176" s="139">
        <v>1</v>
      </c>
      <c r="F176" s="170">
        <f t="shared" si="5"/>
        <v>1.16099</v>
      </c>
      <c r="G176" s="139">
        <v>1</v>
      </c>
      <c r="H176" s="131">
        <f t="shared" si="6"/>
        <v>5804.95</v>
      </c>
      <c r="I176" s="140" t="s">
        <v>17</v>
      </c>
      <c r="J176" s="141" t="s">
        <v>123</v>
      </c>
      <c r="K176" s="142" t="s">
        <v>129</v>
      </c>
      <c r="L176" s="135"/>
      <c r="M176" s="165"/>
      <c r="O176" s="165"/>
    </row>
    <row r="177" spans="1:15">
      <c r="A177" s="143" t="s">
        <v>268</v>
      </c>
      <c r="B177" s="144" t="s">
        <v>1505</v>
      </c>
      <c r="C177" s="145">
        <v>3.1</v>
      </c>
      <c r="D177" s="171">
        <v>2.4399799999999998</v>
      </c>
      <c r="E177" s="146">
        <v>1</v>
      </c>
      <c r="F177" s="171">
        <f t="shared" si="5"/>
        <v>2.4399799999999998</v>
      </c>
      <c r="G177" s="146">
        <v>1</v>
      </c>
      <c r="H177" s="147">
        <f t="shared" si="6"/>
        <v>12199.9</v>
      </c>
      <c r="I177" s="148" t="s">
        <v>17</v>
      </c>
      <c r="J177" s="149" t="s">
        <v>123</v>
      </c>
      <c r="K177" s="150" t="s">
        <v>129</v>
      </c>
      <c r="L177" s="135"/>
      <c r="M177" s="165"/>
      <c r="O177" s="165"/>
    </row>
    <row r="178" spans="1:15">
      <c r="A178" s="127" t="s">
        <v>269</v>
      </c>
      <c r="B178" s="128" t="s">
        <v>1506</v>
      </c>
      <c r="C178" s="129">
        <v>1.53</v>
      </c>
      <c r="D178" s="169">
        <v>0.44449</v>
      </c>
      <c r="E178" s="130">
        <v>1</v>
      </c>
      <c r="F178" s="169">
        <f t="shared" si="5"/>
        <v>0.44449</v>
      </c>
      <c r="G178" s="130">
        <v>1</v>
      </c>
      <c r="H178" s="131">
        <f t="shared" si="6"/>
        <v>2222.4499999999998</v>
      </c>
      <c r="I178" s="132" t="s">
        <v>17</v>
      </c>
      <c r="J178" s="133" t="s">
        <v>123</v>
      </c>
      <c r="K178" s="134" t="s">
        <v>129</v>
      </c>
      <c r="L178" s="135"/>
      <c r="M178" s="165"/>
      <c r="O178" s="165"/>
    </row>
    <row r="179" spans="1:15">
      <c r="A179" s="136" t="s">
        <v>270</v>
      </c>
      <c r="B179" s="137" t="s">
        <v>1506</v>
      </c>
      <c r="C179" s="138">
        <v>2.42</v>
      </c>
      <c r="D179" s="170">
        <v>0.63932</v>
      </c>
      <c r="E179" s="139">
        <v>1</v>
      </c>
      <c r="F179" s="170">
        <f t="shared" si="5"/>
        <v>0.63932</v>
      </c>
      <c r="G179" s="139">
        <v>1</v>
      </c>
      <c r="H179" s="131">
        <f t="shared" si="6"/>
        <v>3196.6</v>
      </c>
      <c r="I179" s="140" t="s">
        <v>17</v>
      </c>
      <c r="J179" s="141" t="s">
        <v>123</v>
      </c>
      <c r="K179" s="142" t="s">
        <v>129</v>
      </c>
      <c r="L179" s="135"/>
      <c r="M179" s="165"/>
      <c r="O179" s="165"/>
    </row>
    <row r="180" spans="1:15">
      <c r="A180" s="136" t="s">
        <v>271</v>
      </c>
      <c r="B180" s="137" t="s">
        <v>1506</v>
      </c>
      <c r="C180" s="138">
        <v>4.8099999999999996</v>
      </c>
      <c r="D180" s="170">
        <v>1.1245499999999999</v>
      </c>
      <c r="E180" s="139">
        <v>1</v>
      </c>
      <c r="F180" s="170">
        <f t="shared" si="5"/>
        <v>1.1245499999999999</v>
      </c>
      <c r="G180" s="139">
        <v>1</v>
      </c>
      <c r="H180" s="131">
        <f t="shared" si="6"/>
        <v>5622.75</v>
      </c>
      <c r="I180" s="140" t="s">
        <v>17</v>
      </c>
      <c r="J180" s="141" t="s">
        <v>123</v>
      </c>
      <c r="K180" s="142" t="s">
        <v>129</v>
      </c>
      <c r="L180" s="135"/>
      <c r="M180" s="165"/>
      <c r="O180" s="165"/>
    </row>
    <row r="181" spans="1:15">
      <c r="A181" s="143" t="s">
        <v>272</v>
      </c>
      <c r="B181" s="144" t="s">
        <v>1506</v>
      </c>
      <c r="C181" s="145">
        <v>9</v>
      </c>
      <c r="D181" s="171">
        <v>3.25379</v>
      </c>
      <c r="E181" s="146">
        <v>1</v>
      </c>
      <c r="F181" s="171">
        <f t="shared" si="5"/>
        <v>3.25379</v>
      </c>
      <c r="G181" s="146">
        <v>1</v>
      </c>
      <c r="H181" s="147">
        <f t="shared" si="6"/>
        <v>16268.949999999999</v>
      </c>
      <c r="I181" s="148" t="s">
        <v>17</v>
      </c>
      <c r="J181" s="149" t="s">
        <v>123</v>
      </c>
      <c r="K181" s="150" t="s">
        <v>129</v>
      </c>
      <c r="L181" s="135"/>
      <c r="M181" s="165"/>
      <c r="O181" s="165"/>
    </row>
    <row r="182" spans="1:15" s="135" customFormat="1">
      <c r="A182" s="127" t="s">
        <v>273</v>
      </c>
      <c r="B182" s="128" t="s">
        <v>1507</v>
      </c>
      <c r="C182" s="129">
        <v>2.19</v>
      </c>
      <c r="D182" s="169">
        <v>0.75590999999999997</v>
      </c>
      <c r="E182" s="130">
        <v>1</v>
      </c>
      <c r="F182" s="169">
        <f t="shared" si="5"/>
        <v>0.75590999999999997</v>
      </c>
      <c r="G182" s="130">
        <v>1</v>
      </c>
      <c r="H182" s="131">
        <f t="shared" si="6"/>
        <v>3779.5499999999997</v>
      </c>
      <c r="I182" s="132" t="s">
        <v>17</v>
      </c>
      <c r="J182" s="133" t="s">
        <v>123</v>
      </c>
      <c r="K182" s="134" t="s">
        <v>129</v>
      </c>
      <c r="L182" s="126"/>
      <c r="M182" s="165"/>
      <c r="N182" s="164"/>
      <c r="O182" s="165"/>
    </row>
    <row r="183" spans="1:15">
      <c r="A183" s="136" t="s">
        <v>274</v>
      </c>
      <c r="B183" s="137" t="s">
        <v>1507</v>
      </c>
      <c r="C183" s="138">
        <v>3.6</v>
      </c>
      <c r="D183" s="170">
        <v>1.03545</v>
      </c>
      <c r="E183" s="139">
        <v>1</v>
      </c>
      <c r="F183" s="170">
        <f t="shared" si="5"/>
        <v>1.03545</v>
      </c>
      <c r="G183" s="139">
        <v>1</v>
      </c>
      <c r="H183" s="131">
        <f t="shared" si="6"/>
        <v>5177.25</v>
      </c>
      <c r="I183" s="140" t="s">
        <v>17</v>
      </c>
      <c r="J183" s="141" t="s">
        <v>123</v>
      </c>
      <c r="K183" s="142" t="s">
        <v>129</v>
      </c>
      <c r="L183" s="135"/>
      <c r="M183" s="165"/>
      <c r="N183" s="166"/>
      <c r="O183" s="165"/>
    </row>
    <row r="184" spans="1:15">
      <c r="A184" s="136" t="s">
        <v>275</v>
      </c>
      <c r="B184" s="137" t="s">
        <v>1507</v>
      </c>
      <c r="C184" s="138">
        <v>6.89</v>
      </c>
      <c r="D184" s="170">
        <v>1.7010700000000001</v>
      </c>
      <c r="E184" s="139">
        <v>1</v>
      </c>
      <c r="F184" s="170">
        <f t="shared" si="5"/>
        <v>1.7010700000000001</v>
      </c>
      <c r="G184" s="139">
        <v>1</v>
      </c>
      <c r="H184" s="131">
        <f t="shared" si="6"/>
        <v>8505.35</v>
      </c>
      <c r="I184" s="140" t="s">
        <v>17</v>
      </c>
      <c r="J184" s="141" t="s">
        <v>123</v>
      </c>
      <c r="K184" s="142" t="s">
        <v>129</v>
      </c>
      <c r="L184" s="135"/>
      <c r="M184" s="165"/>
      <c r="O184" s="165"/>
    </row>
    <row r="185" spans="1:15">
      <c r="A185" s="143" t="s">
        <v>276</v>
      </c>
      <c r="B185" s="144" t="s">
        <v>1507</v>
      </c>
      <c r="C185" s="145">
        <v>12.73</v>
      </c>
      <c r="D185" s="171">
        <v>3.51884</v>
      </c>
      <c r="E185" s="146">
        <v>1</v>
      </c>
      <c r="F185" s="171">
        <f t="shared" si="5"/>
        <v>3.51884</v>
      </c>
      <c r="G185" s="146">
        <v>1</v>
      </c>
      <c r="H185" s="147">
        <f t="shared" si="6"/>
        <v>17594.2</v>
      </c>
      <c r="I185" s="148" t="s">
        <v>17</v>
      </c>
      <c r="J185" s="149" t="s">
        <v>123</v>
      </c>
      <c r="K185" s="150" t="s">
        <v>129</v>
      </c>
      <c r="L185" s="135"/>
      <c r="M185" s="165"/>
      <c r="O185" s="165"/>
    </row>
    <row r="186" spans="1:15">
      <c r="A186" s="127" t="s">
        <v>277</v>
      </c>
      <c r="B186" s="128" t="s">
        <v>1508</v>
      </c>
      <c r="C186" s="129">
        <v>2.38</v>
      </c>
      <c r="D186" s="169">
        <v>0.60363999999999995</v>
      </c>
      <c r="E186" s="130">
        <v>1</v>
      </c>
      <c r="F186" s="169">
        <f t="shared" si="5"/>
        <v>0.60363999999999995</v>
      </c>
      <c r="G186" s="130">
        <v>1</v>
      </c>
      <c r="H186" s="131">
        <f t="shared" si="6"/>
        <v>3018.2</v>
      </c>
      <c r="I186" s="132" t="s">
        <v>17</v>
      </c>
      <c r="J186" s="133" t="s">
        <v>123</v>
      </c>
      <c r="K186" s="134" t="s">
        <v>129</v>
      </c>
      <c r="L186" s="135"/>
      <c r="M186" s="165"/>
      <c r="O186" s="165"/>
    </row>
    <row r="187" spans="1:15">
      <c r="A187" s="136" t="s">
        <v>278</v>
      </c>
      <c r="B187" s="137" t="s">
        <v>1508</v>
      </c>
      <c r="C187" s="138">
        <v>3.62</v>
      </c>
      <c r="D187" s="170">
        <v>0.77581999999999995</v>
      </c>
      <c r="E187" s="139">
        <v>1</v>
      </c>
      <c r="F187" s="170">
        <f t="shared" si="5"/>
        <v>0.77581999999999995</v>
      </c>
      <c r="G187" s="139">
        <v>1</v>
      </c>
      <c r="H187" s="131">
        <f t="shared" si="6"/>
        <v>3879.1</v>
      </c>
      <c r="I187" s="140" t="s">
        <v>17</v>
      </c>
      <c r="J187" s="141" t="s">
        <v>123</v>
      </c>
      <c r="K187" s="142" t="s">
        <v>129</v>
      </c>
      <c r="L187" s="135"/>
      <c r="M187" s="165"/>
      <c r="O187" s="165"/>
    </row>
    <row r="188" spans="1:15">
      <c r="A188" s="136" t="s">
        <v>279</v>
      </c>
      <c r="B188" s="137" t="s">
        <v>1508</v>
      </c>
      <c r="C188" s="138">
        <v>6.19</v>
      </c>
      <c r="D188" s="170">
        <v>1.1408</v>
      </c>
      <c r="E188" s="139">
        <v>1</v>
      </c>
      <c r="F188" s="170">
        <f t="shared" si="5"/>
        <v>1.1408</v>
      </c>
      <c r="G188" s="139">
        <v>1</v>
      </c>
      <c r="H188" s="131">
        <f t="shared" si="6"/>
        <v>5704</v>
      </c>
      <c r="I188" s="140" t="s">
        <v>17</v>
      </c>
      <c r="J188" s="141" t="s">
        <v>123</v>
      </c>
      <c r="K188" s="142" t="s">
        <v>129</v>
      </c>
      <c r="L188" s="135"/>
      <c r="M188" s="165"/>
      <c r="O188" s="165"/>
    </row>
    <row r="189" spans="1:15">
      <c r="A189" s="143" t="s">
        <v>280</v>
      </c>
      <c r="B189" s="144" t="s">
        <v>1508</v>
      </c>
      <c r="C189" s="145">
        <v>11.3</v>
      </c>
      <c r="D189" s="171">
        <v>2.2197100000000001</v>
      </c>
      <c r="E189" s="146">
        <v>1</v>
      </c>
      <c r="F189" s="171">
        <f t="shared" si="5"/>
        <v>2.2197100000000001</v>
      </c>
      <c r="G189" s="146">
        <v>1</v>
      </c>
      <c r="H189" s="147">
        <f t="shared" si="6"/>
        <v>11098.550000000001</v>
      </c>
      <c r="I189" s="148" t="s">
        <v>17</v>
      </c>
      <c r="J189" s="149" t="s">
        <v>123</v>
      </c>
      <c r="K189" s="150" t="s">
        <v>129</v>
      </c>
      <c r="L189" s="135"/>
      <c r="M189" s="165"/>
      <c r="O189" s="165"/>
    </row>
    <row r="190" spans="1:15" s="135" customFormat="1">
      <c r="A190" s="127" t="s">
        <v>281</v>
      </c>
      <c r="B190" s="128" t="s">
        <v>1509</v>
      </c>
      <c r="C190" s="129">
        <v>1.84</v>
      </c>
      <c r="D190" s="169">
        <v>0.48559999999999998</v>
      </c>
      <c r="E190" s="130">
        <v>1</v>
      </c>
      <c r="F190" s="169">
        <f t="shared" si="5"/>
        <v>0.48559999999999998</v>
      </c>
      <c r="G190" s="130">
        <v>1</v>
      </c>
      <c r="H190" s="131">
        <f t="shared" si="6"/>
        <v>2428</v>
      </c>
      <c r="I190" s="132" t="s">
        <v>17</v>
      </c>
      <c r="J190" s="133" t="s">
        <v>123</v>
      </c>
      <c r="K190" s="134" t="s">
        <v>129</v>
      </c>
      <c r="L190" s="126"/>
      <c r="M190" s="165"/>
      <c r="N190" s="164"/>
      <c r="O190" s="165"/>
    </row>
    <row r="191" spans="1:15">
      <c r="A191" s="136" t="s">
        <v>282</v>
      </c>
      <c r="B191" s="137" t="s">
        <v>1509</v>
      </c>
      <c r="C191" s="138">
        <v>2.4</v>
      </c>
      <c r="D191" s="170">
        <v>0.56118999999999997</v>
      </c>
      <c r="E191" s="139">
        <v>1</v>
      </c>
      <c r="F191" s="170">
        <f t="shared" si="5"/>
        <v>0.56118999999999997</v>
      </c>
      <c r="G191" s="139">
        <v>1</v>
      </c>
      <c r="H191" s="131">
        <f t="shared" si="6"/>
        <v>2805.95</v>
      </c>
      <c r="I191" s="140" t="s">
        <v>17</v>
      </c>
      <c r="J191" s="141" t="s">
        <v>123</v>
      </c>
      <c r="K191" s="142" t="s">
        <v>129</v>
      </c>
      <c r="L191" s="135"/>
      <c r="M191" s="165"/>
      <c r="N191" s="166"/>
      <c r="O191" s="165"/>
    </row>
    <row r="192" spans="1:15">
      <c r="A192" s="136" t="s">
        <v>283</v>
      </c>
      <c r="B192" s="137" t="s">
        <v>1509</v>
      </c>
      <c r="C192" s="138">
        <v>3.09</v>
      </c>
      <c r="D192" s="170">
        <v>0.69671000000000005</v>
      </c>
      <c r="E192" s="139">
        <v>1</v>
      </c>
      <c r="F192" s="170">
        <f t="shared" si="5"/>
        <v>0.69671000000000005</v>
      </c>
      <c r="G192" s="139">
        <v>1</v>
      </c>
      <c r="H192" s="131">
        <f t="shared" si="6"/>
        <v>3483.55</v>
      </c>
      <c r="I192" s="140" t="s">
        <v>17</v>
      </c>
      <c r="J192" s="141" t="s">
        <v>123</v>
      </c>
      <c r="K192" s="142" t="s">
        <v>129</v>
      </c>
      <c r="L192" s="135"/>
      <c r="M192" s="165"/>
      <c r="O192" s="165"/>
    </row>
    <row r="193" spans="1:15">
      <c r="A193" s="143" t="s">
        <v>284</v>
      </c>
      <c r="B193" s="144" t="s">
        <v>1509</v>
      </c>
      <c r="C193" s="145">
        <v>3.5</v>
      </c>
      <c r="D193" s="171">
        <v>1.33657</v>
      </c>
      <c r="E193" s="146">
        <v>1</v>
      </c>
      <c r="F193" s="171">
        <f t="shared" si="5"/>
        <v>1.33657</v>
      </c>
      <c r="G193" s="146">
        <v>1</v>
      </c>
      <c r="H193" s="147">
        <f t="shared" si="6"/>
        <v>6682.85</v>
      </c>
      <c r="I193" s="148" t="s">
        <v>17</v>
      </c>
      <c r="J193" s="149" t="s">
        <v>123</v>
      </c>
      <c r="K193" s="150" t="s">
        <v>129</v>
      </c>
      <c r="L193" s="135"/>
      <c r="M193" s="165"/>
      <c r="O193" s="165"/>
    </row>
    <row r="194" spans="1:15">
      <c r="A194" s="127" t="s">
        <v>285</v>
      </c>
      <c r="B194" s="128" t="s">
        <v>1510</v>
      </c>
      <c r="C194" s="129">
        <v>1.78</v>
      </c>
      <c r="D194" s="169">
        <v>0.30187000000000003</v>
      </c>
      <c r="E194" s="130">
        <v>1</v>
      </c>
      <c r="F194" s="169">
        <f t="shared" si="5"/>
        <v>0.30187000000000003</v>
      </c>
      <c r="G194" s="130">
        <v>1</v>
      </c>
      <c r="H194" s="131">
        <f t="shared" si="6"/>
        <v>1509.3500000000001</v>
      </c>
      <c r="I194" s="132" t="s">
        <v>17</v>
      </c>
      <c r="J194" s="133" t="s">
        <v>286</v>
      </c>
      <c r="K194" s="134" t="s">
        <v>287</v>
      </c>
      <c r="L194" s="135"/>
      <c r="M194" s="165"/>
      <c r="O194" s="165"/>
    </row>
    <row r="195" spans="1:15">
      <c r="A195" s="136" t="s">
        <v>288</v>
      </c>
      <c r="B195" s="137" t="s">
        <v>1510</v>
      </c>
      <c r="C195" s="138">
        <v>2.27</v>
      </c>
      <c r="D195" s="170">
        <v>0.44264999999999999</v>
      </c>
      <c r="E195" s="139">
        <v>1</v>
      </c>
      <c r="F195" s="170">
        <f t="shared" si="5"/>
        <v>0.44264999999999999</v>
      </c>
      <c r="G195" s="139">
        <v>1</v>
      </c>
      <c r="H195" s="131">
        <f t="shared" si="6"/>
        <v>2213.25</v>
      </c>
      <c r="I195" s="140" t="s">
        <v>17</v>
      </c>
      <c r="J195" s="141" t="s">
        <v>286</v>
      </c>
      <c r="K195" s="142" t="s">
        <v>287</v>
      </c>
      <c r="L195" s="135"/>
      <c r="M195" s="165"/>
      <c r="O195" s="165"/>
    </row>
    <row r="196" spans="1:15">
      <c r="A196" s="136" t="s">
        <v>289</v>
      </c>
      <c r="B196" s="137" t="s">
        <v>1510</v>
      </c>
      <c r="C196" s="138">
        <v>3.46</v>
      </c>
      <c r="D196" s="170">
        <v>0.69672999999999996</v>
      </c>
      <c r="E196" s="139">
        <v>1</v>
      </c>
      <c r="F196" s="170">
        <f t="shared" si="5"/>
        <v>0.69672999999999996</v>
      </c>
      <c r="G196" s="139">
        <v>1</v>
      </c>
      <c r="H196" s="131">
        <f t="shared" si="6"/>
        <v>3483.6499999999996</v>
      </c>
      <c r="I196" s="140" t="s">
        <v>17</v>
      </c>
      <c r="J196" s="141" t="s">
        <v>286</v>
      </c>
      <c r="K196" s="142" t="s">
        <v>287</v>
      </c>
      <c r="L196" s="135"/>
      <c r="M196" s="165"/>
      <c r="O196" s="165"/>
    </row>
    <row r="197" spans="1:15">
      <c r="A197" s="143" t="s">
        <v>290</v>
      </c>
      <c r="B197" s="144" t="s">
        <v>1510</v>
      </c>
      <c r="C197" s="145">
        <v>6.8</v>
      </c>
      <c r="D197" s="171">
        <v>1.47919</v>
      </c>
      <c r="E197" s="146">
        <v>1</v>
      </c>
      <c r="F197" s="171">
        <f t="shared" si="5"/>
        <v>1.47919</v>
      </c>
      <c r="G197" s="146">
        <v>1</v>
      </c>
      <c r="H197" s="147">
        <f t="shared" si="6"/>
        <v>7395.95</v>
      </c>
      <c r="I197" s="148" t="s">
        <v>17</v>
      </c>
      <c r="J197" s="149" t="s">
        <v>286</v>
      </c>
      <c r="K197" s="150" t="s">
        <v>287</v>
      </c>
      <c r="L197" s="135"/>
      <c r="M197" s="165"/>
      <c r="O197" s="165"/>
    </row>
    <row r="198" spans="1:15" s="135" customFormat="1">
      <c r="A198" s="127" t="s">
        <v>291</v>
      </c>
      <c r="B198" s="128" t="s">
        <v>1511</v>
      </c>
      <c r="C198" s="129">
        <v>2.08</v>
      </c>
      <c r="D198" s="169">
        <v>0.41758000000000001</v>
      </c>
      <c r="E198" s="130">
        <v>1</v>
      </c>
      <c r="F198" s="169">
        <f t="shared" si="5"/>
        <v>0.41758000000000001</v>
      </c>
      <c r="G198" s="130">
        <v>1</v>
      </c>
      <c r="H198" s="131">
        <f t="shared" si="6"/>
        <v>2087.9</v>
      </c>
      <c r="I198" s="132" t="s">
        <v>17</v>
      </c>
      <c r="J198" s="133" t="s">
        <v>123</v>
      </c>
      <c r="K198" s="134" t="s">
        <v>129</v>
      </c>
      <c r="L198" s="126"/>
      <c r="M198" s="165"/>
      <c r="N198" s="164"/>
      <c r="O198" s="165"/>
    </row>
    <row r="199" spans="1:15">
      <c r="A199" s="136" t="s">
        <v>292</v>
      </c>
      <c r="B199" s="137" t="s">
        <v>1511</v>
      </c>
      <c r="C199" s="138">
        <v>2.92</v>
      </c>
      <c r="D199" s="170">
        <v>0.59050999999999998</v>
      </c>
      <c r="E199" s="139">
        <v>1</v>
      </c>
      <c r="F199" s="170">
        <f t="shared" si="5"/>
        <v>0.59050999999999998</v>
      </c>
      <c r="G199" s="139">
        <v>1</v>
      </c>
      <c r="H199" s="131">
        <f t="shared" si="6"/>
        <v>2952.5499999999997</v>
      </c>
      <c r="I199" s="140" t="s">
        <v>17</v>
      </c>
      <c r="J199" s="141" t="s">
        <v>123</v>
      </c>
      <c r="K199" s="142" t="s">
        <v>129</v>
      </c>
      <c r="L199" s="135"/>
      <c r="M199" s="165"/>
      <c r="N199" s="166"/>
      <c r="O199" s="165"/>
    </row>
    <row r="200" spans="1:15">
      <c r="A200" s="136" t="s">
        <v>293</v>
      </c>
      <c r="B200" s="137" t="s">
        <v>1511</v>
      </c>
      <c r="C200" s="138">
        <v>3.53</v>
      </c>
      <c r="D200" s="170">
        <v>0.9476</v>
      </c>
      <c r="E200" s="139">
        <v>1</v>
      </c>
      <c r="F200" s="170">
        <f t="shared" si="5"/>
        <v>0.9476</v>
      </c>
      <c r="G200" s="139">
        <v>1</v>
      </c>
      <c r="H200" s="131">
        <f t="shared" si="6"/>
        <v>4738</v>
      </c>
      <c r="I200" s="140" t="s">
        <v>17</v>
      </c>
      <c r="J200" s="141" t="s">
        <v>123</v>
      </c>
      <c r="K200" s="142" t="s">
        <v>129</v>
      </c>
      <c r="L200" s="135"/>
      <c r="M200" s="165"/>
      <c r="O200" s="165"/>
    </row>
    <row r="201" spans="1:15">
      <c r="A201" s="143" t="s">
        <v>294</v>
      </c>
      <c r="B201" s="144" t="s">
        <v>1511</v>
      </c>
      <c r="C201" s="145">
        <v>15.67</v>
      </c>
      <c r="D201" s="171">
        <v>1.98123</v>
      </c>
      <c r="E201" s="146">
        <v>1</v>
      </c>
      <c r="F201" s="171">
        <f t="shared" si="5"/>
        <v>1.98123</v>
      </c>
      <c r="G201" s="146">
        <v>1</v>
      </c>
      <c r="H201" s="147">
        <f t="shared" si="6"/>
        <v>9906.15</v>
      </c>
      <c r="I201" s="148" t="s">
        <v>17</v>
      </c>
      <c r="J201" s="149" t="s">
        <v>123</v>
      </c>
      <c r="K201" s="150" t="s">
        <v>129</v>
      </c>
      <c r="L201" s="135"/>
      <c r="M201" s="165"/>
      <c r="O201" s="165"/>
    </row>
    <row r="202" spans="1:15">
      <c r="A202" s="127" t="s">
        <v>295</v>
      </c>
      <c r="B202" s="128" t="s">
        <v>1512</v>
      </c>
      <c r="C202" s="129">
        <v>2.09</v>
      </c>
      <c r="D202" s="169">
        <v>0.42225000000000001</v>
      </c>
      <c r="E202" s="130">
        <v>1</v>
      </c>
      <c r="F202" s="169">
        <f t="shared" si="5"/>
        <v>0.42225000000000001</v>
      </c>
      <c r="G202" s="130">
        <v>1</v>
      </c>
      <c r="H202" s="131">
        <f t="shared" si="6"/>
        <v>2111.25</v>
      </c>
      <c r="I202" s="132" t="s">
        <v>17</v>
      </c>
      <c r="J202" s="133" t="s">
        <v>123</v>
      </c>
      <c r="K202" s="134" t="s">
        <v>129</v>
      </c>
      <c r="L202" s="135"/>
      <c r="M202" s="165"/>
      <c r="O202" s="165"/>
    </row>
    <row r="203" spans="1:15">
      <c r="A203" s="136" t="s">
        <v>296</v>
      </c>
      <c r="B203" s="137" t="s">
        <v>1512</v>
      </c>
      <c r="C203" s="138">
        <v>2.5299999999999998</v>
      </c>
      <c r="D203" s="170">
        <v>0.60038000000000002</v>
      </c>
      <c r="E203" s="139">
        <v>1</v>
      </c>
      <c r="F203" s="170">
        <f t="shared" si="5"/>
        <v>0.60038000000000002</v>
      </c>
      <c r="G203" s="139">
        <v>1</v>
      </c>
      <c r="H203" s="131">
        <f t="shared" si="6"/>
        <v>3001.9</v>
      </c>
      <c r="I203" s="140" t="s">
        <v>17</v>
      </c>
      <c r="J203" s="141" t="s">
        <v>123</v>
      </c>
      <c r="K203" s="142" t="s">
        <v>129</v>
      </c>
      <c r="L203" s="135"/>
      <c r="M203" s="165"/>
      <c r="O203" s="165"/>
    </row>
    <row r="204" spans="1:15">
      <c r="A204" s="136" t="s">
        <v>297</v>
      </c>
      <c r="B204" s="137" t="s">
        <v>1512</v>
      </c>
      <c r="C204" s="138">
        <v>4.57</v>
      </c>
      <c r="D204" s="170">
        <v>0.91271999999999998</v>
      </c>
      <c r="E204" s="139">
        <v>1</v>
      </c>
      <c r="F204" s="170">
        <f t="shared" si="5"/>
        <v>0.91271999999999998</v>
      </c>
      <c r="G204" s="139">
        <v>1</v>
      </c>
      <c r="H204" s="131">
        <f t="shared" si="6"/>
        <v>4563.5999999999995</v>
      </c>
      <c r="I204" s="140" t="s">
        <v>17</v>
      </c>
      <c r="J204" s="141" t="s">
        <v>123</v>
      </c>
      <c r="K204" s="142" t="s">
        <v>129</v>
      </c>
      <c r="L204" s="135"/>
      <c r="M204" s="165"/>
      <c r="O204" s="165"/>
    </row>
    <row r="205" spans="1:15">
      <c r="A205" s="143" t="s">
        <v>298</v>
      </c>
      <c r="B205" s="144" t="s">
        <v>1512</v>
      </c>
      <c r="C205" s="145">
        <v>8.7100000000000009</v>
      </c>
      <c r="D205" s="171">
        <v>1.8398099999999999</v>
      </c>
      <c r="E205" s="146">
        <v>1</v>
      </c>
      <c r="F205" s="171">
        <f t="shared" si="5"/>
        <v>1.8398099999999999</v>
      </c>
      <c r="G205" s="146">
        <v>1</v>
      </c>
      <c r="H205" s="147">
        <f t="shared" si="6"/>
        <v>9199.0499999999993</v>
      </c>
      <c r="I205" s="148" t="s">
        <v>17</v>
      </c>
      <c r="J205" s="149" t="s">
        <v>123</v>
      </c>
      <c r="K205" s="150" t="s">
        <v>129</v>
      </c>
      <c r="L205" s="135"/>
      <c r="M205" s="165"/>
      <c r="O205" s="165"/>
    </row>
    <row r="206" spans="1:15" s="135" customFormat="1">
      <c r="A206" s="127" t="s">
        <v>299</v>
      </c>
      <c r="B206" s="128" t="s">
        <v>1513</v>
      </c>
      <c r="C206" s="129">
        <v>3.97</v>
      </c>
      <c r="D206" s="169">
        <v>1.7520500000000001</v>
      </c>
      <c r="E206" s="130">
        <v>1</v>
      </c>
      <c r="F206" s="169">
        <f t="shared" si="5"/>
        <v>1.7520500000000001</v>
      </c>
      <c r="G206" s="130">
        <v>1</v>
      </c>
      <c r="H206" s="131">
        <f t="shared" si="6"/>
        <v>8760.25</v>
      </c>
      <c r="I206" s="132" t="s">
        <v>17</v>
      </c>
      <c r="J206" s="133" t="s">
        <v>286</v>
      </c>
      <c r="K206" s="134" t="s">
        <v>287</v>
      </c>
      <c r="L206" s="126"/>
      <c r="M206" s="165"/>
      <c r="N206" s="164"/>
      <c r="O206" s="165"/>
    </row>
    <row r="207" spans="1:15">
      <c r="A207" s="136" t="s">
        <v>300</v>
      </c>
      <c r="B207" s="137" t="s">
        <v>1513</v>
      </c>
      <c r="C207" s="138">
        <v>5.1100000000000003</v>
      </c>
      <c r="D207" s="170">
        <v>2.2013600000000002</v>
      </c>
      <c r="E207" s="139">
        <v>1</v>
      </c>
      <c r="F207" s="170">
        <f t="shared" ref="F207:F270" si="7">ROUND(D207*E207,5)</f>
        <v>2.2013600000000002</v>
      </c>
      <c r="G207" s="139">
        <v>1</v>
      </c>
      <c r="H207" s="131">
        <f t="shared" si="6"/>
        <v>11006.800000000001</v>
      </c>
      <c r="I207" s="140" t="s">
        <v>17</v>
      </c>
      <c r="J207" s="141" t="s">
        <v>286</v>
      </c>
      <c r="K207" s="142" t="s">
        <v>287</v>
      </c>
      <c r="L207" s="135"/>
      <c r="M207" s="165"/>
      <c r="N207" s="166"/>
      <c r="O207" s="165"/>
    </row>
    <row r="208" spans="1:15">
      <c r="A208" s="136" t="s">
        <v>301</v>
      </c>
      <c r="B208" s="137" t="s">
        <v>1513</v>
      </c>
      <c r="C208" s="138">
        <v>8.5</v>
      </c>
      <c r="D208" s="170">
        <v>3.1040800000000002</v>
      </c>
      <c r="E208" s="139">
        <v>1</v>
      </c>
      <c r="F208" s="170">
        <f t="shared" si="7"/>
        <v>3.1040800000000002</v>
      </c>
      <c r="G208" s="139">
        <v>1</v>
      </c>
      <c r="H208" s="131">
        <f t="shared" si="6"/>
        <v>15520.400000000001</v>
      </c>
      <c r="I208" s="140" t="s">
        <v>17</v>
      </c>
      <c r="J208" s="141" t="s">
        <v>286</v>
      </c>
      <c r="K208" s="142" t="s">
        <v>287</v>
      </c>
      <c r="L208" s="135"/>
      <c r="M208" s="165"/>
      <c r="O208" s="165"/>
    </row>
    <row r="209" spans="1:15">
      <c r="A209" s="143" t="s">
        <v>302</v>
      </c>
      <c r="B209" s="144" t="s">
        <v>1513</v>
      </c>
      <c r="C209" s="145">
        <v>16.84</v>
      </c>
      <c r="D209" s="171">
        <v>5.1991300000000003</v>
      </c>
      <c r="E209" s="146">
        <v>1</v>
      </c>
      <c r="F209" s="171">
        <f t="shared" si="7"/>
        <v>5.1991300000000003</v>
      </c>
      <c r="G209" s="146">
        <v>1</v>
      </c>
      <c r="H209" s="147">
        <f t="shared" si="6"/>
        <v>25995.65</v>
      </c>
      <c r="I209" s="148" t="s">
        <v>17</v>
      </c>
      <c r="J209" s="149" t="s">
        <v>286</v>
      </c>
      <c r="K209" s="150" t="s">
        <v>287</v>
      </c>
      <c r="L209" s="135"/>
      <c r="M209" s="165"/>
      <c r="O209" s="165"/>
    </row>
    <row r="210" spans="1:15">
      <c r="A210" s="127" t="s">
        <v>303</v>
      </c>
      <c r="B210" s="128" t="s">
        <v>1514</v>
      </c>
      <c r="C210" s="129">
        <v>3.13</v>
      </c>
      <c r="D210" s="169">
        <v>1.4295500000000001</v>
      </c>
      <c r="E210" s="130">
        <v>1</v>
      </c>
      <c r="F210" s="169">
        <f t="shared" si="7"/>
        <v>1.4295500000000001</v>
      </c>
      <c r="G210" s="130">
        <v>1</v>
      </c>
      <c r="H210" s="131">
        <f t="shared" si="6"/>
        <v>7147.7500000000009</v>
      </c>
      <c r="I210" s="132" t="s">
        <v>17</v>
      </c>
      <c r="J210" s="133" t="s">
        <v>286</v>
      </c>
      <c r="K210" s="134" t="s">
        <v>287</v>
      </c>
      <c r="L210" s="135"/>
      <c r="M210" s="165"/>
      <c r="O210" s="165"/>
    </row>
    <row r="211" spans="1:15">
      <c r="A211" s="136" t="s">
        <v>304</v>
      </c>
      <c r="B211" s="137" t="s">
        <v>1514</v>
      </c>
      <c r="C211" s="138">
        <v>4.96</v>
      </c>
      <c r="D211" s="170">
        <v>1.8500700000000001</v>
      </c>
      <c r="E211" s="139">
        <v>1</v>
      </c>
      <c r="F211" s="170">
        <f t="shared" si="7"/>
        <v>1.8500700000000001</v>
      </c>
      <c r="G211" s="139">
        <v>1</v>
      </c>
      <c r="H211" s="131">
        <f t="shared" ref="H211:H274" si="8">F211*5000</f>
        <v>9250.35</v>
      </c>
      <c r="I211" s="140" t="s">
        <v>17</v>
      </c>
      <c r="J211" s="141" t="s">
        <v>286</v>
      </c>
      <c r="K211" s="142" t="s">
        <v>287</v>
      </c>
      <c r="L211" s="135"/>
      <c r="M211" s="165"/>
      <c r="O211" s="165"/>
    </row>
    <row r="212" spans="1:15">
      <c r="A212" s="136" t="s">
        <v>305</v>
      </c>
      <c r="B212" s="137" t="s">
        <v>1514</v>
      </c>
      <c r="C212" s="138">
        <v>9.6199999999999992</v>
      </c>
      <c r="D212" s="170">
        <v>2.6841699999999999</v>
      </c>
      <c r="E212" s="139">
        <v>1</v>
      </c>
      <c r="F212" s="170">
        <f t="shared" si="7"/>
        <v>2.6841699999999999</v>
      </c>
      <c r="G212" s="139">
        <v>1</v>
      </c>
      <c r="H212" s="131">
        <f t="shared" si="8"/>
        <v>13420.85</v>
      </c>
      <c r="I212" s="140" t="s">
        <v>17</v>
      </c>
      <c r="J212" s="141" t="s">
        <v>286</v>
      </c>
      <c r="K212" s="142" t="s">
        <v>287</v>
      </c>
      <c r="L212" s="135"/>
      <c r="M212" s="165"/>
      <c r="O212" s="165"/>
    </row>
    <row r="213" spans="1:15">
      <c r="A213" s="143" t="s">
        <v>306</v>
      </c>
      <c r="B213" s="144" t="s">
        <v>1514</v>
      </c>
      <c r="C213" s="145">
        <v>16.579999999999998</v>
      </c>
      <c r="D213" s="171">
        <v>4.6705399999999999</v>
      </c>
      <c r="E213" s="146">
        <v>1</v>
      </c>
      <c r="F213" s="171">
        <f t="shared" si="7"/>
        <v>4.6705399999999999</v>
      </c>
      <c r="G213" s="146">
        <v>1</v>
      </c>
      <c r="H213" s="147">
        <f t="shared" si="8"/>
        <v>23352.7</v>
      </c>
      <c r="I213" s="148" t="s">
        <v>17</v>
      </c>
      <c r="J213" s="149" t="s">
        <v>286</v>
      </c>
      <c r="K213" s="150" t="s">
        <v>287</v>
      </c>
      <c r="L213" s="135"/>
      <c r="M213" s="165"/>
      <c r="O213" s="165"/>
    </row>
    <row r="214" spans="1:15" s="135" customFormat="1">
      <c r="A214" s="127" t="s">
        <v>307</v>
      </c>
      <c r="B214" s="128" t="s">
        <v>1515</v>
      </c>
      <c r="C214" s="129">
        <v>11</v>
      </c>
      <c r="D214" s="169">
        <v>2.7657699999999998</v>
      </c>
      <c r="E214" s="130">
        <v>1</v>
      </c>
      <c r="F214" s="169">
        <f t="shared" si="7"/>
        <v>2.7657699999999998</v>
      </c>
      <c r="G214" s="130">
        <v>1</v>
      </c>
      <c r="H214" s="131">
        <f t="shared" si="8"/>
        <v>13828.849999999999</v>
      </c>
      <c r="I214" s="132" t="s">
        <v>17</v>
      </c>
      <c r="J214" s="133" t="s">
        <v>286</v>
      </c>
      <c r="K214" s="134" t="s">
        <v>287</v>
      </c>
      <c r="L214" s="126"/>
      <c r="M214" s="165"/>
      <c r="N214" s="164"/>
      <c r="O214" s="165"/>
    </row>
    <row r="215" spans="1:15">
      <c r="A215" s="136" t="s">
        <v>308</v>
      </c>
      <c r="B215" s="137" t="s">
        <v>1515</v>
      </c>
      <c r="C215" s="138">
        <v>10.46</v>
      </c>
      <c r="D215" s="170">
        <v>2.9160499999999998</v>
      </c>
      <c r="E215" s="139">
        <v>1</v>
      </c>
      <c r="F215" s="170">
        <f t="shared" si="7"/>
        <v>2.9160499999999998</v>
      </c>
      <c r="G215" s="139">
        <v>1</v>
      </c>
      <c r="H215" s="131">
        <f t="shared" si="8"/>
        <v>14580.249999999998</v>
      </c>
      <c r="I215" s="140" t="s">
        <v>17</v>
      </c>
      <c r="J215" s="141" t="s">
        <v>286</v>
      </c>
      <c r="K215" s="142" t="s">
        <v>287</v>
      </c>
      <c r="L215" s="135"/>
      <c r="M215" s="165"/>
      <c r="N215" s="166"/>
      <c r="O215" s="165"/>
    </row>
    <row r="216" spans="1:15">
      <c r="A216" s="136" t="s">
        <v>309</v>
      </c>
      <c r="B216" s="137" t="s">
        <v>1515</v>
      </c>
      <c r="C216" s="138">
        <v>12.98</v>
      </c>
      <c r="D216" s="170">
        <v>3.6452300000000002</v>
      </c>
      <c r="E216" s="139">
        <v>1</v>
      </c>
      <c r="F216" s="170">
        <f t="shared" si="7"/>
        <v>3.6452300000000002</v>
      </c>
      <c r="G216" s="139">
        <v>1</v>
      </c>
      <c r="H216" s="131">
        <f t="shared" si="8"/>
        <v>18226.150000000001</v>
      </c>
      <c r="I216" s="140" t="s">
        <v>17</v>
      </c>
      <c r="J216" s="141" t="s">
        <v>286</v>
      </c>
      <c r="K216" s="142" t="s">
        <v>287</v>
      </c>
      <c r="L216" s="135"/>
      <c r="M216" s="165"/>
      <c r="O216" s="165"/>
    </row>
    <row r="217" spans="1:15">
      <c r="A217" s="143" t="s">
        <v>310</v>
      </c>
      <c r="B217" s="144" t="s">
        <v>1515</v>
      </c>
      <c r="C217" s="145">
        <v>16.86</v>
      </c>
      <c r="D217" s="171">
        <v>4.8380200000000002</v>
      </c>
      <c r="E217" s="146">
        <v>1</v>
      </c>
      <c r="F217" s="171">
        <f t="shared" si="7"/>
        <v>4.8380200000000002</v>
      </c>
      <c r="G217" s="146">
        <v>1</v>
      </c>
      <c r="H217" s="147">
        <f t="shared" si="8"/>
        <v>24190.100000000002</v>
      </c>
      <c r="I217" s="148" t="s">
        <v>17</v>
      </c>
      <c r="J217" s="149" t="s">
        <v>286</v>
      </c>
      <c r="K217" s="150" t="s">
        <v>287</v>
      </c>
      <c r="L217" s="135"/>
      <c r="M217" s="165"/>
      <c r="O217" s="165"/>
    </row>
    <row r="218" spans="1:15">
      <c r="A218" s="127" t="s">
        <v>311</v>
      </c>
      <c r="B218" s="128" t="s">
        <v>1516</v>
      </c>
      <c r="C218" s="129">
        <v>4.82</v>
      </c>
      <c r="D218" s="169">
        <v>1.1081000000000001</v>
      </c>
      <c r="E218" s="130">
        <v>1</v>
      </c>
      <c r="F218" s="169">
        <f t="shared" si="7"/>
        <v>1.1081000000000001</v>
      </c>
      <c r="G218" s="130">
        <v>1</v>
      </c>
      <c r="H218" s="131">
        <f t="shared" si="8"/>
        <v>5540.5</v>
      </c>
      <c r="I218" s="132" t="s">
        <v>17</v>
      </c>
      <c r="J218" s="133" t="s">
        <v>286</v>
      </c>
      <c r="K218" s="134" t="s">
        <v>287</v>
      </c>
      <c r="L218" s="135"/>
      <c r="M218" s="165"/>
      <c r="O218" s="165"/>
    </row>
    <row r="219" spans="1:15">
      <c r="A219" s="136" t="s">
        <v>312</v>
      </c>
      <c r="B219" s="137" t="s">
        <v>1516</v>
      </c>
      <c r="C219" s="138">
        <v>6.71</v>
      </c>
      <c r="D219" s="170">
        <v>1.42422</v>
      </c>
      <c r="E219" s="139">
        <v>1</v>
      </c>
      <c r="F219" s="170">
        <f t="shared" si="7"/>
        <v>1.42422</v>
      </c>
      <c r="G219" s="139">
        <v>1</v>
      </c>
      <c r="H219" s="131">
        <f t="shared" si="8"/>
        <v>7121.1</v>
      </c>
      <c r="I219" s="140" t="s">
        <v>17</v>
      </c>
      <c r="J219" s="141" t="s">
        <v>286</v>
      </c>
      <c r="K219" s="142" t="s">
        <v>287</v>
      </c>
      <c r="L219" s="135"/>
      <c r="M219" s="165"/>
      <c r="O219" s="165"/>
    </row>
    <row r="220" spans="1:15">
      <c r="A220" s="136" t="s">
        <v>313</v>
      </c>
      <c r="B220" s="137" t="s">
        <v>1516</v>
      </c>
      <c r="C220" s="138">
        <v>9.39</v>
      </c>
      <c r="D220" s="170">
        <v>1.8604499999999999</v>
      </c>
      <c r="E220" s="139">
        <v>1</v>
      </c>
      <c r="F220" s="170">
        <f t="shared" si="7"/>
        <v>1.8604499999999999</v>
      </c>
      <c r="G220" s="139">
        <v>1</v>
      </c>
      <c r="H220" s="131">
        <f t="shared" si="8"/>
        <v>9302.25</v>
      </c>
      <c r="I220" s="140" t="s">
        <v>17</v>
      </c>
      <c r="J220" s="141" t="s">
        <v>286</v>
      </c>
      <c r="K220" s="142" t="s">
        <v>287</v>
      </c>
      <c r="L220" s="135"/>
      <c r="M220" s="165"/>
      <c r="O220" s="165"/>
    </row>
    <row r="221" spans="1:15">
      <c r="A221" s="143" t="s">
        <v>314</v>
      </c>
      <c r="B221" s="144" t="s">
        <v>1516</v>
      </c>
      <c r="C221" s="145">
        <v>11.53</v>
      </c>
      <c r="D221" s="171">
        <v>2.46184</v>
      </c>
      <c r="E221" s="146">
        <v>1</v>
      </c>
      <c r="F221" s="171">
        <f t="shared" si="7"/>
        <v>2.46184</v>
      </c>
      <c r="G221" s="146">
        <v>1</v>
      </c>
      <c r="H221" s="147">
        <f t="shared" si="8"/>
        <v>12309.2</v>
      </c>
      <c r="I221" s="148" t="s">
        <v>17</v>
      </c>
      <c r="J221" s="149" t="s">
        <v>286</v>
      </c>
      <c r="K221" s="150" t="s">
        <v>287</v>
      </c>
      <c r="L221" s="135"/>
      <c r="M221" s="165"/>
      <c r="O221" s="165"/>
    </row>
    <row r="222" spans="1:15" s="135" customFormat="1">
      <c r="A222" s="127" t="s">
        <v>315</v>
      </c>
      <c r="B222" s="128" t="s">
        <v>1517</v>
      </c>
      <c r="C222" s="129">
        <v>2.44</v>
      </c>
      <c r="D222" s="169">
        <v>0.46594000000000002</v>
      </c>
      <c r="E222" s="130">
        <v>1</v>
      </c>
      <c r="F222" s="169">
        <f t="shared" si="7"/>
        <v>0.46594000000000002</v>
      </c>
      <c r="G222" s="130">
        <v>1</v>
      </c>
      <c r="H222" s="131">
        <f t="shared" si="8"/>
        <v>2329.7000000000003</v>
      </c>
      <c r="I222" s="132" t="s">
        <v>17</v>
      </c>
      <c r="J222" s="133" t="s">
        <v>286</v>
      </c>
      <c r="K222" s="134" t="s">
        <v>287</v>
      </c>
      <c r="L222" s="126"/>
      <c r="M222" s="165"/>
      <c r="N222" s="164"/>
      <c r="O222" s="165"/>
    </row>
    <row r="223" spans="1:15">
      <c r="A223" s="136" t="s">
        <v>316</v>
      </c>
      <c r="B223" s="137" t="s">
        <v>1517</v>
      </c>
      <c r="C223" s="138">
        <v>3.68</v>
      </c>
      <c r="D223" s="170">
        <v>0.50012000000000001</v>
      </c>
      <c r="E223" s="139">
        <v>1</v>
      </c>
      <c r="F223" s="170">
        <f t="shared" si="7"/>
        <v>0.50012000000000001</v>
      </c>
      <c r="G223" s="139">
        <v>1</v>
      </c>
      <c r="H223" s="131">
        <f t="shared" si="8"/>
        <v>2500.6</v>
      </c>
      <c r="I223" s="140" t="s">
        <v>17</v>
      </c>
      <c r="J223" s="141" t="s">
        <v>286</v>
      </c>
      <c r="K223" s="142" t="s">
        <v>287</v>
      </c>
      <c r="L223" s="135"/>
      <c r="M223" s="165"/>
      <c r="N223" s="166"/>
      <c r="O223" s="165"/>
    </row>
    <row r="224" spans="1:15">
      <c r="A224" s="136" t="s">
        <v>317</v>
      </c>
      <c r="B224" s="137" t="s">
        <v>1517</v>
      </c>
      <c r="C224" s="138">
        <v>6</v>
      </c>
      <c r="D224" s="170">
        <v>0.77185999999999999</v>
      </c>
      <c r="E224" s="139">
        <v>1</v>
      </c>
      <c r="F224" s="170">
        <f t="shared" si="7"/>
        <v>0.77185999999999999</v>
      </c>
      <c r="G224" s="139">
        <v>1</v>
      </c>
      <c r="H224" s="131">
        <f t="shared" si="8"/>
        <v>3859.2999999999997</v>
      </c>
      <c r="I224" s="140" t="s">
        <v>17</v>
      </c>
      <c r="J224" s="141" t="s">
        <v>286</v>
      </c>
      <c r="K224" s="142" t="s">
        <v>287</v>
      </c>
      <c r="L224" s="135"/>
      <c r="M224" s="165"/>
      <c r="O224" s="165"/>
    </row>
    <row r="225" spans="1:15">
      <c r="A225" s="143" t="s">
        <v>318</v>
      </c>
      <c r="B225" s="144" t="s">
        <v>1517</v>
      </c>
      <c r="C225" s="145">
        <v>8.31</v>
      </c>
      <c r="D225" s="171">
        <v>1.35402</v>
      </c>
      <c r="E225" s="146">
        <v>1</v>
      </c>
      <c r="F225" s="171">
        <f t="shared" si="7"/>
        <v>1.35402</v>
      </c>
      <c r="G225" s="146">
        <v>1</v>
      </c>
      <c r="H225" s="147">
        <f t="shared" si="8"/>
        <v>6770.1</v>
      </c>
      <c r="I225" s="148" t="s">
        <v>17</v>
      </c>
      <c r="J225" s="149" t="s">
        <v>286</v>
      </c>
      <c r="K225" s="150" t="s">
        <v>287</v>
      </c>
      <c r="L225" s="135"/>
      <c r="M225" s="165"/>
      <c r="O225" s="165"/>
    </row>
    <row r="226" spans="1:15">
      <c r="A226" s="127" t="s">
        <v>319</v>
      </c>
      <c r="B226" s="128" t="s">
        <v>1518</v>
      </c>
      <c r="C226" s="129">
        <v>1.85</v>
      </c>
      <c r="D226" s="169">
        <v>0.45191999999999999</v>
      </c>
      <c r="E226" s="130">
        <v>1</v>
      </c>
      <c r="F226" s="169">
        <f t="shared" si="7"/>
        <v>0.45191999999999999</v>
      </c>
      <c r="G226" s="130">
        <v>1</v>
      </c>
      <c r="H226" s="131">
        <f t="shared" si="8"/>
        <v>2259.6</v>
      </c>
      <c r="I226" s="132" t="s">
        <v>17</v>
      </c>
      <c r="J226" s="133" t="s">
        <v>286</v>
      </c>
      <c r="K226" s="134" t="s">
        <v>287</v>
      </c>
      <c r="L226" s="135"/>
      <c r="M226" s="165"/>
      <c r="O226" s="165"/>
    </row>
    <row r="227" spans="1:15">
      <c r="A227" s="136" t="s">
        <v>320</v>
      </c>
      <c r="B227" s="137" t="s">
        <v>1518</v>
      </c>
      <c r="C227" s="138">
        <v>3.4</v>
      </c>
      <c r="D227" s="170">
        <v>0.74658999999999998</v>
      </c>
      <c r="E227" s="139">
        <v>1</v>
      </c>
      <c r="F227" s="170">
        <f t="shared" si="7"/>
        <v>0.74658999999999998</v>
      </c>
      <c r="G227" s="139">
        <v>1</v>
      </c>
      <c r="H227" s="131">
        <f t="shared" si="8"/>
        <v>3732.95</v>
      </c>
      <c r="I227" s="140" t="s">
        <v>17</v>
      </c>
      <c r="J227" s="141" t="s">
        <v>286</v>
      </c>
      <c r="K227" s="142" t="s">
        <v>287</v>
      </c>
      <c r="L227" s="135"/>
      <c r="M227" s="165"/>
      <c r="O227" s="165"/>
    </row>
    <row r="228" spans="1:15">
      <c r="A228" s="136" t="s">
        <v>321</v>
      </c>
      <c r="B228" s="137" t="s">
        <v>1518</v>
      </c>
      <c r="C228" s="138">
        <v>5.05</v>
      </c>
      <c r="D228" s="170">
        <v>1.1005799999999999</v>
      </c>
      <c r="E228" s="139">
        <v>1</v>
      </c>
      <c r="F228" s="170">
        <f t="shared" si="7"/>
        <v>1.1005799999999999</v>
      </c>
      <c r="G228" s="139">
        <v>1</v>
      </c>
      <c r="H228" s="131">
        <f t="shared" si="8"/>
        <v>5502.9</v>
      </c>
      <c r="I228" s="140" t="s">
        <v>17</v>
      </c>
      <c r="J228" s="141" t="s">
        <v>286</v>
      </c>
      <c r="K228" s="142" t="s">
        <v>287</v>
      </c>
      <c r="L228" s="135"/>
      <c r="M228" s="165"/>
      <c r="O228" s="165"/>
    </row>
    <row r="229" spans="1:15">
      <c r="A229" s="143" t="s">
        <v>322</v>
      </c>
      <c r="B229" s="144" t="s">
        <v>1518</v>
      </c>
      <c r="C229" s="145">
        <v>6.85</v>
      </c>
      <c r="D229" s="171">
        <v>1.9656400000000001</v>
      </c>
      <c r="E229" s="146">
        <v>1</v>
      </c>
      <c r="F229" s="171">
        <f t="shared" si="7"/>
        <v>1.9656400000000001</v>
      </c>
      <c r="G229" s="146">
        <v>1</v>
      </c>
      <c r="H229" s="147">
        <f t="shared" si="8"/>
        <v>9828.2000000000007</v>
      </c>
      <c r="I229" s="148" t="s">
        <v>17</v>
      </c>
      <c r="J229" s="149" t="s">
        <v>286</v>
      </c>
      <c r="K229" s="150" t="s">
        <v>287</v>
      </c>
      <c r="L229" s="135"/>
      <c r="M229" s="165"/>
      <c r="O229" s="165"/>
    </row>
    <row r="230" spans="1:15" s="135" customFormat="1">
      <c r="A230" s="127" t="s">
        <v>323</v>
      </c>
      <c r="B230" s="128" t="s">
        <v>1519</v>
      </c>
      <c r="C230" s="129">
        <v>2.4700000000000002</v>
      </c>
      <c r="D230" s="169">
        <v>0.66710999999999998</v>
      </c>
      <c r="E230" s="130">
        <v>1</v>
      </c>
      <c r="F230" s="169">
        <f t="shared" si="7"/>
        <v>0.66710999999999998</v>
      </c>
      <c r="G230" s="130">
        <v>1</v>
      </c>
      <c r="H230" s="131">
        <f t="shared" si="8"/>
        <v>3335.5499999999997</v>
      </c>
      <c r="I230" s="132" t="s">
        <v>17</v>
      </c>
      <c r="J230" s="133" t="s">
        <v>286</v>
      </c>
      <c r="K230" s="134" t="s">
        <v>287</v>
      </c>
      <c r="L230" s="126"/>
      <c r="M230" s="165"/>
      <c r="N230" s="164"/>
      <c r="O230" s="165"/>
    </row>
    <row r="231" spans="1:15">
      <c r="A231" s="136" t="s">
        <v>324</v>
      </c>
      <c r="B231" s="137" t="s">
        <v>1519</v>
      </c>
      <c r="C231" s="138">
        <v>3.27</v>
      </c>
      <c r="D231" s="170">
        <v>0.85052000000000005</v>
      </c>
      <c r="E231" s="139">
        <v>1</v>
      </c>
      <c r="F231" s="170">
        <f t="shared" si="7"/>
        <v>0.85052000000000005</v>
      </c>
      <c r="G231" s="139">
        <v>1</v>
      </c>
      <c r="H231" s="131">
        <f t="shared" si="8"/>
        <v>4252.6000000000004</v>
      </c>
      <c r="I231" s="140" t="s">
        <v>17</v>
      </c>
      <c r="J231" s="141" t="s">
        <v>286</v>
      </c>
      <c r="K231" s="142" t="s">
        <v>287</v>
      </c>
      <c r="L231" s="135"/>
      <c r="M231" s="165"/>
      <c r="N231" s="166"/>
      <c r="O231" s="165"/>
    </row>
    <row r="232" spans="1:15">
      <c r="A232" s="136" t="s">
        <v>325</v>
      </c>
      <c r="B232" s="137" t="s">
        <v>1519</v>
      </c>
      <c r="C232" s="138">
        <v>4.7699999999999996</v>
      </c>
      <c r="D232" s="170">
        <v>1.2244999999999999</v>
      </c>
      <c r="E232" s="139">
        <v>1</v>
      </c>
      <c r="F232" s="170">
        <f t="shared" si="7"/>
        <v>1.2244999999999999</v>
      </c>
      <c r="G232" s="139">
        <v>1</v>
      </c>
      <c r="H232" s="131">
        <f t="shared" si="8"/>
        <v>6122.5</v>
      </c>
      <c r="I232" s="140" t="s">
        <v>17</v>
      </c>
      <c r="J232" s="141" t="s">
        <v>286</v>
      </c>
      <c r="K232" s="142" t="s">
        <v>287</v>
      </c>
      <c r="L232" s="135"/>
      <c r="M232" s="165"/>
      <c r="O232" s="165"/>
    </row>
    <row r="233" spans="1:15">
      <c r="A233" s="143" t="s">
        <v>326</v>
      </c>
      <c r="B233" s="144" t="s">
        <v>1519</v>
      </c>
      <c r="C233" s="145">
        <v>8.36</v>
      </c>
      <c r="D233" s="171">
        <v>2.1174599999999999</v>
      </c>
      <c r="E233" s="146">
        <v>1</v>
      </c>
      <c r="F233" s="171">
        <f t="shared" si="7"/>
        <v>2.1174599999999999</v>
      </c>
      <c r="G233" s="146">
        <v>1</v>
      </c>
      <c r="H233" s="147">
        <f t="shared" si="8"/>
        <v>10587.3</v>
      </c>
      <c r="I233" s="148" t="s">
        <v>17</v>
      </c>
      <c r="J233" s="149" t="s">
        <v>286</v>
      </c>
      <c r="K233" s="150" t="s">
        <v>287</v>
      </c>
      <c r="L233" s="135"/>
      <c r="M233" s="165"/>
      <c r="O233" s="165"/>
    </row>
    <row r="234" spans="1:15">
      <c r="A234" s="127" t="s">
        <v>327</v>
      </c>
      <c r="B234" s="128" t="s">
        <v>1520</v>
      </c>
      <c r="C234" s="129">
        <v>2.67</v>
      </c>
      <c r="D234" s="169">
        <v>0.62936000000000003</v>
      </c>
      <c r="E234" s="130">
        <v>1</v>
      </c>
      <c r="F234" s="169">
        <f t="shared" si="7"/>
        <v>0.62936000000000003</v>
      </c>
      <c r="G234" s="130">
        <v>1</v>
      </c>
      <c r="H234" s="131">
        <f t="shared" si="8"/>
        <v>3146.8</v>
      </c>
      <c r="I234" s="132" t="s">
        <v>17</v>
      </c>
      <c r="J234" s="133" t="s">
        <v>286</v>
      </c>
      <c r="K234" s="134" t="s">
        <v>287</v>
      </c>
      <c r="L234" s="135"/>
      <c r="M234" s="165"/>
      <c r="O234" s="165"/>
    </row>
    <row r="235" spans="1:15">
      <c r="A235" s="136" t="s">
        <v>328</v>
      </c>
      <c r="B235" s="137" t="s">
        <v>1520</v>
      </c>
      <c r="C235" s="138">
        <v>3.44</v>
      </c>
      <c r="D235" s="170">
        <v>0.80571000000000004</v>
      </c>
      <c r="E235" s="139">
        <v>1</v>
      </c>
      <c r="F235" s="170">
        <f t="shared" si="7"/>
        <v>0.80571000000000004</v>
      </c>
      <c r="G235" s="139">
        <v>1</v>
      </c>
      <c r="H235" s="131">
        <f t="shared" si="8"/>
        <v>4028.55</v>
      </c>
      <c r="I235" s="140" t="s">
        <v>17</v>
      </c>
      <c r="J235" s="141" t="s">
        <v>286</v>
      </c>
      <c r="K235" s="142" t="s">
        <v>287</v>
      </c>
      <c r="L235" s="135"/>
      <c r="M235" s="165"/>
      <c r="O235" s="165"/>
    </row>
    <row r="236" spans="1:15">
      <c r="A236" s="136" t="s">
        <v>329</v>
      </c>
      <c r="B236" s="137" t="s">
        <v>1520</v>
      </c>
      <c r="C236" s="138">
        <v>4.75</v>
      </c>
      <c r="D236" s="170">
        <v>1.1939200000000001</v>
      </c>
      <c r="E236" s="139">
        <v>1</v>
      </c>
      <c r="F236" s="170">
        <f t="shared" si="7"/>
        <v>1.1939200000000001</v>
      </c>
      <c r="G236" s="139">
        <v>1</v>
      </c>
      <c r="H236" s="131">
        <f t="shared" si="8"/>
        <v>5969.6</v>
      </c>
      <c r="I236" s="140" t="s">
        <v>17</v>
      </c>
      <c r="J236" s="141" t="s">
        <v>286</v>
      </c>
      <c r="K236" s="142" t="s">
        <v>287</v>
      </c>
      <c r="L236" s="135"/>
      <c r="M236" s="165"/>
      <c r="O236" s="165"/>
    </row>
    <row r="237" spans="1:15">
      <c r="A237" s="143" t="s">
        <v>330</v>
      </c>
      <c r="B237" s="144" t="s">
        <v>1520</v>
      </c>
      <c r="C237" s="145">
        <v>8.1199999999999992</v>
      </c>
      <c r="D237" s="171">
        <v>2.2673899999999998</v>
      </c>
      <c r="E237" s="146">
        <v>1</v>
      </c>
      <c r="F237" s="171">
        <f t="shared" si="7"/>
        <v>2.2673899999999998</v>
      </c>
      <c r="G237" s="146">
        <v>1</v>
      </c>
      <c r="H237" s="147">
        <f t="shared" si="8"/>
        <v>11336.949999999999</v>
      </c>
      <c r="I237" s="148" t="s">
        <v>17</v>
      </c>
      <c r="J237" s="149" t="s">
        <v>286</v>
      </c>
      <c r="K237" s="150" t="s">
        <v>287</v>
      </c>
      <c r="L237" s="135"/>
      <c r="M237" s="165"/>
      <c r="O237" s="165"/>
    </row>
    <row r="238" spans="1:15" s="135" customFormat="1">
      <c r="A238" s="127" t="s">
        <v>331</v>
      </c>
      <c r="B238" s="128" t="s">
        <v>1521</v>
      </c>
      <c r="C238" s="129">
        <v>3</v>
      </c>
      <c r="D238" s="169">
        <v>0.72211000000000003</v>
      </c>
      <c r="E238" s="130">
        <v>1</v>
      </c>
      <c r="F238" s="169">
        <f t="shared" si="7"/>
        <v>0.72211000000000003</v>
      </c>
      <c r="G238" s="130">
        <v>1</v>
      </c>
      <c r="H238" s="131">
        <f t="shared" si="8"/>
        <v>3610.55</v>
      </c>
      <c r="I238" s="132" t="s">
        <v>17</v>
      </c>
      <c r="J238" s="133" t="s">
        <v>286</v>
      </c>
      <c r="K238" s="134" t="s">
        <v>287</v>
      </c>
      <c r="L238" s="126"/>
      <c r="M238" s="165"/>
      <c r="N238" s="164"/>
      <c r="O238" s="165"/>
    </row>
    <row r="239" spans="1:15">
      <c r="A239" s="136" t="s">
        <v>332</v>
      </c>
      <c r="B239" s="137" t="s">
        <v>1521</v>
      </c>
      <c r="C239" s="138">
        <v>3.67</v>
      </c>
      <c r="D239" s="170">
        <v>0.82709999999999995</v>
      </c>
      <c r="E239" s="139">
        <v>1</v>
      </c>
      <c r="F239" s="170">
        <f t="shared" si="7"/>
        <v>0.82709999999999995</v>
      </c>
      <c r="G239" s="139">
        <v>1</v>
      </c>
      <c r="H239" s="131">
        <f t="shared" si="8"/>
        <v>4135.5</v>
      </c>
      <c r="I239" s="140" t="s">
        <v>17</v>
      </c>
      <c r="J239" s="141" t="s">
        <v>286</v>
      </c>
      <c r="K239" s="142" t="s">
        <v>287</v>
      </c>
      <c r="L239" s="135"/>
      <c r="M239" s="165"/>
      <c r="N239" s="166"/>
      <c r="O239" s="165"/>
    </row>
    <row r="240" spans="1:15">
      <c r="A240" s="136" t="s">
        <v>333</v>
      </c>
      <c r="B240" s="137" t="s">
        <v>1521</v>
      </c>
      <c r="C240" s="138">
        <v>5.35</v>
      </c>
      <c r="D240" s="170">
        <v>1.2132099999999999</v>
      </c>
      <c r="E240" s="139">
        <v>1</v>
      </c>
      <c r="F240" s="170">
        <f t="shared" si="7"/>
        <v>1.2132099999999999</v>
      </c>
      <c r="G240" s="139">
        <v>1</v>
      </c>
      <c r="H240" s="131">
        <f t="shared" si="8"/>
        <v>6066.0499999999993</v>
      </c>
      <c r="I240" s="140" t="s">
        <v>17</v>
      </c>
      <c r="J240" s="141" t="s">
        <v>286</v>
      </c>
      <c r="K240" s="142" t="s">
        <v>287</v>
      </c>
      <c r="L240" s="135"/>
      <c r="M240" s="165"/>
      <c r="O240" s="165"/>
    </row>
    <row r="241" spans="1:15">
      <c r="A241" s="143" t="s">
        <v>334</v>
      </c>
      <c r="B241" s="144" t="s">
        <v>1521</v>
      </c>
      <c r="C241" s="145">
        <v>7.73</v>
      </c>
      <c r="D241" s="171">
        <v>1.9655100000000001</v>
      </c>
      <c r="E241" s="146">
        <v>1</v>
      </c>
      <c r="F241" s="171">
        <f t="shared" si="7"/>
        <v>1.9655100000000001</v>
      </c>
      <c r="G241" s="146">
        <v>1</v>
      </c>
      <c r="H241" s="147">
        <f t="shared" si="8"/>
        <v>9827.5500000000011</v>
      </c>
      <c r="I241" s="148" t="s">
        <v>17</v>
      </c>
      <c r="J241" s="149" t="s">
        <v>286</v>
      </c>
      <c r="K241" s="150" t="s">
        <v>287</v>
      </c>
      <c r="L241" s="135"/>
      <c r="M241" s="165"/>
      <c r="O241" s="165"/>
    </row>
    <row r="242" spans="1:15">
      <c r="A242" s="127" t="s">
        <v>335</v>
      </c>
      <c r="B242" s="128" t="s">
        <v>1522</v>
      </c>
      <c r="C242" s="129">
        <v>3.53</v>
      </c>
      <c r="D242" s="169">
        <v>0.62858000000000003</v>
      </c>
      <c r="E242" s="130">
        <v>1</v>
      </c>
      <c r="F242" s="169">
        <f t="shared" si="7"/>
        <v>0.62858000000000003</v>
      </c>
      <c r="G242" s="130">
        <v>1</v>
      </c>
      <c r="H242" s="131">
        <f t="shared" si="8"/>
        <v>3142.9</v>
      </c>
      <c r="I242" s="132" t="s">
        <v>17</v>
      </c>
      <c r="J242" s="133" t="s">
        <v>286</v>
      </c>
      <c r="K242" s="134" t="s">
        <v>287</v>
      </c>
      <c r="L242" s="135"/>
      <c r="M242" s="165"/>
      <c r="O242" s="165"/>
    </row>
    <row r="243" spans="1:15">
      <c r="A243" s="136" t="s">
        <v>336</v>
      </c>
      <c r="B243" s="137" t="s">
        <v>1522</v>
      </c>
      <c r="C243" s="138">
        <v>4.1399999999999997</v>
      </c>
      <c r="D243" s="170">
        <v>0.82454000000000005</v>
      </c>
      <c r="E243" s="139">
        <v>1</v>
      </c>
      <c r="F243" s="170">
        <f t="shared" si="7"/>
        <v>0.82454000000000005</v>
      </c>
      <c r="G243" s="139">
        <v>1</v>
      </c>
      <c r="H243" s="131">
        <f t="shared" si="8"/>
        <v>4122.7</v>
      </c>
      <c r="I243" s="140" t="s">
        <v>17</v>
      </c>
      <c r="J243" s="141" t="s">
        <v>286</v>
      </c>
      <c r="K243" s="142" t="s">
        <v>287</v>
      </c>
      <c r="L243" s="135"/>
      <c r="M243" s="165"/>
      <c r="O243" s="165"/>
    </row>
    <row r="244" spans="1:15">
      <c r="A244" s="136" t="s">
        <v>337</v>
      </c>
      <c r="B244" s="137" t="s">
        <v>1522</v>
      </c>
      <c r="C244" s="138">
        <v>6.13</v>
      </c>
      <c r="D244" s="170">
        <v>1.1743300000000001</v>
      </c>
      <c r="E244" s="139">
        <v>1</v>
      </c>
      <c r="F244" s="170">
        <f t="shared" si="7"/>
        <v>1.1743300000000001</v>
      </c>
      <c r="G244" s="139">
        <v>1</v>
      </c>
      <c r="H244" s="131">
        <f t="shared" si="8"/>
        <v>5871.6500000000005</v>
      </c>
      <c r="I244" s="140" t="s">
        <v>17</v>
      </c>
      <c r="J244" s="141" t="s">
        <v>286</v>
      </c>
      <c r="K244" s="142" t="s">
        <v>287</v>
      </c>
      <c r="L244" s="135"/>
      <c r="M244" s="165"/>
      <c r="O244" s="165"/>
    </row>
    <row r="245" spans="1:15">
      <c r="A245" s="143" t="s">
        <v>338</v>
      </c>
      <c r="B245" s="144" t="s">
        <v>1522</v>
      </c>
      <c r="C245" s="145">
        <v>8.98</v>
      </c>
      <c r="D245" s="171">
        <v>1.97567</v>
      </c>
      <c r="E245" s="146">
        <v>1</v>
      </c>
      <c r="F245" s="171">
        <f t="shared" si="7"/>
        <v>1.97567</v>
      </c>
      <c r="G245" s="146">
        <v>1</v>
      </c>
      <c r="H245" s="147">
        <f t="shared" si="8"/>
        <v>9878.35</v>
      </c>
      <c r="I245" s="148" t="s">
        <v>17</v>
      </c>
      <c r="J245" s="149" t="s">
        <v>286</v>
      </c>
      <c r="K245" s="150" t="s">
        <v>287</v>
      </c>
      <c r="L245" s="135"/>
      <c r="M245" s="165"/>
      <c r="O245" s="165"/>
    </row>
    <row r="246" spans="1:15" s="135" customFormat="1">
      <c r="A246" s="127" t="s">
        <v>339</v>
      </c>
      <c r="B246" s="128" t="s">
        <v>1523</v>
      </c>
      <c r="C246" s="129">
        <v>2.2400000000000002</v>
      </c>
      <c r="D246" s="169">
        <v>0.26851000000000003</v>
      </c>
      <c r="E246" s="130">
        <v>1</v>
      </c>
      <c r="F246" s="169">
        <f t="shared" si="7"/>
        <v>0.26851000000000003</v>
      </c>
      <c r="G246" s="130">
        <v>1</v>
      </c>
      <c r="H246" s="131">
        <f t="shared" si="8"/>
        <v>1342.5500000000002</v>
      </c>
      <c r="I246" s="132" t="s">
        <v>17</v>
      </c>
      <c r="J246" s="133" t="s">
        <v>286</v>
      </c>
      <c r="K246" s="134" t="s">
        <v>287</v>
      </c>
      <c r="L246" s="126"/>
      <c r="M246" s="165"/>
      <c r="N246" s="164"/>
      <c r="O246" s="165"/>
    </row>
    <row r="247" spans="1:15">
      <c r="A247" s="136" t="s">
        <v>340</v>
      </c>
      <c r="B247" s="137" t="s">
        <v>1523</v>
      </c>
      <c r="C247" s="138">
        <v>2.82</v>
      </c>
      <c r="D247" s="170">
        <v>0.39350000000000002</v>
      </c>
      <c r="E247" s="139">
        <v>1</v>
      </c>
      <c r="F247" s="170">
        <f t="shared" si="7"/>
        <v>0.39350000000000002</v>
      </c>
      <c r="G247" s="139">
        <v>1</v>
      </c>
      <c r="H247" s="131">
        <f t="shared" si="8"/>
        <v>1967.5</v>
      </c>
      <c r="I247" s="140" t="s">
        <v>17</v>
      </c>
      <c r="J247" s="141" t="s">
        <v>286</v>
      </c>
      <c r="K247" s="142" t="s">
        <v>287</v>
      </c>
      <c r="L247" s="135"/>
      <c r="M247" s="165"/>
      <c r="N247" s="166"/>
      <c r="O247" s="165"/>
    </row>
    <row r="248" spans="1:15">
      <c r="A248" s="136" t="s">
        <v>341</v>
      </c>
      <c r="B248" s="137" t="s">
        <v>1523</v>
      </c>
      <c r="C248" s="138">
        <v>4.5199999999999996</v>
      </c>
      <c r="D248" s="170">
        <v>0.85634999999999994</v>
      </c>
      <c r="E248" s="139">
        <v>1</v>
      </c>
      <c r="F248" s="170">
        <f t="shared" si="7"/>
        <v>0.85634999999999994</v>
      </c>
      <c r="G248" s="139">
        <v>1</v>
      </c>
      <c r="H248" s="131">
        <f t="shared" si="8"/>
        <v>4281.75</v>
      </c>
      <c r="I248" s="140" t="s">
        <v>17</v>
      </c>
      <c r="J248" s="141" t="s">
        <v>286</v>
      </c>
      <c r="K248" s="142" t="s">
        <v>287</v>
      </c>
      <c r="L248" s="135"/>
      <c r="M248" s="165"/>
      <c r="O248" s="165"/>
    </row>
    <row r="249" spans="1:15">
      <c r="A249" s="143" t="s">
        <v>342</v>
      </c>
      <c r="B249" s="144" t="s">
        <v>1523</v>
      </c>
      <c r="C249" s="145">
        <v>8.09</v>
      </c>
      <c r="D249" s="171">
        <v>2.1262599999999998</v>
      </c>
      <c r="E249" s="146">
        <v>1</v>
      </c>
      <c r="F249" s="171">
        <f t="shared" si="7"/>
        <v>2.1262599999999998</v>
      </c>
      <c r="G249" s="146">
        <v>1</v>
      </c>
      <c r="H249" s="147">
        <f t="shared" si="8"/>
        <v>10631.3</v>
      </c>
      <c r="I249" s="148" t="s">
        <v>17</v>
      </c>
      <c r="J249" s="149" t="s">
        <v>286</v>
      </c>
      <c r="K249" s="150" t="s">
        <v>287</v>
      </c>
      <c r="L249" s="135"/>
      <c r="M249" s="165"/>
      <c r="O249" s="165"/>
    </row>
    <row r="250" spans="1:15">
      <c r="A250" s="127" t="s">
        <v>343</v>
      </c>
      <c r="B250" s="128" t="s">
        <v>1524</v>
      </c>
      <c r="C250" s="129">
        <v>2.44</v>
      </c>
      <c r="D250" s="169">
        <v>0.44177</v>
      </c>
      <c r="E250" s="130">
        <v>1</v>
      </c>
      <c r="F250" s="169">
        <f t="shared" si="7"/>
        <v>0.44177</v>
      </c>
      <c r="G250" s="130">
        <v>1</v>
      </c>
      <c r="H250" s="131">
        <f t="shared" si="8"/>
        <v>2208.85</v>
      </c>
      <c r="I250" s="132" t="s">
        <v>17</v>
      </c>
      <c r="J250" s="133" t="s">
        <v>286</v>
      </c>
      <c r="K250" s="134" t="s">
        <v>287</v>
      </c>
      <c r="L250" s="135"/>
      <c r="M250" s="165"/>
      <c r="O250" s="165"/>
    </row>
    <row r="251" spans="1:15">
      <c r="A251" s="136" t="s">
        <v>344</v>
      </c>
      <c r="B251" s="137" t="s">
        <v>1524</v>
      </c>
      <c r="C251" s="138">
        <v>3.05</v>
      </c>
      <c r="D251" s="170">
        <v>0.62975999999999999</v>
      </c>
      <c r="E251" s="139">
        <v>1</v>
      </c>
      <c r="F251" s="170">
        <f t="shared" si="7"/>
        <v>0.62975999999999999</v>
      </c>
      <c r="G251" s="139">
        <v>1</v>
      </c>
      <c r="H251" s="131">
        <f t="shared" si="8"/>
        <v>3148.7999999999997</v>
      </c>
      <c r="I251" s="140" t="s">
        <v>17</v>
      </c>
      <c r="J251" s="141" t="s">
        <v>286</v>
      </c>
      <c r="K251" s="142" t="s">
        <v>287</v>
      </c>
      <c r="L251" s="135"/>
      <c r="M251" s="165"/>
      <c r="O251" s="165"/>
    </row>
    <row r="252" spans="1:15">
      <c r="A252" s="136" t="s">
        <v>345</v>
      </c>
      <c r="B252" s="137" t="s">
        <v>1524</v>
      </c>
      <c r="C252" s="138">
        <v>4.5599999999999996</v>
      </c>
      <c r="D252" s="170">
        <v>0.96038000000000001</v>
      </c>
      <c r="E252" s="139">
        <v>1</v>
      </c>
      <c r="F252" s="170">
        <f t="shared" si="7"/>
        <v>0.96038000000000001</v>
      </c>
      <c r="G252" s="139">
        <v>1</v>
      </c>
      <c r="H252" s="131">
        <f t="shared" si="8"/>
        <v>4801.8999999999996</v>
      </c>
      <c r="I252" s="140" t="s">
        <v>17</v>
      </c>
      <c r="J252" s="141" t="s">
        <v>286</v>
      </c>
      <c r="K252" s="142" t="s">
        <v>287</v>
      </c>
      <c r="L252" s="135"/>
      <c r="M252" s="165"/>
      <c r="O252" s="165"/>
    </row>
    <row r="253" spans="1:15">
      <c r="A253" s="143" t="s">
        <v>346</v>
      </c>
      <c r="B253" s="144" t="s">
        <v>1524</v>
      </c>
      <c r="C253" s="145">
        <v>7.86</v>
      </c>
      <c r="D253" s="171">
        <v>1.76048</v>
      </c>
      <c r="E253" s="146">
        <v>1</v>
      </c>
      <c r="F253" s="171">
        <f t="shared" si="7"/>
        <v>1.76048</v>
      </c>
      <c r="G253" s="146">
        <v>1</v>
      </c>
      <c r="H253" s="147">
        <f t="shared" si="8"/>
        <v>8802.4</v>
      </c>
      <c r="I253" s="148" t="s">
        <v>17</v>
      </c>
      <c r="J253" s="149" t="s">
        <v>286</v>
      </c>
      <c r="K253" s="150" t="s">
        <v>287</v>
      </c>
      <c r="L253" s="135"/>
      <c r="M253" s="165"/>
      <c r="O253" s="165"/>
    </row>
    <row r="254" spans="1:15" s="135" customFormat="1">
      <c r="A254" s="127" t="s">
        <v>347</v>
      </c>
      <c r="B254" s="128" t="s">
        <v>1525</v>
      </c>
      <c r="C254" s="129">
        <v>2.59</v>
      </c>
      <c r="D254" s="169">
        <v>0.51524999999999999</v>
      </c>
      <c r="E254" s="130">
        <v>1</v>
      </c>
      <c r="F254" s="169">
        <f t="shared" si="7"/>
        <v>0.51524999999999999</v>
      </c>
      <c r="G254" s="130">
        <v>1</v>
      </c>
      <c r="H254" s="131">
        <f t="shared" si="8"/>
        <v>2576.25</v>
      </c>
      <c r="I254" s="132" t="s">
        <v>17</v>
      </c>
      <c r="J254" s="133" t="s">
        <v>286</v>
      </c>
      <c r="K254" s="134" t="s">
        <v>287</v>
      </c>
      <c r="L254" s="126"/>
      <c r="M254" s="165"/>
      <c r="N254" s="164"/>
      <c r="O254" s="165"/>
    </row>
    <row r="255" spans="1:15">
      <c r="A255" s="136" t="s">
        <v>348</v>
      </c>
      <c r="B255" s="137" t="s">
        <v>1525</v>
      </c>
      <c r="C255" s="138">
        <v>3.13</v>
      </c>
      <c r="D255" s="170">
        <v>0.64029999999999998</v>
      </c>
      <c r="E255" s="139">
        <v>1</v>
      </c>
      <c r="F255" s="170">
        <f t="shared" si="7"/>
        <v>0.64029999999999998</v>
      </c>
      <c r="G255" s="139">
        <v>1</v>
      </c>
      <c r="H255" s="131">
        <f t="shared" si="8"/>
        <v>3201.5</v>
      </c>
      <c r="I255" s="140" t="s">
        <v>17</v>
      </c>
      <c r="J255" s="141" t="s">
        <v>286</v>
      </c>
      <c r="K255" s="142" t="s">
        <v>287</v>
      </c>
      <c r="L255" s="135"/>
      <c r="M255" s="165"/>
      <c r="N255" s="166"/>
      <c r="O255" s="165"/>
    </row>
    <row r="256" spans="1:15">
      <c r="A256" s="136" t="s">
        <v>349</v>
      </c>
      <c r="B256" s="137" t="s">
        <v>1525</v>
      </c>
      <c r="C256" s="138">
        <v>4.1900000000000004</v>
      </c>
      <c r="D256" s="170">
        <v>0.85184000000000004</v>
      </c>
      <c r="E256" s="139">
        <v>1</v>
      </c>
      <c r="F256" s="170">
        <f t="shared" si="7"/>
        <v>0.85184000000000004</v>
      </c>
      <c r="G256" s="139">
        <v>1</v>
      </c>
      <c r="H256" s="131">
        <f t="shared" si="8"/>
        <v>4259.2</v>
      </c>
      <c r="I256" s="140" t="s">
        <v>17</v>
      </c>
      <c r="J256" s="141" t="s">
        <v>286</v>
      </c>
      <c r="K256" s="142" t="s">
        <v>287</v>
      </c>
      <c r="L256" s="135"/>
      <c r="M256" s="165"/>
      <c r="O256" s="165"/>
    </row>
    <row r="257" spans="1:15">
      <c r="A257" s="143" t="s">
        <v>350</v>
      </c>
      <c r="B257" s="144" t="s">
        <v>1525</v>
      </c>
      <c r="C257" s="145">
        <v>6.74</v>
      </c>
      <c r="D257" s="171">
        <v>1.60026</v>
      </c>
      <c r="E257" s="146">
        <v>1</v>
      </c>
      <c r="F257" s="171">
        <f t="shared" si="7"/>
        <v>1.60026</v>
      </c>
      <c r="G257" s="146">
        <v>1</v>
      </c>
      <c r="H257" s="147">
        <f t="shared" si="8"/>
        <v>8001.3</v>
      </c>
      <c r="I257" s="148" t="s">
        <v>17</v>
      </c>
      <c r="J257" s="149" t="s">
        <v>286</v>
      </c>
      <c r="K257" s="150" t="s">
        <v>287</v>
      </c>
      <c r="L257" s="135"/>
      <c r="M257" s="165"/>
      <c r="O257" s="165"/>
    </row>
    <row r="258" spans="1:15">
      <c r="A258" s="127" t="s">
        <v>351</v>
      </c>
      <c r="B258" s="128" t="s">
        <v>1526</v>
      </c>
      <c r="C258" s="129">
        <v>1.98</v>
      </c>
      <c r="D258" s="169">
        <v>0.34183999999999998</v>
      </c>
      <c r="E258" s="130">
        <v>1</v>
      </c>
      <c r="F258" s="169">
        <f t="shared" si="7"/>
        <v>0.34183999999999998</v>
      </c>
      <c r="G258" s="130">
        <v>1</v>
      </c>
      <c r="H258" s="131">
        <f t="shared" si="8"/>
        <v>1709.1999999999998</v>
      </c>
      <c r="I258" s="132" t="s">
        <v>17</v>
      </c>
      <c r="J258" s="133" t="s">
        <v>286</v>
      </c>
      <c r="K258" s="134" t="s">
        <v>287</v>
      </c>
      <c r="L258" s="135"/>
      <c r="M258" s="165"/>
      <c r="O258" s="165"/>
    </row>
    <row r="259" spans="1:15">
      <c r="A259" s="136" t="s">
        <v>352</v>
      </c>
      <c r="B259" s="137" t="s">
        <v>1526</v>
      </c>
      <c r="C259" s="138">
        <v>2.68</v>
      </c>
      <c r="D259" s="170">
        <v>0.49818000000000001</v>
      </c>
      <c r="E259" s="139">
        <v>1</v>
      </c>
      <c r="F259" s="170">
        <f t="shared" si="7"/>
        <v>0.49818000000000001</v>
      </c>
      <c r="G259" s="139">
        <v>1</v>
      </c>
      <c r="H259" s="131">
        <f t="shared" si="8"/>
        <v>2490.9</v>
      </c>
      <c r="I259" s="140" t="s">
        <v>17</v>
      </c>
      <c r="J259" s="141" t="s">
        <v>286</v>
      </c>
      <c r="K259" s="142" t="s">
        <v>287</v>
      </c>
      <c r="L259" s="135"/>
      <c r="M259" s="165"/>
      <c r="O259" s="165"/>
    </row>
    <row r="260" spans="1:15">
      <c r="A260" s="136" t="s">
        <v>353</v>
      </c>
      <c r="B260" s="137" t="s">
        <v>1526</v>
      </c>
      <c r="C260" s="138">
        <v>3.61</v>
      </c>
      <c r="D260" s="170">
        <v>0.72450000000000003</v>
      </c>
      <c r="E260" s="139">
        <v>1</v>
      </c>
      <c r="F260" s="170">
        <f t="shared" si="7"/>
        <v>0.72450000000000003</v>
      </c>
      <c r="G260" s="139">
        <v>1</v>
      </c>
      <c r="H260" s="131">
        <f t="shared" si="8"/>
        <v>3622.5</v>
      </c>
      <c r="I260" s="140" t="s">
        <v>17</v>
      </c>
      <c r="J260" s="141" t="s">
        <v>286</v>
      </c>
      <c r="K260" s="142" t="s">
        <v>287</v>
      </c>
      <c r="L260" s="135"/>
      <c r="M260" s="165"/>
      <c r="O260" s="165"/>
    </row>
    <row r="261" spans="1:15">
      <c r="A261" s="143" t="s">
        <v>354</v>
      </c>
      <c r="B261" s="144" t="s">
        <v>1526</v>
      </c>
      <c r="C261" s="145">
        <v>5.03</v>
      </c>
      <c r="D261" s="171">
        <v>1.38317</v>
      </c>
      <c r="E261" s="146">
        <v>1</v>
      </c>
      <c r="F261" s="171">
        <f t="shared" si="7"/>
        <v>1.38317</v>
      </c>
      <c r="G261" s="146">
        <v>1</v>
      </c>
      <c r="H261" s="147">
        <f t="shared" si="8"/>
        <v>6915.85</v>
      </c>
      <c r="I261" s="148" t="s">
        <v>17</v>
      </c>
      <c r="J261" s="149" t="s">
        <v>286</v>
      </c>
      <c r="K261" s="150" t="s">
        <v>287</v>
      </c>
      <c r="L261" s="135"/>
      <c r="M261" s="165"/>
      <c r="O261" s="165"/>
    </row>
    <row r="262" spans="1:15" s="135" customFormat="1">
      <c r="A262" s="127" t="s">
        <v>355</v>
      </c>
      <c r="B262" s="128" t="s">
        <v>1527</v>
      </c>
      <c r="C262" s="129">
        <v>2.63</v>
      </c>
      <c r="D262" s="169">
        <v>0.59945000000000004</v>
      </c>
      <c r="E262" s="130">
        <v>1</v>
      </c>
      <c r="F262" s="169">
        <f t="shared" si="7"/>
        <v>0.59945000000000004</v>
      </c>
      <c r="G262" s="130">
        <v>1</v>
      </c>
      <c r="H262" s="131">
        <f t="shared" si="8"/>
        <v>2997.25</v>
      </c>
      <c r="I262" s="132" t="s">
        <v>17</v>
      </c>
      <c r="J262" s="133" t="s">
        <v>286</v>
      </c>
      <c r="K262" s="134" t="s">
        <v>287</v>
      </c>
      <c r="L262" s="126"/>
      <c r="M262" s="165"/>
      <c r="N262" s="164"/>
      <c r="O262" s="165"/>
    </row>
    <row r="263" spans="1:15">
      <c r="A263" s="136" t="s">
        <v>356</v>
      </c>
      <c r="B263" s="137" t="s">
        <v>1527</v>
      </c>
      <c r="C263" s="138">
        <v>3.66</v>
      </c>
      <c r="D263" s="170">
        <v>0.72746999999999995</v>
      </c>
      <c r="E263" s="139">
        <v>1</v>
      </c>
      <c r="F263" s="170">
        <f t="shared" si="7"/>
        <v>0.72746999999999995</v>
      </c>
      <c r="G263" s="139">
        <v>1</v>
      </c>
      <c r="H263" s="131">
        <f t="shared" si="8"/>
        <v>3637.35</v>
      </c>
      <c r="I263" s="140" t="s">
        <v>17</v>
      </c>
      <c r="J263" s="141" t="s">
        <v>286</v>
      </c>
      <c r="K263" s="142" t="s">
        <v>287</v>
      </c>
      <c r="L263" s="135"/>
      <c r="M263" s="165"/>
      <c r="N263" s="166"/>
      <c r="O263" s="165"/>
    </row>
    <row r="264" spans="1:15">
      <c r="A264" s="136" t="s">
        <v>357</v>
      </c>
      <c r="B264" s="137" t="s">
        <v>1527</v>
      </c>
      <c r="C264" s="138">
        <v>5.31</v>
      </c>
      <c r="D264" s="170">
        <v>1.06385</v>
      </c>
      <c r="E264" s="139">
        <v>1</v>
      </c>
      <c r="F264" s="170">
        <f t="shared" si="7"/>
        <v>1.06385</v>
      </c>
      <c r="G264" s="139">
        <v>1</v>
      </c>
      <c r="H264" s="131">
        <f t="shared" si="8"/>
        <v>5319.25</v>
      </c>
      <c r="I264" s="140" t="s">
        <v>17</v>
      </c>
      <c r="J264" s="141" t="s">
        <v>286</v>
      </c>
      <c r="K264" s="142" t="s">
        <v>287</v>
      </c>
      <c r="L264" s="135"/>
      <c r="M264" s="165"/>
      <c r="O264" s="165"/>
    </row>
    <row r="265" spans="1:15">
      <c r="A265" s="143" t="s">
        <v>358</v>
      </c>
      <c r="B265" s="144" t="s">
        <v>1527</v>
      </c>
      <c r="C265" s="145">
        <v>9.19</v>
      </c>
      <c r="D265" s="171">
        <v>1.94326</v>
      </c>
      <c r="E265" s="146">
        <v>1</v>
      </c>
      <c r="F265" s="171">
        <f t="shared" si="7"/>
        <v>1.94326</v>
      </c>
      <c r="G265" s="146">
        <v>1</v>
      </c>
      <c r="H265" s="147">
        <f t="shared" si="8"/>
        <v>9716.2999999999993</v>
      </c>
      <c r="I265" s="148" t="s">
        <v>17</v>
      </c>
      <c r="J265" s="149" t="s">
        <v>286</v>
      </c>
      <c r="K265" s="150" t="s">
        <v>287</v>
      </c>
      <c r="L265" s="135"/>
      <c r="M265" s="165"/>
      <c r="O265" s="165"/>
    </row>
    <row r="266" spans="1:15">
      <c r="A266" s="127" t="s">
        <v>359</v>
      </c>
      <c r="B266" s="128" t="s">
        <v>1528</v>
      </c>
      <c r="C266" s="129">
        <v>2.79</v>
      </c>
      <c r="D266" s="169">
        <v>0.47474</v>
      </c>
      <c r="E266" s="130">
        <v>1</v>
      </c>
      <c r="F266" s="169">
        <f t="shared" si="7"/>
        <v>0.47474</v>
      </c>
      <c r="G266" s="130">
        <v>1</v>
      </c>
      <c r="H266" s="131">
        <f t="shared" si="8"/>
        <v>2373.6999999999998</v>
      </c>
      <c r="I266" s="132" t="s">
        <v>17</v>
      </c>
      <c r="J266" s="133" t="s">
        <v>286</v>
      </c>
      <c r="K266" s="134" t="s">
        <v>287</v>
      </c>
      <c r="L266" s="135"/>
      <c r="M266" s="165"/>
      <c r="O266" s="165"/>
    </row>
    <row r="267" spans="1:15">
      <c r="A267" s="136" t="s">
        <v>360</v>
      </c>
      <c r="B267" s="137" t="s">
        <v>1528</v>
      </c>
      <c r="C267" s="138">
        <v>3.14</v>
      </c>
      <c r="D267" s="170">
        <v>0.66857999999999995</v>
      </c>
      <c r="E267" s="139">
        <v>1</v>
      </c>
      <c r="F267" s="170">
        <f t="shared" si="7"/>
        <v>0.66857999999999995</v>
      </c>
      <c r="G267" s="139">
        <v>1</v>
      </c>
      <c r="H267" s="131">
        <f t="shared" si="8"/>
        <v>3342.8999999999996</v>
      </c>
      <c r="I267" s="140" t="s">
        <v>17</v>
      </c>
      <c r="J267" s="141" t="s">
        <v>286</v>
      </c>
      <c r="K267" s="142" t="s">
        <v>287</v>
      </c>
      <c r="L267" s="135"/>
      <c r="M267" s="165"/>
      <c r="O267" s="165"/>
    </row>
    <row r="268" spans="1:15">
      <c r="A268" s="136" t="s">
        <v>361</v>
      </c>
      <c r="B268" s="137" t="s">
        <v>1528</v>
      </c>
      <c r="C268" s="138">
        <v>4.78</v>
      </c>
      <c r="D268" s="170">
        <v>0.99565999999999999</v>
      </c>
      <c r="E268" s="139">
        <v>1</v>
      </c>
      <c r="F268" s="170">
        <f t="shared" si="7"/>
        <v>0.99565999999999999</v>
      </c>
      <c r="G268" s="139">
        <v>1</v>
      </c>
      <c r="H268" s="131">
        <f t="shared" si="8"/>
        <v>4978.3</v>
      </c>
      <c r="I268" s="140" t="s">
        <v>17</v>
      </c>
      <c r="J268" s="141" t="s">
        <v>286</v>
      </c>
      <c r="K268" s="142" t="s">
        <v>287</v>
      </c>
      <c r="L268" s="135"/>
      <c r="M268" s="165"/>
      <c r="O268" s="165"/>
    </row>
    <row r="269" spans="1:15">
      <c r="A269" s="143" t="s">
        <v>362</v>
      </c>
      <c r="B269" s="144" t="s">
        <v>1528</v>
      </c>
      <c r="C269" s="145">
        <v>7.35</v>
      </c>
      <c r="D269" s="171">
        <v>1.67422</v>
      </c>
      <c r="E269" s="146">
        <v>1</v>
      </c>
      <c r="F269" s="171">
        <f t="shared" si="7"/>
        <v>1.67422</v>
      </c>
      <c r="G269" s="146">
        <v>1</v>
      </c>
      <c r="H269" s="147">
        <f t="shared" si="8"/>
        <v>8371.1</v>
      </c>
      <c r="I269" s="148" t="s">
        <v>17</v>
      </c>
      <c r="J269" s="149" t="s">
        <v>286</v>
      </c>
      <c r="K269" s="150" t="s">
        <v>287</v>
      </c>
      <c r="L269" s="135"/>
      <c r="M269" s="165"/>
      <c r="O269" s="165"/>
    </row>
    <row r="270" spans="1:15" s="135" customFormat="1">
      <c r="A270" s="127" t="s">
        <v>363</v>
      </c>
      <c r="B270" s="128" t="s">
        <v>1529</v>
      </c>
      <c r="C270" s="129">
        <v>2.33</v>
      </c>
      <c r="D270" s="169">
        <v>0.46561999999999998</v>
      </c>
      <c r="E270" s="130">
        <v>1</v>
      </c>
      <c r="F270" s="169">
        <f t="shared" si="7"/>
        <v>0.46561999999999998</v>
      </c>
      <c r="G270" s="130">
        <v>1</v>
      </c>
      <c r="H270" s="131">
        <f t="shared" si="8"/>
        <v>2328.1</v>
      </c>
      <c r="I270" s="132" t="s">
        <v>17</v>
      </c>
      <c r="J270" s="133" t="s">
        <v>286</v>
      </c>
      <c r="K270" s="134" t="s">
        <v>287</v>
      </c>
      <c r="L270" s="126"/>
      <c r="M270" s="165"/>
      <c r="N270" s="164"/>
      <c r="O270" s="165"/>
    </row>
    <row r="271" spans="1:15">
      <c r="A271" s="136" t="s">
        <v>364</v>
      </c>
      <c r="B271" s="137" t="s">
        <v>1529</v>
      </c>
      <c r="C271" s="138">
        <v>2.68</v>
      </c>
      <c r="D271" s="170">
        <v>0.56799999999999995</v>
      </c>
      <c r="E271" s="139">
        <v>1</v>
      </c>
      <c r="F271" s="170">
        <f t="shared" ref="F271:F334" si="9">ROUND(D271*E271,5)</f>
        <v>0.56799999999999995</v>
      </c>
      <c r="G271" s="139">
        <v>1</v>
      </c>
      <c r="H271" s="131">
        <f t="shared" si="8"/>
        <v>2839.9999999999995</v>
      </c>
      <c r="I271" s="140" t="s">
        <v>17</v>
      </c>
      <c r="J271" s="141" t="s">
        <v>286</v>
      </c>
      <c r="K271" s="142" t="s">
        <v>287</v>
      </c>
      <c r="L271" s="135"/>
      <c r="M271" s="165"/>
      <c r="N271" s="166"/>
      <c r="O271" s="165"/>
    </row>
    <row r="272" spans="1:15">
      <c r="A272" s="136" t="s">
        <v>365</v>
      </c>
      <c r="B272" s="137" t="s">
        <v>1529</v>
      </c>
      <c r="C272" s="138">
        <v>4.04</v>
      </c>
      <c r="D272" s="170">
        <v>0.75754999999999995</v>
      </c>
      <c r="E272" s="139">
        <v>1</v>
      </c>
      <c r="F272" s="170">
        <f t="shared" si="9"/>
        <v>0.75754999999999995</v>
      </c>
      <c r="G272" s="139">
        <v>1</v>
      </c>
      <c r="H272" s="131">
        <f t="shared" si="8"/>
        <v>3787.7499999999995</v>
      </c>
      <c r="I272" s="140" t="s">
        <v>17</v>
      </c>
      <c r="J272" s="141" t="s">
        <v>286</v>
      </c>
      <c r="K272" s="142" t="s">
        <v>287</v>
      </c>
      <c r="L272" s="135"/>
      <c r="M272" s="165"/>
      <c r="O272" s="165"/>
    </row>
    <row r="273" spans="1:15">
      <c r="A273" s="143" t="s">
        <v>366</v>
      </c>
      <c r="B273" s="144" t="s">
        <v>1529</v>
      </c>
      <c r="C273" s="145">
        <v>8.74</v>
      </c>
      <c r="D273" s="171">
        <v>1.2234499999999999</v>
      </c>
      <c r="E273" s="146">
        <v>1</v>
      </c>
      <c r="F273" s="171">
        <f t="shared" si="9"/>
        <v>1.2234499999999999</v>
      </c>
      <c r="G273" s="146">
        <v>1</v>
      </c>
      <c r="H273" s="147">
        <f t="shared" si="8"/>
        <v>6117.25</v>
      </c>
      <c r="I273" s="148" t="s">
        <v>17</v>
      </c>
      <c r="J273" s="149" t="s">
        <v>286</v>
      </c>
      <c r="K273" s="150" t="s">
        <v>287</v>
      </c>
      <c r="L273" s="135"/>
      <c r="M273" s="165"/>
      <c r="O273" s="165"/>
    </row>
    <row r="274" spans="1:15">
      <c r="A274" s="127" t="s">
        <v>1372</v>
      </c>
      <c r="B274" s="128" t="s">
        <v>1530</v>
      </c>
      <c r="C274" s="129">
        <v>2.04</v>
      </c>
      <c r="D274" s="169">
        <v>0.44377</v>
      </c>
      <c r="E274" s="130">
        <v>1</v>
      </c>
      <c r="F274" s="169">
        <f t="shared" si="9"/>
        <v>0.44377</v>
      </c>
      <c r="G274" s="130">
        <v>1</v>
      </c>
      <c r="H274" s="131">
        <f t="shared" si="8"/>
        <v>2218.85</v>
      </c>
      <c r="I274" s="132" t="s">
        <v>17</v>
      </c>
      <c r="J274" s="133" t="s">
        <v>286</v>
      </c>
      <c r="K274" s="134" t="s">
        <v>287</v>
      </c>
      <c r="L274" s="135"/>
      <c r="M274" s="165"/>
      <c r="O274" s="165"/>
    </row>
    <row r="275" spans="1:15">
      <c r="A275" s="136" t="s">
        <v>1373</v>
      </c>
      <c r="B275" s="137" t="s">
        <v>1530</v>
      </c>
      <c r="C275" s="138">
        <v>2.56</v>
      </c>
      <c r="D275" s="170">
        <v>0.54505000000000003</v>
      </c>
      <c r="E275" s="139">
        <v>1</v>
      </c>
      <c r="F275" s="170">
        <f t="shared" si="9"/>
        <v>0.54505000000000003</v>
      </c>
      <c r="G275" s="139">
        <v>1</v>
      </c>
      <c r="H275" s="131">
        <f t="shared" ref="H275:H338" si="10">F275*5000</f>
        <v>2725.25</v>
      </c>
      <c r="I275" s="140" t="s">
        <v>17</v>
      </c>
      <c r="J275" s="141" t="s">
        <v>286</v>
      </c>
      <c r="K275" s="142" t="s">
        <v>287</v>
      </c>
      <c r="L275" s="135"/>
      <c r="M275" s="165"/>
      <c r="O275" s="165"/>
    </row>
    <row r="276" spans="1:15">
      <c r="A276" s="136" t="s">
        <v>1374</v>
      </c>
      <c r="B276" s="137" t="s">
        <v>1530</v>
      </c>
      <c r="C276" s="138">
        <v>3.33</v>
      </c>
      <c r="D276" s="170">
        <v>0.74717</v>
      </c>
      <c r="E276" s="139">
        <v>1</v>
      </c>
      <c r="F276" s="170">
        <f t="shared" si="9"/>
        <v>0.74717</v>
      </c>
      <c r="G276" s="139">
        <v>1</v>
      </c>
      <c r="H276" s="131">
        <f t="shared" si="10"/>
        <v>3735.85</v>
      </c>
      <c r="I276" s="140" t="s">
        <v>17</v>
      </c>
      <c r="J276" s="141" t="s">
        <v>286</v>
      </c>
      <c r="K276" s="142" t="s">
        <v>287</v>
      </c>
      <c r="L276" s="135"/>
      <c r="M276" s="165"/>
      <c r="O276" s="165"/>
    </row>
    <row r="277" spans="1:15">
      <c r="A277" s="143" t="s">
        <v>1375</v>
      </c>
      <c r="B277" s="144" t="s">
        <v>1530</v>
      </c>
      <c r="C277" s="145">
        <v>5.0999999999999996</v>
      </c>
      <c r="D277" s="171">
        <v>1.3045199999999999</v>
      </c>
      <c r="E277" s="146">
        <v>1</v>
      </c>
      <c r="F277" s="171">
        <f t="shared" si="9"/>
        <v>1.3045199999999999</v>
      </c>
      <c r="G277" s="146">
        <v>1</v>
      </c>
      <c r="H277" s="147">
        <f t="shared" si="10"/>
        <v>6522.5999999999995</v>
      </c>
      <c r="I277" s="148" t="s">
        <v>17</v>
      </c>
      <c r="J277" s="149" t="s">
        <v>286</v>
      </c>
      <c r="K277" s="150" t="s">
        <v>287</v>
      </c>
      <c r="L277" s="135"/>
      <c r="M277" s="165"/>
      <c r="O277" s="165"/>
    </row>
    <row r="278" spans="1:15" s="135" customFormat="1">
      <c r="A278" s="127" t="s">
        <v>367</v>
      </c>
      <c r="B278" s="128" t="s">
        <v>1531</v>
      </c>
      <c r="C278" s="129">
        <v>4.6399999999999997</v>
      </c>
      <c r="D278" s="169">
        <v>3.2852000000000001</v>
      </c>
      <c r="E278" s="130">
        <v>1</v>
      </c>
      <c r="F278" s="169">
        <f t="shared" si="9"/>
        <v>3.2852000000000001</v>
      </c>
      <c r="G278" s="130">
        <v>1</v>
      </c>
      <c r="H278" s="131">
        <f t="shared" si="10"/>
        <v>16426</v>
      </c>
      <c r="I278" s="132" t="s">
        <v>17</v>
      </c>
      <c r="J278" s="133" t="s">
        <v>123</v>
      </c>
      <c r="K278" s="134" t="s">
        <v>368</v>
      </c>
      <c r="L278" s="126"/>
      <c r="M278" s="165"/>
      <c r="N278" s="164"/>
      <c r="O278" s="165"/>
    </row>
    <row r="279" spans="1:15">
      <c r="A279" s="136" t="s">
        <v>369</v>
      </c>
      <c r="B279" s="137" t="s">
        <v>1531</v>
      </c>
      <c r="C279" s="138">
        <v>5.74</v>
      </c>
      <c r="D279" s="170">
        <v>3.7299199999999999</v>
      </c>
      <c r="E279" s="139">
        <v>1</v>
      </c>
      <c r="F279" s="170">
        <f t="shared" si="9"/>
        <v>3.7299199999999999</v>
      </c>
      <c r="G279" s="139">
        <v>1</v>
      </c>
      <c r="H279" s="131">
        <f t="shared" si="10"/>
        <v>18649.599999999999</v>
      </c>
      <c r="I279" s="140" t="s">
        <v>17</v>
      </c>
      <c r="J279" s="141" t="s">
        <v>123</v>
      </c>
      <c r="K279" s="142" t="s">
        <v>368</v>
      </c>
      <c r="L279" s="135"/>
      <c r="M279" s="165"/>
      <c r="N279" s="166"/>
      <c r="O279" s="165"/>
    </row>
    <row r="280" spans="1:15">
      <c r="A280" s="136" t="s">
        <v>370</v>
      </c>
      <c r="B280" s="137" t="s">
        <v>1531</v>
      </c>
      <c r="C280" s="138">
        <v>8.6300000000000008</v>
      </c>
      <c r="D280" s="170">
        <v>4.8643799999999997</v>
      </c>
      <c r="E280" s="139">
        <v>1</v>
      </c>
      <c r="F280" s="170">
        <f t="shared" si="9"/>
        <v>4.8643799999999997</v>
      </c>
      <c r="G280" s="139">
        <v>1</v>
      </c>
      <c r="H280" s="131">
        <f t="shared" si="10"/>
        <v>24321.899999999998</v>
      </c>
      <c r="I280" s="140" t="s">
        <v>17</v>
      </c>
      <c r="J280" s="141" t="s">
        <v>123</v>
      </c>
      <c r="K280" s="142" t="s">
        <v>368</v>
      </c>
      <c r="L280" s="135"/>
      <c r="M280" s="165"/>
      <c r="O280" s="165"/>
    </row>
    <row r="281" spans="1:15">
      <c r="A281" s="143" t="s">
        <v>371</v>
      </c>
      <c r="B281" s="144" t="s">
        <v>1531</v>
      </c>
      <c r="C281" s="145">
        <v>18.86</v>
      </c>
      <c r="D281" s="171">
        <v>8.4492499999999993</v>
      </c>
      <c r="E281" s="146">
        <v>1</v>
      </c>
      <c r="F281" s="171">
        <f t="shared" si="9"/>
        <v>8.4492499999999993</v>
      </c>
      <c r="G281" s="146">
        <v>1</v>
      </c>
      <c r="H281" s="147">
        <f t="shared" si="10"/>
        <v>42246.249999999993</v>
      </c>
      <c r="I281" s="148" t="s">
        <v>17</v>
      </c>
      <c r="J281" s="149" t="s">
        <v>123</v>
      </c>
      <c r="K281" s="150" t="s">
        <v>368</v>
      </c>
      <c r="L281" s="135"/>
      <c r="M281" s="165"/>
      <c r="O281" s="165"/>
    </row>
    <row r="282" spans="1:15">
      <c r="A282" s="127" t="s">
        <v>372</v>
      </c>
      <c r="B282" s="128" t="s">
        <v>1532</v>
      </c>
      <c r="C282" s="129">
        <v>3.38</v>
      </c>
      <c r="D282" s="169">
        <v>3.8331599999999999</v>
      </c>
      <c r="E282" s="130">
        <v>1</v>
      </c>
      <c r="F282" s="169">
        <f t="shared" si="9"/>
        <v>3.8331599999999999</v>
      </c>
      <c r="G282" s="130">
        <v>1</v>
      </c>
      <c r="H282" s="131">
        <f t="shared" si="10"/>
        <v>19165.8</v>
      </c>
      <c r="I282" s="132" t="s">
        <v>17</v>
      </c>
      <c r="J282" s="133" t="s">
        <v>123</v>
      </c>
      <c r="K282" s="134" t="s">
        <v>368</v>
      </c>
      <c r="L282" s="135"/>
      <c r="M282" s="165"/>
      <c r="O282" s="165"/>
    </row>
    <row r="283" spans="1:15">
      <c r="A283" s="136" t="s">
        <v>373</v>
      </c>
      <c r="B283" s="137" t="s">
        <v>1532</v>
      </c>
      <c r="C283" s="138">
        <v>8.16</v>
      </c>
      <c r="D283" s="170">
        <v>5.00739</v>
      </c>
      <c r="E283" s="139">
        <v>1</v>
      </c>
      <c r="F283" s="170">
        <f t="shared" si="9"/>
        <v>5.00739</v>
      </c>
      <c r="G283" s="139">
        <v>1</v>
      </c>
      <c r="H283" s="131">
        <f t="shared" si="10"/>
        <v>25036.95</v>
      </c>
      <c r="I283" s="140" t="s">
        <v>17</v>
      </c>
      <c r="J283" s="141" t="s">
        <v>123</v>
      </c>
      <c r="K283" s="142" t="s">
        <v>368</v>
      </c>
      <c r="L283" s="135"/>
      <c r="M283" s="165"/>
      <c r="O283" s="165"/>
    </row>
    <row r="284" spans="1:15">
      <c r="A284" s="136" t="s">
        <v>374</v>
      </c>
      <c r="B284" s="137" t="s">
        <v>1532</v>
      </c>
      <c r="C284" s="138">
        <v>11.58</v>
      </c>
      <c r="D284" s="170">
        <v>7.9840099999999996</v>
      </c>
      <c r="E284" s="139">
        <v>1</v>
      </c>
      <c r="F284" s="170">
        <f t="shared" si="9"/>
        <v>7.9840099999999996</v>
      </c>
      <c r="G284" s="139">
        <v>1</v>
      </c>
      <c r="H284" s="131">
        <f t="shared" si="10"/>
        <v>39920.049999999996</v>
      </c>
      <c r="I284" s="140" t="s">
        <v>17</v>
      </c>
      <c r="J284" s="141" t="s">
        <v>123</v>
      </c>
      <c r="K284" s="142" t="s">
        <v>368</v>
      </c>
      <c r="L284" s="135"/>
      <c r="M284" s="165"/>
      <c r="O284" s="165"/>
    </row>
    <row r="285" spans="1:15">
      <c r="A285" s="143" t="s">
        <v>375</v>
      </c>
      <c r="B285" s="144" t="s">
        <v>1532</v>
      </c>
      <c r="C285" s="145">
        <v>31.24</v>
      </c>
      <c r="D285" s="171">
        <v>20.322510000000001</v>
      </c>
      <c r="E285" s="146">
        <v>1</v>
      </c>
      <c r="F285" s="171">
        <f t="shared" si="9"/>
        <v>20.322510000000001</v>
      </c>
      <c r="G285" s="146">
        <v>1</v>
      </c>
      <c r="H285" s="147">
        <f t="shared" si="10"/>
        <v>101612.55</v>
      </c>
      <c r="I285" s="148" t="s">
        <v>17</v>
      </c>
      <c r="J285" s="149" t="s">
        <v>123</v>
      </c>
      <c r="K285" s="150" t="s">
        <v>368</v>
      </c>
      <c r="L285" s="135"/>
      <c r="M285" s="165"/>
      <c r="O285" s="165"/>
    </row>
    <row r="286" spans="1:15" s="135" customFormat="1">
      <c r="A286" s="127" t="s">
        <v>376</v>
      </c>
      <c r="B286" s="128" t="s">
        <v>1533</v>
      </c>
      <c r="C286" s="129">
        <v>6.75</v>
      </c>
      <c r="D286" s="169">
        <v>4.1113400000000002</v>
      </c>
      <c r="E286" s="130">
        <v>1</v>
      </c>
      <c r="F286" s="169">
        <f t="shared" si="9"/>
        <v>4.1113400000000002</v>
      </c>
      <c r="G286" s="130">
        <v>1</v>
      </c>
      <c r="H286" s="131">
        <f t="shared" si="10"/>
        <v>20556.7</v>
      </c>
      <c r="I286" s="132" t="s">
        <v>17</v>
      </c>
      <c r="J286" s="133" t="s">
        <v>123</v>
      </c>
      <c r="K286" s="134" t="s">
        <v>368</v>
      </c>
      <c r="L286" s="126"/>
      <c r="M286" s="165"/>
      <c r="N286" s="164"/>
      <c r="O286" s="165"/>
    </row>
    <row r="287" spans="1:15">
      <c r="A287" s="136" t="s">
        <v>377</v>
      </c>
      <c r="B287" s="137" t="s">
        <v>1533</v>
      </c>
      <c r="C287" s="138">
        <v>9.25</v>
      </c>
      <c r="D287" s="170">
        <v>4.96997</v>
      </c>
      <c r="E287" s="139">
        <v>1</v>
      </c>
      <c r="F287" s="170">
        <f t="shared" si="9"/>
        <v>4.96997</v>
      </c>
      <c r="G287" s="139">
        <v>1</v>
      </c>
      <c r="H287" s="131">
        <f t="shared" si="10"/>
        <v>24849.85</v>
      </c>
      <c r="I287" s="140" t="s">
        <v>17</v>
      </c>
      <c r="J287" s="141" t="s">
        <v>123</v>
      </c>
      <c r="K287" s="142" t="s">
        <v>368</v>
      </c>
      <c r="L287" s="135"/>
      <c r="M287" s="165"/>
      <c r="N287" s="166"/>
      <c r="O287" s="165"/>
    </row>
    <row r="288" spans="1:15">
      <c r="A288" s="136" t="s">
        <v>378</v>
      </c>
      <c r="B288" s="137" t="s">
        <v>1533</v>
      </c>
      <c r="C288" s="138">
        <v>11.21</v>
      </c>
      <c r="D288" s="170">
        <v>6.2394600000000002</v>
      </c>
      <c r="E288" s="139">
        <v>1</v>
      </c>
      <c r="F288" s="170">
        <f t="shared" si="9"/>
        <v>6.2394600000000002</v>
      </c>
      <c r="G288" s="139">
        <v>1</v>
      </c>
      <c r="H288" s="131">
        <f t="shared" si="10"/>
        <v>31197.300000000003</v>
      </c>
      <c r="I288" s="140" t="s">
        <v>17</v>
      </c>
      <c r="J288" s="141" t="s">
        <v>123</v>
      </c>
      <c r="K288" s="142" t="s">
        <v>368</v>
      </c>
      <c r="L288" s="135"/>
      <c r="M288" s="165"/>
      <c r="O288" s="165"/>
    </row>
    <row r="289" spans="1:15">
      <c r="A289" s="143" t="s">
        <v>379</v>
      </c>
      <c r="B289" s="144" t="s">
        <v>1533</v>
      </c>
      <c r="C289" s="145">
        <v>20.13</v>
      </c>
      <c r="D289" s="171">
        <v>9.3716899999999992</v>
      </c>
      <c r="E289" s="146">
        <v>1</v>
      </c>
      <c r="F289" s="171">
        <f t="shared" si="9"/>
        <v>9.3716899999999992</v>
      </c>
      <c r="G289" s="146">
        <v>1</v>
      </c>
      <c r="H289" s="147">
        <f t="shared" si="10"/>
        <v>46858.45</v>
      </c>
      <c r="I289" s="148" t="s">
        <v>17</v>
      </c>
      <c r="J289" s="149" t="s">
        <v>123</v>
      </c>
      <c r="K289" s="150" t="s">
        <v>368</v>
      </c>
      <c r="L289" s="135"/>
      <c r="M289" s="165"/>
      <c r="O289" s="165"/>
    </row>
    <row r="290" spans="1:15">
      <c r="A290" s="127" t="s">
        <v>380</v>
      </c>
      <c r="B290" s="128" t="s">
        <v>1534</v>
      </c>
      <c r="C290" s="129">
        <v>4.68</v>
      </c>
      <c r="D290" s="169">
        <v>3.70045</v>
      </c>
      <c r="E290" s="130">
        <v>1</v>
      </c>
      <c r="F290" s="169">
        <f t="shared" si="9"/>
        <v>3.70045</v>
      </c>
      <c r="G290" s="130">
        <v>1</v>
      </c>
      <c r="H290" s="131">
        <f t="shared" si="10"/>
        <v>18502.25</v>
      </c>
      <c r="I290" s="132" t="s">
        <v>17</v>
      </c>
      <c r="J290" s="133" t="s">
        <v>123</v>
      </c>
      <c r="K290" s="134" t="s">
        <v>368</v>
      </c>
      <c r="L290" s="135"/>
      <c r="M290" s="165"/>
      <c r="O290" s="165"/>
    </row>
    <row r="291" spans="1:15">
      <c r="A291" s="136" t="s">
        <v>381</v>
      </c>
      <c r="B291" s="137" t="s">
        <v>1534</v>
      </c>
      <c r="C291" s="138">
        <v>5.9</v>
      </c>
      <c r="D291" s="170">
        <v>4.3004800000000003</v>
      </c>
      <c r="E291" s="139">
        <v>1</v>
      </c>
      <c r="F291" s="170">
        <f t="shared" si="9"/>
        <v>4.3004800000000003</v>
      </c>
      <c r="G291" s="139">
        <v>1</v>
      </c>
      <c r="H291" s="131">
        <f t="shared" si="10"/>
        <v>21502.400000000001</v>
      </c>
      <c r="I291" s="140" t="s">
        <v>17</v>
      </c>
      <c r="J291" s="141" t="s">
        <v>123</v>
      </c>
      <c r="K291" s="142" t="s">
        <v>368</v>
      </c>
      <c r="L291" s="135"/>
      <c r="M291" s="165"/>
      <c r="O291" s="165"/>
    </row>
    <row r="292" spans="1:15">
      <c r="A292" s="136" t="s">
        <v>382</v>
      </c>
      <c r="B292" s="137" t="s">
        <v>1534</v>
      </c>
      <c r="C292" s="138">
        <v>8.4499999999999993</v>
      </c>
      <c r="D292" s="170">
        <v>5.2676299999999996</v>
      </c>
      <c r="E292" s="139">
        <v>1</v>
      </c>
      <c r="F292" s="170">
        <f t="shared" si="9"/>
        <v>5.2676299999999996</v>
      </c>
      <c r="G292" s="139">
        <v>1</v>
      </c>
      <c r="H292" s="131">
        <f t="shared" si="10"/>
        <v>26338.149999999998</v>
      </c>
      <c r="I292" s="140" t="s">
        <v>17</v>
      </c>
      <c r="J292" s="141" t="s">
        <v>123</v>
      </c>
      <c r="K292" s="142" t="s">
        <v>368</v>
      </c>
      <c r="L292" s="135"/>
      <c r="M292" s="165"/>
      <c r="O292" s="165"/>
    </row>
    <row r="293" spans="1:15">
      <c r="A293" s="143" t="s">
        <v>383</v>
      </c>
      <c r="B293" s="144" t="s">
        <v>1534</v>
      </c>
      <c r="C293" s="145">
        <v>18.010000000000002</v>
      </c>
      <c r="D293" s="171">
        <v>8.1882900000000003</v>
      </c>
      <c r="E293" s="146">
        <v>1</v>
      </c>
      <c r="F293" s="171">
        <f t="shared" si="9"/>
        <v>8.1882900000000003</v>
      </c>
      <c r="G293" s="146">
        <v>1</v>
      </c>
      <c r="H293" s="147">
        <f t="shared" si="10"/>
        <v>40941.450000000004</v>
      </c>
      <c r="I293" s="148" t="s">
        <v>17</v>
      </c>
      <c r="J293" s="149" t="s">
        <v>123</v>
      </c>
      <c r="K293" s="150" t="s">
        <v>368</v>
      </c>
      <c r="L293" s="135"/>
      <c r="M293" s="165"/>
      <c r="O293" s="165"/>
    </row>
    <row r="294" spans="1:15" s="135" customFormat="1">
      <c r="A294" s="127" t="s">
        <v>384</v>
      </c>
      <c r="B294" s="128" t="s">
        <v>1535</v>
      </c>
      <c r="C294" s="129">
        <v>7</v>
      </c>
      <c r="D294" s="169">
        <v>4.0449099999999998</v>
      </c>
      <c r="E294" s="130">
        <v>1</v>
      </c>
      <c r="F294" s="169">
        <f t="shared" si="9"/>
        <v>4.0449099999999998</v>
      </c>
      <c r="G294" s="130">
        <v>1</v>
      </c>
      <c r="H294" s="131">
        <f t="shared" si="10"/>
        <v>20224.55</v>
      </c>
      <c r="I294" s="132" t="s">
        <v>17</v>
      </c>
      <c r="J294" s="133" t="s">
        <v>123</v>
      </c>
      <c r="K294" s="134" t="s">
        <v>368</v>
      </c>
      <c r="L294" s="126"/>
      <c r="M294" s="165"/>
      <c r="N294" s="164"/>
      <c r="O294" s="165"/>
    </row>
    <row r="295" spans="1:15">
      <c r="A295" s="136" t="s">
        <v>385</v>
      </c>
      <c r="B295" s="137" t="s">
        <v>1535</v>
      </c>
      <c r="C295" s="138">
        <v>7.96</v>
      </c>
      <c r="D295" s="170">
        <v>4.4190500000000004</v>
      </c>
      <c r="E295" s="139">
        <v>1</v>
      </c>
      <c r="F295" s="170">
        <f t="shared" si="9"/>
        <v>4.4190500000000004</v>
      </c>
      <c r="G295" s="139">
        <v>1</v>
      </c>
      <c r="H295" s="131">
        <f t="shared" si="10"/>
        <v>22095.250000000004</v>
      </c>
      <c r="I295" s="140" t="s">
        <v>17</v>
      </c>
      <c r="J295" s="141" t="s">
        <v>123</v>
      </c>
      <c r="K295" s="142" t="s">
        <v>368</v>
      </c>
      <c r="L295" s="135"/>
      <c r="M295" s="165"/>
      <c r="N295" s="166"/>
      <c r="O295" s="165"/>
    </row>
    <row r="296" spans="1:15">
      <c r="A296" s="136" t="s">
        <v>386</v>
      </c>
      <c r="B296" s="137" t="s">
        <v>1535</v>
      </c>
      <c r="C296" s="138">
        <v>10.039999999999999</v>
      </c>
      <c r="D296" s="170">
        <v>5.3559700000000001</v>
      </c>
      <c r="E296" s="139">
        <v>1</v>
      </c>
      <c r="F296" s="170">
        <f t="shared" si="9"/>
        <v>5.3559700000000001</v>
      </c>
      <c r="G296" s="139">
        <v>1</v>
      </c>
      <c r="H296" s="131">
        <f t="shared" si="10"/>
        <v>26779.850000000002</v>
      </c>
      <c r="I296" s="140" t="s">
        <v>17</v>
      </c>
      <c r="J296" s="141" t="s">
        <v>123</v>
      </c>
      <c r="K296" s="142" t="s">
        <v>368</v>
      </c>
      <c r="L296" s="135"/>
      <c r="M296" s="165"/>
      <c r="O296" s="165"/>
    </row>
    <row r="297" spans="1:15">
      <c r="A297" s="143" t="s">
        <v>387</v>
      </c>
      <c r="B297" s="144" t="s">
        <v>1535</v>
      </c>
      <c r="C297" s="145">
        <v>15.54</v>
      </c>
      <c r="D297" s="171">
        <v>7.47201</v>
      </c>
      <c r="E297" s="146">
        <v>1</v>
      </c>
      <c r="F297" s="171">
        <f t="shared" si="9"/>
        <v>7.47201</v>
      </c>
      <c r="G297" s="146">
        <v>1</v>
      </c>
      <c r="H297" s="147">
        <f t="shared" si="10"/>
        <v>37360.050000000003</v>
      </c>
      <c r="I297" s="148" t="s">
        <v>17</v>
      </c>
      <c r="J297" s="149" t="s">
        <v>123</v>
      </c>
      <c r="K297" s="150" t="s">
        <v>368</v>
      </c>
      <c r="L297" s="135"/>
      <c r="M297" s="165"/>
      <c r="O297" s="165"/>
    </row>
    <row r="298" spans="1:15">
      <c r="A298" s="127" t="s">
        <v>388</v>
      </c>
      <c r="B298" s="128" t="s">
        <v>1536</v>
      </c>
      <c r="C298" s="129">
        <v>5.0599999999999996</v>
      </c>
      <c r="D298" s="169">
        <v>3.3958699999999999</v>
      </c>
      <c r="E298" s="130">
        <v>1</v>
      </c>
      <c r="F298" s="169">
        <f t="shared" si="9"/>
        <v>3.3958699999999999</v>
      </c>
      <c r="G298" s="130">
        <v>1</v>
      </c>
      <c r="H298" s="131">
        <f t="shared" si="10"/>
        <v>16979.349999999999</v>
      </c>
      <c r="I298" s="132" t="s">
        <v>17</v>
      </c>
      <c r="J298" s="133" t="s">
        <v>123</v>
      </c>
      <c r="K298" s="134" t="s">
        <v>368</v>
      </c>
      <c r="L298" s="135"/>
      <c r="M298" s="165"/>
      <c r="O298" s="165"/>
    </row>
    <row r="299" spans="1:15">
      <c r="A299" s="136" t="s">
        <v>389</v>
      </c>
      <c r="B299" s="137" t="s">
        <v>1536</v>
      </c>
      <c r="C299" s="138">
        <v>5.81</v>
      </c>
      <c r="D299" s="170">
        <v>3.7810000000000001</v>
      </c>
      <c r="E299" s="139">
        <v>1</v>
      </c>
      <c r="F299" s="170">
        <f t="shared" si="9"/>
        <v>3.7810000000000001</v>
      </c>
      <c r="G299" s="139">
        <v>1</v>
      </c>
      <c r="H299" s="131">
        <f t="shared" si="10"/>
        <v>18905</v>
      </c>
      <c r="I299" s="140" t="s">
        <v>17</v>
      </c>
      <c r="J299" s="141" t="s">
        <v>123</v>
      </c>
      <c r="K299" s="142" t="s">
        <v>368</v>
      </c>
      <c r="L299" s="135"/>
      <c r="M299" s="165"/>
      <c r="O299" s="165"/>
    </row>
    <row r="300" spans="1:15">
      <c r="A300" s="136" t="s">
        <v>390</v>
      </c>
      <c r="B300" s="137" t="s">
        <v>1536</v>
      </c>
      <c r="C300" s="138">
        <v>7.98</v>
      </c>
      <c r="D300" s="170">
        <v>4.5689500000000001</v>
      </c>
      <c r="E300" s="139">
        <v>1</v>
      </c>
      <c r="F300" s="170">
        <f t="shared" si="9"/>
        <v>4.5689500000000001</v>
      </c>
      <c r="G300" s="139">
        <v>1</v>
      </c>
      <c r="H300" s="131">
        <f t="shared" si="10"/>
        <v>22844.75</v>
      </c>
      <c r="I300" s="140" t="s">
        <v>17</v>
      </c>
      <c r="J300" s="141" t="s">
        <v>123</v>
      </c>
      <c r="K300" s="142" t="s">
        <v>368</v>
      </c>
      <c r="L300" s="135"/>
      <c r="M300" s="165"/>
      <c r="O300" s="165"/>
    </row>
    <row r="301" spans="1:15">
      <c r="A301" s="143" t="s">
        <v>391</v>
      </c>
      <c r="B301" s="144" t="s">
        <v>1536</v>
      </c>
      <c r="C301" s="145">
        <v>14.8</v>
      </c>
      <c r="D301" s="171">
        <v>6.65212</v>
      </c>
      <c r="E301" s="146">
        <v>1</v>
      </c>
      <c r="F301" s="171">
        <f t="shared" si="9"/>
        <v>6.65212</v>
      </c>
      <c r="G301" s="146">
        <v>1</v>
      </c>
      <c r="H301" s="147">
        <f t="shared" si="10"/>
        <v>33260.6</v>
      </c>
      <c r="I301" s="148" t="s">
        <v>17</v>
      </c>
      <c r="J301" s="149" t="s">
        <v>123</v>
      </c>
      <c r="K301" s="150" t="s">
        <v>368</v>
      </c>
      <c r="L301" s="135"/>
      <c r="M301" s="165"/>
      <c r="O301" s="165"/>
    </row>
    <row r="302" spans="1:15" s="135" customFormat="1">
      <c r="A302" s="127" t="s">
        <v>392</v>
      </c>
      <c r="B302" s="128" t="s">
        <v>1537</v>
      </c>
      <c r="C302" s="129">
        <v>2.2799999999999998</v>
      </c>
      <c r="D302" s="169">
        <v>2.4032</v>
      </c>
      <c r="E302" s="130">
        <v>1</v>
      </c>
      <c r="F302" s="169">
        <f t="shared" si="9"/>
        <v>2.4032</v>
      </c>
      <c r="G302" s="130">
        <v>1</v>
      </c>
      <c r="H302" s="131">
        <f t="shared" si="10"/>
        <v>12016</v>
      </c>
      <c r="I302" s="132" t="s">
        <v>17</v>
      </c>
      <c r="J302" s="133" t="s">
        <v>123</v>
      </c>
      <c r="K302" s="134" t="s">
        <v>368</v>
      </c>
      <c r="L302" s="126"/>
      <c r="M302" s="165"/>
      <c r="N302" s="164"/>
      <c r="O302" s="165"/>
    </row>
    <row r="303" spans="1:15">
      <c r="A303" s="136" t="s">
        <v>393</v>
      </c>
      <c r="B303" s="137" t="s">
        <v>1537</v>
      </c>
      <c r="C303" s="138">
        <v>3.15</v>
      </c>
      <c r="D303" s="170">
        <v>2.7028099999999999</v>
      </c>
      <c r="E303" s="139">
        <v>1</v>
      </c>
      <c r="F303" s="170">
        <f t="shared" si="9"/>
        <v>2.7028099999999999</v>
      </c>
      <c r="G303" s="139">
        <v>1</v>
      </c>
      <c r="H303" s="131">
        <f t="shared" si="10"/>
        <v>13514.05</v>
      </c>
      <c r="I303" s="140" t="s">
        <v>17</v>
      </c>
      <c r="J303" s="141" t="s">
        <v>123</v>
      </c>
      <c r="K303" s="142" t="s">
        <v>368</v>
      </c>
      <c r="L303" s="135"/>
      <c r="M303" s="165"/>
      <c r="N303" s="166"/>
      <c r="O303" s="165"/>
    </row>
    <row r="304" spans="1:15">
      <c r="A304" s="136" t="s">
        <v>394</v>
      </c>
      <c r="B304" s="137" t="s">
        <v>1537</v>
      </c>
      <c r="C304" s="138">
        <v>6.78</v>
      </c>
      <c r="D304" s="170">
        <v>3.8299699999999999</v>
      </c>
      <c r="E304" s="139">
        <v>1</v>
      </c>
      <c r="F304" s="170">
        <f t="shared" si="9"/>
        <v>3.8299699999999999</v>
      </c>
      <c r="G304" s="139">
        <v>1</v>
      </c>
      <c r="H304" s="131">
        <f t="shared" si="10"/>
        <v>19149.849999999999</v>
      </c>
      <c r="I304" s="140" t="s">
        <v>17</v>
      </c>
      <c r="J304" s="141" t="s">
        <v>123</v>
      </c>
      <c r="K304" s="142" t="s">
        <v>368</v>
      </c>
      <c r="L304" s="135"/>
      <c r="M304" s="165"/>
      <c r="O304" s="165"/>
    </row>
    <row r="305" spans="1:15">
      <c r="A305" s="143" t="s">
        <v>395</v>
      </c>
      <c r="B305" s="144" t="s">
        <v>1537</v>
      </c>
      <c r="C305" s="145">
        <v>17.13</v>
      </c>
      <c r="D305" s="171">
        <v>6.4618500000000001</v>
      </c>
      <c r="E305" s="146">
        <v>1</v>
      </c>
      <c r="F305" s="171">
        <f t="shared" si="9"/>
        <v>6.4618500000000001</v>
      </c>
      <c r="G305" s="146">
        <v>1</v>
      </c>
      <c r="H305" s="147">
        <f t="shared" si="10"/>
        <v>32309.25</v>
      </c>
      <c r="I305" s="148" t="s">
        <v>17</v>
      </c>
      <c r="J305" s="149" t="s">
        <v>123</v>
      </c>
      <c r="K305" s="150" t="s">
        <v>368</v>
      </c>
      <c r="L305" s="135"/>
      <c r="M305" s="165"/>
      <c r="O305" s="165"/>
    </row>
    <row r="306" spans="1:15">
      <c r="A306" s="127" t="s">
        <v>396</v>
      </c>
      <c r="B306" s="128" t="s">
        <v>1538</v>
      </c>
      <c r="C306" s="129">
        <v>4.03</v>
      </c>
      <c r="D306" s="169">
        <v>1.75726</v>
      </c>
      <c r="E306" s="130">
        <v>1</v>
      </c>
      <c r="F306" s="169">
        <f t="shared" si="9"/>
        <v>1.75726</v>
      </c>
      <c r="G306" s="130">
        <v>1</v>
      </c>
      <c r="H306" s="131">
        <f t="shared" si="10"/>
        <v>8786.3000000000011</v>
      </c>
      <c r="I306" s="132" t="s">
        <v>17</v>
      </c>
      <c r="J306" s="133" t="s">
        <v>123</v>
      </c>
      <c r="K306" s="134" t="s">
        <v>368</v>
      </c>
      <c r="L306" s="135"/>
      <c r="M306" s="165"/>
      <c r="O306" s="165"/>
    </row>
    <row r="307" spans="1:15">
      <c r="A307" s="136" t="s">
        <v>397</v>
      </c>
      <c r="B307" s="137" t="s">
        <v>1538</v>
      </c>
      <c r="C307" s="138">
        <v>4.79</v>
      </c>
      <c r="D307" s="170">
        <v>2.21576</v>
      </c>
      <c r="E307" s="139">
        <v>1</v>
      </c>
      <c r="F307" s="170">
        <f t="shared" si="9"/>
        <v>2.21576</v>
      </c>
      <c r="G307" s="139">
        <v>1</v>
      </c>
      <c r="H307" s="131">
        <f t="shared" si="10"/>
        <v>11078.8</v>
      </c>
      <c r="I307" s="140" t="s">
        <v>17</v>
      </c>
      <c r="J307" s="141" t="s">
        <v>123</v>
      </c>
      <c r="K307" s="142" t="s">
        <v>368</v>
      </c>
      <c r="L307" s="135"/>
      <c r="M307" s="165"/>
      <c r="O307" s="165"/>
    </row>
    <row r="308" spans="1:15">
      <c r="A308" s="136" t="s">
        <v>398</v>
      </c>
      <c r="B308" s="137" t="s">
        <v>1538</v>
      </c>
      <c r="C308" s="138">
        <v>8.09</v>
      </c>
      <c r="D308" s="170">
        <v>3.5282499999999999</v>
      </c>
      <c r="E308" s="139">
        <v>1</v>
      </c>
      <c r="F308" s="170">
        <f t="shared" si="9"/>
        <v>3.5282499999999999</v>
      </c>
      <c r="G308" s="139">
        <v>1</v>
      </c>
      <c r="H308" s="131">
        <f t="shared" si="10"/>
        <v>17641.25</v>
      </c>
      <c r="I308" s="140" t="s">
        <v>17</v>
      </c>
      <c r="J308" s="141" t="s">
        <v>123</v>
      </c>
      <c r="K308" s="142" t="s">
        <v>368</v>
      </c>
      <c r="L308" s="135"/>
      <c r="M308" s="165"/>
      <c r="O308" s="165"/>
    </row>
    <row r="309" spans="1:15">
      <c r="A309" s="143" t="s">
        <v>399</v>
      </c>
      <c r="B309" s="144" t="s">
        <v>1538</v>
      </c>
      <c r="C309" s="145">
        <v>15.47</v>
      </c>
      <c r="D309" s="171">
        <v>6.1524900000000002</v>
      </c>
      <c r="E309" s="146">
        <v>1</v>
      </c>
      <c r="F309" s="171">
        <f t="shared" si="9"/>
        <v>6.1524900000000002</v>
      </c>
      <c r="G309" s="146">
        <v>1</v>
      </c>
      <c r="H309" s="147">
        <f t="shared" si="10"/>
        <v>30762.45</v>
      </c>
      <c r="I309" s="148" t="s">
        <v>17</v>
      </c>
      <c r="J309" s="149" t="s">
        <v>123</v>
      </c>
      <c r="K309" s="150" t="s">
        <v>368</v>
      </c>
      <c r="L309" s="135"/>
      <c r="M309" s="165"/>
      <c r="O309" s="165"/>
    </row>
    <row r="310" spans="1:15" s="135" customFormat="1">
      <c r="A310" s="127" t="s">
        <v>400</v>
      </c>
      <c r="B310" s="128" t="s">
        <v>1539</v>
      </c>
      <c r="C310" s="129">
        <v>5</v>
      </c>
      <c r="D310" s="169">
        <v>2.4646599999999999</v>
      </c>
      <c r="E310" s="130">
        <v>1</v>
      </c>
      <c r="F310" s="169">
        <f t="shared" si="9"/>
        <v>2.4646599999999999</v>
      </c>
      <c r="G310" s="130">
        <v>1</v>
      </c>
      <c r="H310" s="131">
        <f t="shared" si="10"/>
        <v>12323.3</v>
      </c>
      <c r="I310" s="132" t="s">
        <v>17</v>
      </c>
      <c r="J310" s="133" t="s">
        <v>123</v>
      </c>
      <c r="K310" s="134" t="s">
        <v>368</v>
      </c>
      <c r="L310" s="126"/>
      <c r="M310" s="165"/>
      <c r="N310" s="164"/>
      <c r="O310" s="165"/>
    </row>
    <row r="311" spans="1:15">
      <c r="A311" s="136" t="s">
        <v>401</v>
      </c>
      <c r="B311" s="137" t="s">
        <v>1539</v>
      </c>
      <c r="C311" s="138">
        <v>5.5</v>
      </c>
      <c r="D311" s="170">
        <v>2.4820500000000001</v>
      </c>
      <c r="E311" s="139">
        <v>1</v>
      </c>
      <c r="F311" s="170">
        <f t="shared" si="9"/>
        <v>2.4820500000000001</v>
      </c>
      <c r="G311" s="139">
        <v>1</v>
      </c>
      <c r="H311" s="131">
        <f t="shared" si="10"/>
        <v>12410.25</v>
      </c>
      <c r="I311" s="140" t="s">
        <v>17</v>
      </c>
      <c r="J311" s="141" t="s">
        <v>123</v>
      </c>
      <c r="K311" s="142" t="s">
        <v>368</v>
      </c>
      <c r="L311" s="135"/>
      <c r="M311" s="165"/>
      <c r="N311" s="166"/>
      <c r="O311" s="165"/>
    </row>
    <row r="312" spans="1:15">
      <c r="A312" s="136" t="s">
        <v>402</v>
      </c>
      <c r="B312" s="137" t="s">
        <v>1539</v>
      </c>
      <c r="C312" s="138">
        <v>8.1199999999999992</v>
      </c>
      <c r="D312" s="170">
        <v>2.9125899999999998</v>
      </c>
      <c r="E312" s="139">
        <v>1</v>
      </c>
      <c r="F312" s="170">
        <f t="shared" si="9"/>
        <v>2.9125899999999998</v>
      </c>
      <c r="G312" s="139">
        <v>1</v>
      </c>
      <c r="H312" s="131">
        <f t="shared" si="10"/>
        <v>14562.949999999999</v>
      </c>
      <c r="I312" s="140" t="s">
        <v>17</v>
      </c>
      <c r="J312" s="141" t="s">
        <v>123</v>
      </c>
      <c r="K312" s="142" t="s">
        <v>368</v>
      </c>
      <c r="L312" s="135"/>
      <c r="M312" s="165"/>
      <c r="O312" s="165"/>
    </row>
    <row r="313" spans="1:15">
      <c r="A313" s="143" t="s">
        <v>403</v>
      </c>
      <c r="B313" s="144" t="s">
        <v>1539</v>
      </c>
      <c r="C313" s="145">
        <v>10.86</v>
      </c>
      <c r="D313" s="171">
        <v>4.7440499999999997</v>
      </c>
      <c r="E313" s="146">
        <v>1</v>
      </c>
      <c r="F313" s="171">
        <f t="shared" si="9"/>
        <v>4.7440499999999997</v>
      </c>
      <c r="G313" s="146">
        <v>1</v>
      </c>
      <c r="H313" s="147">
        <f t="shared" si="10"/>
        <v>23720.25</v>
      </c>
      <c r="I313" s="148" t="s">
        <v>17</v>
      </c>
      <c r="J313" s="149" t="s">
        <v>123</v>
      </c>
      <c r="K313" s="150" t="s">
        <v>368</v>
      </c>
      <c r="L313" s="135"/>
      <c r="M313" s="165"/>
      <c r="O313" s="165"/>
    </row>
    <row r="314" spans="1:15">
      <c r="A314" s="127" t="s">
        <v>404</v>
      </c>
      <c r="B314" s="128" t="s">
        <v>1540</v>
      </c>
      <c r="C314" s="129">
        <v>2.5</v>
      </c>
      <c r="D314" s="169">
        <v>1.3261099999999999</v>
      </c>
      <c r="E314" s="130">
        <v>1</v>
      </c>
      <c r="F314" s="169">
        <f t="shared" si="9"/>
        <v>1.3261099999999999</v>
      </c>
      <c r="G314" s="130">
        <v>1</v>
      </c>
      <c r="H314" s="131">
        <f t="shared" si="10"/>
        <v>6630.5499999999993</v>
      </c>
      <c r="I314" s="132" t="s">
        <v>17</v>
      </c>
      <c r="J314" s="133" t="s">
        <v>123</v>
      </c>
      <c r="K314" s="134" t="s">
        <v>368</v>
      </c>
      <c r="L314" s="135"/>
      <c r="M314" s="165"/>
      <c r="O314" s="165"/>
    </row>
    <row r="315" spans="1:15">
      <c r="A315" s="136" t="s">
        <v>405</v>
      </c>
      <c r="B315" s="137" t="s">
        <v>1540</v>
      </c>
      <c r="C315" s="138">
        <v>3.33</v>
      </c>
      <c r="D315" s="170">
        <v>1.6807399999999999</v>
      </c>
      <c r="E315" s="139">
        <v>1</v>
      </c>
      <c r="F315" s="170">
        <f t="shared" si="9"/>
        <v>1.6807399999999999</v>
      </c>
      <c r="G315" s="139">
        <v>1</v>
      </c>
      <c r="H315" s="131">
        <f t="shared" si="10"/>
        <v>8403.6999999999989</v>
      </c>
      <c r="I315" s="140" t="s">
        <v>17</v>
      </c>
      <c r="J315" s="141" t="s">
        <v>123</v>
      </c>
      <c r="K315" s="142" t="s">
        <v>368</v>
      </c>
      <c r="L315" s="135"/>
      <c r="M315" s="165"/>
      <c r="O315" s="165"/>
    </row>
    <row r="316" spans="1:15">
      <c r="A316" s="136" t="s">
        <v>406</v>
      </c>
      <c r="B316" s="137" t="s">
        <v>1540</v>
      </c>
      <c r="C316" s="138">
        <v>5.36</v>
      </c>
      <c r="D316" s="170">
        <v>2.2348400000000002</v>
      </c>
      <c r="E316" s="139">
        <v>1</v>
      </c>
      <c r="F316" s="170">
        <f t="shared" si="9"/>
        <v>2.2348400000000002</v>
      </c>
      <c r="G316" s="139">
        <v>1</v>
      </c>
      <c r="H316" s="131">
        <f t="shared" si="10"/>
        <v>11174.2</v>
      </c>
      <c r="I316" s="140" t="s">
        <v>17</v>
      </c>
      <c r="J316" s="141" t="s">
        <v>123</v>
      </c>
      <c r="K316" s="142" t="s">
        <v>368</v>
      </c>
      <c r="L316" s="135"/>
      <c r="M316" s="165"/>
      <c r="O316" s="165"/>
    </row>
    <row r="317" spans="1:15">
      <c r="A317" s="143" t="s">
        <v>407</v>
      </c>
      <c r="B317" s="144" t="s">
        <v>1540</v>
      </c>
      <c r="C317" s="145">
        <v>11.86</v>
      </c>
      <c r="D317" s="171">
        <v>3.7153100000000001</v>
      </c>
      <c r="E317" s="146">
        <v>1</v>
      </c>
      <c r="F317" s="171">
        <f t="shared" si="9"/>
        <v>3.7153100000000001</v>
      </c>
      <c r="G317" s="146">
        <v>1</v>
      </c>
      <c r="H317" s="147">
        <f t="shared" si="10"/>
        <v>18576.55</v>
      </c>
      <c r="I317" s="148" t="s">
        <v>17</v>
      </c>
      <c r="J317" s="149" t="s">
        <v>123</v>
      </c>
      <c r="K317" s="150" t="s">
        <v>368</v>
      </c>
      <c r="L317" s="135"/>
      <c r="M317" s="165"/>
      <c r="O317" s="165"/>
    </row>
    <row r="318" spans="1:15" s="135" customFormat="1">
      <c r="A318" s="127" t="s">
        <v>408</v>
      </c>
      <c r="B318" s="128" t="s">
        <v>1541</v>
      </c>
      <c r="C318" s="129">
        <v>2.13</v>
      </c>
      <c r="D318" s="169">
        <v>2.05762</v>
      </c>
      <c r="E318" s="130">
        <v>1</v>
      </c>
      <c r="F318" s="169">
        <f t="shared" si="9"/>
        <v>2.05762</v>
      </c>
      <c r="G318" s="130">
        <v>1</v>
      </c>
      <c r="H318" s="131">
        <f t="shared" si="10"/>
        <v>10288.1</v>
      </c>
      <c r="I318" s="132" t="s">
        <v>17</v>
      </c>
      <c r="J318" s="133" t="s">
        <v>123</v>
      </c>
      <c r="K318" s="134" t="s">
        <v>368</v>
      </c>
      <c r="L318" s="126"/>
      <c r="M318" s="165"/>
      <c r="N318" s="164"/>
      <c r="O318" s="165"/>
    </row>
    <row r="319" spans="1:15">
      <c r="A319" s="136" t="s">
        <v>409</v>
      </c>
      <c r="B319" s="137" t="s">
        <v>1541</v>
      </c>
      <c r="C319" s="138">
        <v>2.52</v>
      </c>
      <c r="D319" s="170">
        <v>2.1923400000000002</v>
      </c>
      <c r="E319" s="139">
        <v>1</v>
      </c>
      <c r="F319" s="170">
        <f t="shared" si="9"/>
        <v>2.1923400000000002</v>
      </c>
      <c r="G319" s="139">
        <v>1</v>
      </c>
      <c r="H319" s="131">
        <f t="shared" si="10"/>
        <v>10961.7</v>
      </c>
      <c r="I319" s="140" t="s">
        <v>17</v>
      </c>
      <c r="J319" s="141" t="s">
        <v>123</v>
      </c>
      <c r="K319" s="142" t="s">
        <v>368</v>
      </c>
      <c r="L319" s="135"/>
      <c r="M319" s="165"/>
      <c r="N319" s="166"/>
      <c r="O319" s="165"/>
    </row>
    <row r="320" spans="1:15">
      <c r="A320" s="136" t="s">
        <v>410</v>
      </c>
      <c r="B320" s="137" t="s">
        <v>1541</v>
      </c>
      <c r="C320" s="138">
        <v>4.21</v>
      </c>
      <c r="D320" s="170">
        <v>2.7195900000000002</v>
      </c>
      <c r="E320" s="139">
        <v>1</v>
      </c>
      <c r="F320" s="170">
        <f t="shared" si="9"/>
        <v>2.7195900000000002</v>
      </c>
      <c r="G320" s="139">
        <v>1</v>
      </c>
      <c r="H320" s="131">
        <f t="shared" si="10"/>
        <v>13597.95</v>
      </c>
      <c r="I320" s="140" t="s">
        <v>17</v>
      </c>
      <c r="J320" s="141" t="s">
        <v>123</v>
      </c>
      <c r="K320" s="142" t="s">
        <v>368</v>
      </c>
      <c r="L320" s="135"/>
      <c r="M320" s="165"/>
      <c r="O320" s="165"/>
    </row>
    <row r="321" spans="1:15">
      <c r="A321" s="143" t="s">
        <v>411</v>
      </c>
      <c r="B321" s="144" t="s">
        <v>1541</v>
      </c>
      <c r="C321" s="145">
        <v>8.84</v>
      </c>
      <c r="D321" s="171">
        <v>4.1530899999999997</v>
      </c>
      <c r="E321" s="146">
        <v>1</v>
      </c>
      <c r="F321" s="171">
        <f t="shared" si="9"/>
        <v>4.1530899999999997</v>
      </c>
      <c r="G321" s="146">
        <v>1</v>
      </c>
      <c r="H321" s="147">
        <f t="shared" si="10"/>
        <v>20765.449999999997</v>
      </c>
      <c r="I321" s="148" t="s">
        <v>17</v>
      </c>
      <c r="J321" s="149" t="s">
        <v>123</v>
      </c>
      <c r="K321" s="150" t="s">
        <v>368</v>
      </c>
      <c r="L321" s="135"/>
      <c r="M321" s="165"/>
      <c r="O321" s="165"/>
    </row>
    <row r="322" spans="1:15">
      <c r="A322" s="127" t="s">
        <v>412</v>
      </c>
      <c r="B322" s="128" t="s">
        <v>1542</v>
      </c>
      <c r="C322" s="129">
        <v>1.84</v>
      </c>
      <c r="D322" s="169">
        <v>1.8423099999999999</v>
      </c>
      <c r="E322" s="130">
        <v>1</v>
      </c>
      <c r="F322" s="169">
        <f t="shared" si="9"/>
        <v>1.8423099999999999</v>
      </c>
      <c r="G322" s="130">
        <v>1</v>
      </c>
      <c r="H322" s="131">
        <f t="shared" si="10"/>
        <v>9211.5499999999993</v>
      </c>
      <c r="I322" s="132" t="s">
        <v>17</v>
      </c>
      <c r="J322" s="133" t="s">
        <v>123</v>
      </c>
      <c r="K322" s="134" t="s">
        <v>368</v>
      </c>
      <c r="L322" s="135"/>
      <c r="M322" s="165"/>
      <c r="O322" s="165"/>
    </row>
    <row r="323" spans="1:15">
      <c r="A323" s="136" t="s">
        <v>413</v>
      </c>
      <c r="B323" s="137" t="s">
        <v>1542</v>
      </c>
      <c r="C323" s="138">
        <v>2.39</v>
      </c>
      <c r="D323" s="170">
        <v>2.0563099999999999</v>
      </c>
      <c r="E323" s="139">
        <v>1</v>
      </c>
      <c r="F323" s="170">
        <f t="shared" si="9"/>
        <v>2.0563099999999999</v>
      </c>
      <c r="G323" s="139">
        <v>1</v>
      </c>
      <c r="H323" s="131">
        <f t="shared" si="10"/>
        <v>10281.549999999999</v>
      </c>
      <c r="I323" s="140" t="s">
        <v>17</v>
      </c>
      <c r="J323" s="141" t="s">
        <v>123</v>
      </c>
      <c r="K323" s="142" t="s">
        <v>368</v>
      </c>
      <c r="L323" s="135"/>
      <c r="M323" s="165"/>
      <c r="O323" s="165"/>
    </row>
    <row r="324" spans="1:15">
      <c r="A324" s="136" t="s">
        <v>414</v>
      </c>
      <c r="B324" s="137" t="s">
        <v>1542</v>
      </c>
      <c r="C324" s="138">
        <v>4.22</v>
      </c>
      <c r="D324" s="170">
        <v>2.6417000000000002</v>
      </c>
      <c r="E324" s="139">
        <v>1</v>
      </c>
      <c r="F324" s="170">
        <f t="shared" si="9"/>
        <v>2.6417000000000002</v>
      </c>
      <c r="G324" s="139">
        <v>1</v>
      </c>
      <c r="H324" s="131">
        <f t="shared" si="10"/>
        <v>13208.5</v>
      </c>
      <c r="I324" s="140" t="s">
        <v>17</v>
      </c>
      <c r="J324" s="141" t="s">
        <v>123</v>
      </c>
      <c r="K324" s="142" t="s">
        <v>368</v>
      </c>
      <c r="L324" s="135"/>
      <c r="M324" s="165"/>
      <c r="O324" s="165"/>
    </row>
    <row r="325" spans="1:15">
      <c r="A325" s="143" t="s">
        <v>415</v>
      </c>
      <c r="B325" s="144" t="s">
        <v>1542</v>
      </c>
      <c r="C325" s="145">
        <v>7.19</v>
      </c>
      <c r="D325" s="171">
        <v>4.7089699999999999</v>
      </c>
      <c r="E325" s="146">
        <v>1</v>
      </c>
      <c r="F325" s="171">
        <f t="shared" si="9"/>
        <v>4.7089699999999999</v>
      </c>
      <c r="G325" s="146">
        <v>1</v>
      </c>
      <c r="H325" s="147">
        <f t="shared" si="10"/>
        <v>23544.85</v>
      </c>
      <c r="I325" s="148" t="s">
        <v>17</v>
      </c>
      <c r="J325" s="149" t="s">
        <v>123</v>
      </c>
      <c r="K325" s="150" t="s">
        <v>368</v>
      </c>
      <c r="L325" s="135"/>
      <c r="M325" s="165"/>
      <c r="O325" s="165"/>
    </row>
    <row r="326" spans="1:15" s="135" customFormat="1">
      <c r="A326" s="127" t="s">
        <v>416</v>
      </c>
      <c r="B326" s="128" t="s">
        <v>1543</v>
      </c>
      <c r="C326" s="129">
        <v>2.64</v>
      </c>
      <c r="D326" s="169">
        <v>1.6271800000000001</v>
      </c>
      <c r="E326" s="130">
        <v>1</v>
      </c>
      <c r="F326" s="169">
        <f t="shared" si="9"/>
        <v>1.6271800000000001</v>
      </c>
      <c r="G326" s="130">
        <v>1</v>
      </c>
      <c r="H326" s="131">
        <f t="shared" si="10"/>
        <v>8135.9000000000005</v>
      </c>
      <c r="I326" s="132" t="s">
        <v>17</v>
      </c>
      <c r="J326" s="133" t="s">
        <v>123</v>
      </c>
      <c r="K326" s="134" t="s">
        <v>368</v>
      </c>
      <c r="L326" s="126"/>
      <c r="M326" s="165"/>
      <c r="N326" s="164"/>
      <c r="O326" s="165"/>
    </row>
    <row r="327" spans="1:15">
      <c r="A327" s="136" t="s">
        <v>417</v>
      </c>
      <c r="B327" s="137" t="s">
        <v>1543</v>
      </c>
      <c r="C327" s="138">
        <v>2.7</v>
      </c>
      <c r="D327" s="170">
        <v>2.6623399999999999</v>
      </c>
      <c r="E327" s="139">
        <v>1</v>
      </c>
      <c r="F327" s="170">
        <f t="shared" si="9"/>
        <v>2.6623399999999999</v>
      </c>
      <c r="G327" s="139">
        <v>1</v>
      </c>
      <c r="H327" s="131">
        <f t="shared" si="10"/>
        <v>13311.699999999999</v>
      </c>
      <c r="I327" s="140" t="s">
        <v>17</v>
      </c>
      <c r="J327" s="141" t="s">
        <v>123</v>
      </c>
      <c r="K327" s="142" t="s">
        <v>368</v>
      </c>
      <c r="L327" s="135"/>
      <c r="M327" s="165"/>
      <c r="N327" s="166"/>
      <c r="O327" s="165"/>
    </row>
    <row r="328" spans="1:15">
      <c r="A328" s="136" t="s">
        <v>418</v>
      </c>
      <c r="B328" s="137" t="s">
        <v>1543</v>
      </c>
      <c r="C328" s="138">
        <v>5.14</v>
      </c>
      <c r="D328" s="170">
        <v>4.0567299999999999</v>
      </c>
      <c r="E328" s="139">
        <v>1</v>
      </c>
      <c r="F328" s="170">
        <f t="shared" si="9"/>
        <v>4.0567299999999999</v>
      </c>
      <c r="G328" s="139">
        <v>1</v>
      </c>
      <c r="H328" s="131">
        <f t="shared" si="10"/>
        <v>20283.650000000001</v>
      </c>
      <c r="I328" s="140" t="s">
        <v>17</v>
      </c>
      <c r="J328" s="141" t="s">
        <v>123</v>
      </c>
      <c r="K328" s="142" t="s">
        <v>368</v>
      </c>
      <c r="L328" s="135"/>
      <c r="M328" s="165"/>
      <c r="O328" s="165"/>
    </row>
    <row r="329" spans="1:15">
      <c r="A329" s="143" t="s">
        <v>419</v>
      </c>
      <c r="B329" s="144" t="s">
        <v>1543</v>
      </c>
      <c r="C329" s="145">
        <v>12.11</v>
      </c>
      <c r="D329" s="171">
        <v>6.6511399999999998</v>
      </c>
      <c r="E329" s="146">
        <v>1</v>
      </c>
      <c r="F329" s="171">
        <f t="shared" si="9"/>
        <v>6.6511399999999998</v>
      </c>
      <c r="G329" s="146">
        <v>1</v>
      </c>
      <c r="H329" s="147">
        <f t="shared" si="10"/>
        <v>33255.699999999997</v>
      </c>
      <c r="I329" s="148" t="s">
        <v>17</v>
      </c>
      <c r="J329" s="149" t="s">
        <v>123</v>
      </c>
      <c r="K329" s="150" t="s">
        <v>368</v>
      </c>
      <c r="L329" s="135"/>
      <c r="M329" s="165"/>
      <c r="O329" s="165"/>
    </row>
    <row r="330" spans="1:15">
      <c r="A330" s="127" t="s">
        <v>420</v>
      </c>
      <c r="B330" s="128" t="s">
        <v>1544</v>
      </c>
      <c r="C330" s="129">
        <v>2.5</v>
      </c>
      <c r="D330" s="169">
        <v>1.0532999999999999</v>
      </c>
      <c r="E330" s="130">
        <v>1</v>
      </c>
      <c r="F330" s="169">
        <f t="shared" si="9"/>
        <v>1.0532999999999999</v>
      </c>
      <c r="G330" s="130">
        <v>1</v>
      </c>
      <c r="H330" s="131">
        <f t="shared" si="10"/>
        <v>5266.4999999999991</v>
      </c>
      <c r="I330" s="132" t="s">
        <v>17</v>
      </c>
      <c r="J330" s="133" t="s">
        <v>123</v>
      </c>
      <c r="K330" s="134" t="s">
        <v>368</v>
      </c>
      <c r="L330" s="135"/>
      <c r="M330" s="165"/>
      <c r="O330" s="165"/>
    </row>
    <row r="331" spans="1:15">
      <c r="A331" s="136" t="s">
        <v>421</v>
      </c>
      <c r="B331" s="137" t="s">
        <v>1544</v>
      </c>
      <c r="C331" s="138">
        <v>3.06</v>
      </c>
      <c r="D331" s="170">
        <v>1.4136200000000001</v>
      </c>
      <c r="E331" s="139">
        <v>1</v>
      </c>
      <c r="F331" s="170">
        <f t="shared" si="9"/>
        <v>1.4136200000000001</v>
      </c>
      <c r="G331" s="139">
        <v>1</v>
      </c>
      <c r="H331" s="131">
        <f t="shared" si="10"/>
        <v>7068.1</v>
      </c>
      <c r="I331" s="140" t="s">
        <v>17</v>
      </c>
      <c r="J331" s="141" t="s">
        <v>123</v>
      </c>
      <c r="K331" s="142" t="s">
        <v>368</v>
      </c>
      <c r="L331" s="135"/>
      <c r="M331" s="165"/>
      <c r="O331" s="165"/>
    </row>
    <row r="332" spans="1:15">
      <c r="A332" s="136" t="s">
        <v>422</v>
      </c>
      <c r="B332" s="137" t="s">
        <v>1544</v>
      </c>
      <c r="C332" s="138">
        <v>5.16</v>
      </c>
      <c r="D332" s="170">
        <v>2.1120000000000001</v>
      </c>
      <c r="E332" s="139">
        <v>1</v>
      </c>
      <c r="F332" s="170">
        <f t="shared" si="9"/>
        <v>2.1120000000000001</v>
      </c>
      <c r="G332" s="139">
        <v>1</v>
      </c>
      <c r="H332" s="131">
        <f t="shared" si="10"/>
        <v>10560</v>
      </c>
      <c r="I332" s="140" t="s">
        <v>17</v>
      </c>
      <c r="J332" s="141" t="s">
        <v>123</v>
      </c>
      <c r="K332" s="142" t="s">
        <v>368</v>
      </c>
      <c r="L332" s="135"/>
      <c r="M332" s="165"/>
      <c r="O332" s="165"/>
    </row>
    <row r="333" spans="1:15">
      <c r="A333" s="143" t="s">
        <v>423</v>
      </c>
      <c r="B333" s="144" t="s">
        <v>1544</v>
      </c>
      <c r="C333" s="145">
        <v>8.3800000000000008</v>
      </c>
      <c r="D333" s="171">
        <v>3.7038600000000002</v>
      </c>
      <c r="E333" s="146">
        <v>1</v>
      </c>
      <c r="F333" s="171">
        <f t="shared" si="9"/>
        <v>3.7038600000000002</v>
      </c>
      <c r="G333" s="146">
        <v>1</v>
      </c>
      <c r="H333" s="147">
        <f t="shared" si="10"/>
        <v>18519.3</v>
      </c>
      <c r="I333" s="148" t="s">
        <v>17</v>
      </c>
      <c r="J333" s="149" t="s">
        <v>123</v>
      </c>
      <c r="K333" s="150" t="s">
        <v>368</v>
      </c>
      <c r="L333" s="135"/>
      <c r="M333" s="165"/>
      <c r="O333" s="165"/>
    </row>
    <row r="334" spans="1:15" s="135" customFormat="1">
      <c r="A334" s="127" t="s">
        <v>424</v>
      </c>
      <c r="B334" s="128" t="s">
        <v>1545</v>
      </c>
      <c r="C334" s="129">
        <v>3.29</v>
      </c>
      <c r="D334" s="169">
        <v>1.3113999999999999</v>
      </c>
      <c r="E334" s="130">
        <v>1</v>
      </c>
      <c r="F334" s="169">
        <f t="shared" si="9"/>
        <v>1.3113999999999999</v>
      </c>
      <c r="G334" s="130">
        <v>1</v>
      </c>
      <c r="H334" s="131">
        <f t="shared" si="10"/>
        <v>6556.9999999999991</v>
      </c>
      <c r="I334" s="132" t="s">
        <v>17</v>
      </c>
      <c r="J334" s="133" t="s">
        <v>123</v>
      </c>
      <c r="K334" s="134" t="s">
        <v>368</v>
      </c>
      <c r="L334" s="126"/>
      <c r="M334" s="165"/>
      <c r="N334" s="164"/>
      <c r="O334" s="165"/>
    </row>
    <row r="335" spans="1:15">
      <c r="A335" s="136" t="s">
        <v>425</v>
      </c>
      <c r="B335" s="137" t="s">
        <v>1545</v>
      </c>
      <c r="C335" s="138">
        <v>4.7300000000000004</v>
      </c>
      <c r="D335" s="170">
        <v>1.58277</v>
      </c>
      <c r="E335" s="139">
        <v>1</v>
      </c>
      <c r="F335" s="170">
        <f t="shared" ref="F335:F398" si="11">ROUND(D335*E335,5)</f>
        <v>1.58277</v>
      </c>
      <c r="G335" s="139">
        <v>1</v>
      </c>
      <c r="H335" s="131">
        <f t="shared" si="10"/>
        <v>7913.85</v>
      </c>
      <c r="I335" s="140" t="s">
        <v>17</v>
      </c>
      <c r="J335" s="141" t="s">
        <v>123</v>
      </c>
      <c r="K335" s="142" t="s">
        <v>368</v>
      </c>
      <c r="L335" s="135"/>
      <c r="M335" s="165"/>
      <c r="N335" s="166"/>
      <c r="O335" s="165"/>
    </row>
    <row r="336" spans="1:15">
      <c r="A336" s="136" t="s">
        <v>426</v>
      </c>
      <c r="B336" s="137" t="s">
        <v>1545</v>
      </c>
      <c r="C336" s="138">
        <v>8.2799999999999994</v>
      </c>
      <c r="D336" s="170">
        <v>2.2110699999999999</v>
      </c>
      <c r="E336" s="139">
        <v>1</v>
      </c>
      <c r="F336" s="170">
        <f t="shared" si="11"/>
        <v>2.2110699999999999</v>
      </c>
      <c r="G336" s="139">
        <v>1</v>
      </c>
      <c r="H336" s="131">
        <f t="shared" si="10"/>
        <v>11055.349999999999</v>
      </c>
      <c r="I336" s="140" t="s">
        <v>17</v>
      </c>
      <c r="J336" s="141" t="s">
        <v>123</v>
      </c>
      <c r="K336" s="142" t="s">
        <v>368</v>
      </c>
      <c r="L336" s="135"/>
      <c r="M336" s="165"/>
      <c r="O336" s="165"/>
    </row>
    <row r="337" spans="1:15">
      <c r="A337" s="143" t="s">
        <v>427</v>
      </c>
      <c r="B337" s="144" t="s">
        <v>1545</v>
      </c>
      <c r="C337" s="145">
        <v>13.05</v>
      </c>
      <c r="D337" s="171">
        <v>3.7158199999999999</v>
      </c>
      <c r="E337" s="146">
        <v>1</v>
      </c>
      <c r="F337" s="171">
        <f t="shared" si="11"/>
        <v>3.7158199999999999</v>
      </c>
      <c r="G337" s="146">
        <v>1</v>
      </c>
      <c r="H337" s="147">
        <f t="shared" si="10"/>
        <v>18579.099999999999</v>
      </c>
      <c r="I337" s="148" t="s">
        <v>17</v>
      </c>
      <c r="J337" s="149" t="s">
        <v>123</v>
      </c>
      <c r="K337" s="150" t="s">
        <v>368</v>
      </c>
      <c r="L337" s="135"/>
      <c r="M337" s="165"/>
      <c r="O337" s="165"/>
    </row>
    <row r="338" spans="1:15">
      <c r="A338" s="127" t="s">
        <v>1376</v>
      </c>
      <c r="B338" s="128" t="s">
        <v>1546</v>
      </c>
      <c r="C338" s="129">
        <v>2.41</v>
      </c>
      <c r="D338" s="169">
        <v>1.47868</v>
      </c>
      <c r="E338" s="130">
        <v>1</v>
      </c>
      <c r="F338" s="169">
        <f t="shared" si="11"/>
        <v>1.47868</v>
      </c>
      <c r="G338" s="130">
        <v>1</v>
      </c>
      <c r="H338" s="131">
        <f t="shared" si="10"/>
        <v>7393.4</v>
      </c>
      <c r="I338" s="132" t="s">
        <v>17</v>
      </c>
      <c r="J338" s="133" t="s">
        <v>123</v>
      </c>
      <c r="K338" s="134" t="s">
        <v>368</v>
      </c>
      <c r="L338" s="135"/>
      <c r="M338" s="165"/>
      <c r="O338" s="165"/>
    </row>
    <row r="339" spans="1:15">
      <c r="A339" s="136" t="s">
        <v>1377</v>
      </c>
      <c r="B339" s="137" t="s">
        <v>1546</v>
      </c>
      <c r="C339" s="138">
        <v>4.2699999999999996</v>
      </c>
      <c r="D339" s="170">
        <v>1.99387</v>
      </c>
      <c r="E339" s="139">
        <v>1</v>
      </c>
      <c r="F339" s="170">
        <f t="shared" si="11"/>
        <v>1.99387</v>
      </c>
      <c r="G339" s="139">
        <v>1</v>
      </c>
      <c r="H339" s="131">
        <f t="shared" ref="H339:H402" si="12">F339*5000</f>
        <v>9969.35</v>
      </c>
      <c r="I339" s="140" t="s">
        <v>17</v>
      </c>
      <c r="J339" s="141" t="s">
        <v>123</v>
      </c>
      <c r="K339" s="142" t="s">
        <v>368</v>
      </c>
      <c r="L339" s="135"/>
      <c r="M339" s="165"/>
      <c r="O339" s="165"/>
    </row>
    <row r="340" spans="1:15">
      <c r="A340" s="136" t="s">
        <v>1378</v>
      </c>
      <c r="B340" s="137" t="s">
        <v>1546</v>
      </c>
      <c r="C340" s="138">
        <v>8.85</v>
      </c>
      <c r="D340" s="170">
        <v>3.1210100000000001</v>
      </c>
      <c r="E340" s="139">
        <v>1</v>
      </c>
      <c r="F340" s="170">
        <f t="shared" si="11"/>
        <v>3.1210100000000001</v>
      </c>
      <c r="G340" s="139">
        <v>1</v>
      </c>
      <c r="H340" s="131">
        <f t="shared" si="12"/>
        <v>15605.050000000001</v>
      </c>
      <c r="I340" s="140" t="s">
        <v>17</v>
      </c>
      <c r="J340" s="141" t="s">
        <v>123</v>
      </c>
      <c r="K340" s="142" t="s">
        <v>368</v>
      </c>
      <c r="L340" s="135"/>
      <c r="M340" s="165"/>
      <c r="O340" s="165"/>
    </row>
    <row r="341" spans="1:15">
      <c r="A341" s="143" t="s">
        <v>1379</v>
      </c>
      <c r="B341" s="144" t="s">
        <v>1546</v>
      </c>
      <c r="C341" s="145">
        <v>17.37</v>
      </c>
      <c r="D341" s="171">
        <v>5.6126800000000001</v>
      </c>
      <c r="E341" s="146">
        <v>1</v>
      </c>
      <c r="F341" s="171">
        <f t="shared" si="11"/>
        <v>5.6126800000000001</v>
      </c>
      <c r="G341" s="146">
        <v>1</v>
      </c>
      <c r="H341" s="147">
        <f t="shared" si="12"/>
        <v>28063.4</v>
      </c>
      <c r="I341" s="148" t="s">
        <v>17</v>
      </c>
      <c r="J341" s="149" t="s">
        <v>123</v>
      </c>
      <c r="K341" s="150" t="s">
        <v>368</v>
      </c>
      <c r="L341" s="135"/>
      <c r="M341" s="165"/>
      <c r="O341" s="165"/>
    </row>
    <row r="342" spans="1:15" s="135" customFormat="1">
      <c r="A342" s="127" t="s">
        <v>1380</v>
      </c>
      <c r="B342" s="128" t="s">
        <v>1547</v>
      </c>
      <c r="C342" s="129">
        <v>1.68</v>
      </c>
      <c r="D342" s="169">
        <v>1.8194900000000001</v>
      </c>
      <c r="E342" s="130">
        <v>1</v>
      </c>
      <c r="F342" s="169">
        <f t="shared" si="11"/>
        <v>1.8194900000000001</v>
      </c>
      <c r="G342" s="130">
        <v>1</v>
      </c>
      <c r="H342" s="131">
        <f t="shared" si="12"/>
        <v>9097.4500000000007</v>
      </c>
      <c r="I342" s="132" t="s">
        <v>17</v>
      </c>
      <c r="J342" s="133" t="s">
        <v>123</v>
      </c>
      <c r="K342" s="134" t="s">
        <v>368</v>
      </c>
      <c r="L342" s="126"/>
      <c r="M342" s="165"/>
      <c r="N342" s="164"/>
      <c r="O342" s="165"/>
    </row>
    <row r="343" spans="1:15">
      <c r="A343" s="136" t="s">
        <v>1381</v>
      </c>
      <c r="B343" s="137" t="s">
        <v>1547</v>
      </c>
      <c r="C343" s="138">
        <v>3.14</v>
      </c>
      <c r="D343" s="170">
        <v>2.1435399999999998</v>
      </c>
      <c r="E343" s="139">
        <v>1</v>
      </c>
      <c r="F343" s="170">
        <f t="shared" si="11"/>
        <v>2.1435399999999998</v>
      </c>
      <c r="G343" s="139">
        <v>1</v>
      </c>
      <c r="H343" s="131">
        <f t="shared" si="12"/>
        <v>10717.699999999999</v>
      </c>
      <c r="I343" s="140" t="s">
        <v>17</v>
      </c>
      <c r="J343" s="141" t="s">
        <v>123</v>
      </c>
      <c r="K343" s="142" t="s">
        <v>368</v>
      </c>
      <c r="L343" s="135"/>
      <c r="M343" s="165"/>
      <c r="N343" s="166"/>
      <c r="O343" s="165"/>
    </row>
    <row r="344" spans="1:15">
      <c r="A344" s="136" t="s">
        <v>1382</v>
      </c>
      <c r="B344" s="137" t="s">
        <v>1547</v>
      </c>
      <c r="C344" s="138">
        <v>6.4</v>
      </c>
      <c r="D344" s="170">
        <v>2.8637600000000001</v>
      </c>
      <c r="E344" s="139">
        <v>1</v>
      </c>
      <c r="F344" s="170">
        <f t="shared" si="11"/>
        <v>2.8637600000000001</v>
      </c>
      <c r="G344" s="139">
        <v>1</v>
      </c>
      <c r="H344" s="131">
        <f t="shared" si="12"/>
        <v>14318.800000000001</v>
      </c>
      <c r="I344" s="140" t="s">
        <v>17</v>
      </c>
      <c r="J344" s="141" t="s">
        <v>123</v>
      </c>
      <c r="K344" s="142" t="s">
        <v>368</v>
      </c>
      <c r="L344" s="135"/>
      <c r="M344" s="165"/>
      <c r="O344" s="165"/>
    </row>
    <row r="345" spans="1:15">
      <c r="A345" s="143" t="s">
        <v>1383</v>
      </c>
      <c r="B345" s="144" t="s">
        <v>1547</v>
      </c>
      <c r="C345" s="145">
        <v>14.89</v>
      </c>
      <c r="D345" s="171">
        <v>4.9176299999999999</v>
      </c>
      <c r="E345" s="146">
        <v>1</v>
      </c>
      <c r="F345" s="171">
        <f t="shared" si="11"/>
        <v>4.9176299999999999</v>
      </c>
      <c r="G345" s="146">
        <v>1</v>
      </c>
      <c r="H345" s="147">
        <f t="shared" si="12"/>
        <v>24588.15</v>
      </c>
      <c r="I345" s="148" t="s">
        <v>17</v>
      </c>
      <c r="J345" s="149" t="s">
        <v>123</v>
      </c>
      <c r="K345" s="150" t="s">
        <v>368</v>
      </c>
      <c r="L345" s="135"/>
      <c r="M345" s="165"/>
      <c r="O345" s="165"/>
    </row>
    <row r="346" spans="1:15">
      <c r="A346" s="127" t="s">
        <v>428</v>
      </c>
      <c r="B346" s="128" t="s">
        <v>1548</v>
      </c>
      <c r="C346" s="129">
        <v>1.75</v>
      </c>
      <c r="D346" s="169">
        <v>0.80586000000000002</v>
      </c>
      <c r="E346" s="130">
        <v>1</v>
      </c>
      <c r="F346" s="169">
        <f t="shared" si="11"/>
        <v>0.80586000000000002</v>
      </c>
      <c r="G346" s="130">
        <v>1</v>
      </c>
      <c r="H346" s="131">
        <f t="shared" si="12"/>
        <v>4029.3</v>
      </c>
      <c r="I346" s="132" t="s">
        <v>17</v>
      </c>
      <c r="J346" s="133" t="s">
        <v>123</v>
      </c>
      <c r="K346" s="134" t="s">
        <v>368</v>
      </c>
      <c r="L346" s="135"/>
      <c r="M346" s="165"/>
      <c r="O346" s="165"/>
    </row>
    <row r="347" spans="1:15">
      <c r="A347" s="136" t="s">
        <v>429</v>
      </c>
      <c r="B347" s="137" t="s">
        <v>1548</v>
      </c>
      <c r="C347" s="138">
        <v>2.36</v>
      </c>
      <c r="D347" s="170">
        <v>0.89105000000000001</v>
      </c>
      <c r="E347" s="139">
        <v>1</v>
      </c>
      <c r="F347" s="170">
        <f t="shared" si="11"/>
        <v>0.89105000000000001</v>
      </c>
      <c r="G347" s="139">
        <v>1</v>
      </c>
      <c r="H347" s="131">
        <f t="shared" si="12"/>
        <v>4455.25</v>
      </c>
      <c r="I347" s="140" t="s">
        <v>17</v>
      </c>
      <c r="J347" s="141" t="s">
        <v>123</v>
      </c>
      <c r="K347" s="142" t="s">
        <v>368</v>
      </c>
      <c r="L347" s="135"/>
      <c r="M347" s="165"/>
      <c r="O347" s="165"/>
    </row>
    <row r="348" spans="1:15">
      <c r="A348" s="136" t="s">
        <v>430</v>
      </c>
      <c r="B348" s="137" t="s">
        <v>1548</v>
      </c>
      <c r="C348" s="138">
        <v>4.12</v>
      </c>
      <c r="D348" s="170">
        <v>1.1864699999999999</v>
      </c>
      <c r="E348" s="139">
        <v>1</v>
      </c>
      <c r="F348" s="170">
        <f t="shared" si="11"/>
        <v>1.1864699999999999</v>
      </c>
      <c r="G348" s="139">
        <v>1</v>
      </c>
      <c r="H348" s="131">
        <f t="shared" si="12"/>
        <v>5932.3499999999995</v>
      </c>
      <c r="I348" s="140" t="s">
        <v>17</v>
      </c>
      <c r="J348" s="141" t="s">
        <v>123</v>
      </c>
      <c r="K348" s="142" t="s">
        <v>368</v>
      </c>
      <c r="L348" s="135"/>
      <c r="M348" s="165"/>
      <c r="O348" s="165"/>
    </row>
    <row r="349" spans="1:15">
      <c r="A349" s="143" t="s">
        <v>431</v>
      </c>
      <c r="B349" s="144" t="s">
        <v>1548</v>
      </c>
      <c r="C349" s="145">
        <v>7.04</v>
      </c>
      <c r="D349" s="171">
        <v>2.10745</v>
      </c>
      <c r="E349" s="146">
        <v>1</v>
      </c>
      <c r="F349" s="171">
        <f t="shared" si="11"/>
        <v>2.10745</v>
      </c>
      <c r="G349" s="146">
        <v>1</v>
      </c>
      <c r="H349" s="147">
        <f t="shared" si="12"/>
        <v>10537.25</v>
      </c>
      <c r="I349" s="148" t="s">
        <v>17</v>
      </c>
      <c r="J349" s="149" t="s">
        <v>123</v>
      </c>
      <c r="K349" s="150" t="s">
        <v>368</v>
      </c>
      <c r="L349" s="135"/>
      <c r="M349" s="165"/>
      <c r="O349" s="165"/>
    </row>
    <row r="350" spans="1:15" s="135" customFormat="1">
      <c r="A350" s="127" t="s">
        <v>432</v>
      </c>
      <c r="B350" s="128" t="s">
        <v>1549</v>
      </c>
      <c r="C350" s="129">
        <v>1.74</v>
      </c>
      <c r="D350" s="169">
        <v>0.88536000000000004</v>
      </c>
      <c r="E350" s="130">
        <v>1</v>
      </c>
      <c r="F350" s="169">
        <f t="shared" si="11"/>
        <v>0.88536000000000004</v>
      </c>
      <c r="G350" s="130">
        <v>1</v>
      </c>
      <c r="H350" s="131">
        <f t="shared" si="12"/>
        <v>4426.8</v>
      </c>
      <c r="I350" s="132" t="s">
        <v>17</v>
      </c>
      <c r="J350" s="133" t="s">
        <v>123</v>
      </c>
      <c r="K350" s="134" t="s">
        <v>368</v>
      </c>
      <c r="L350" s="126"/>
      <c r="M350" s="165"/>
      <c r="N350" s="164"/>
      <c r="O350" s="165"/>
    </row>
    <row r="351" spans="1:15">
      <c r="A351" s="136" t="s">
        <v>433</v>
      </c>
      <c r="B351" s="137" t="s">
        <v>1549</v>
      </c>
      <c r="C351" s="138">
        <v>2.2599999999999998</v>
      </c>
      <c r="D351" s="170">
        <v>1.0244</v>
      </c>
      <c r="E351" s="139">
        <v>1</v>
      </c>
      <c r="F351" s="170">
        <f t="shared" si="11"/>
        <v>1.0244</v>
      </c>
      <c r="G351" s="139">
        <v>1</v>
      </c>
      <c r="H351" s="131">
        <f t="shared" si="12"/>
        <v>5122</v>
      </c>
      <c r="I351" s="140" t="s">
        <v>17</v>
      </c>
      <c r="J351" s="141" t="s">
        <v>123</v>
      </c>
      <c r="K351" s="142" t="s">
        <v>368</v>
      </c>
      <c r="L351" s="135"/>
      <c r="M351" s="165"/>
      <c r="N351" s="166"/>
      <c r="O351" s="165"/>
    </row>
    <row r="352" spans="1:15">
      <c r="A352" s="136" t="s">
        <v>434</v>
      </c>
      <c r="B352" s="137" t="s">
        <v>1549</v>
      </c>
      <c r="C352" s="138">
        <v>3.84</v>
      </c>
      <c r="D352" s="170">
        <v>1.33799</v>
      </c>
      <c r="E352" s="139">
        <v>1</v>
      </c>
      <c r="F352" s="170">
        <f t="shared" si="11"/>
        <v>1.33799</v>
      </c>
      <c r="G352" s="139">
        <v>1</v>
      </c>
      <c r="H352" s="131">
        <f t="shared" si="12"/>
        <v>6689.95</v>
      </c>
      <c r="I352" s="140" t="s">
        <v>17</v>
      </c>
      <c r="J352" s="141" t="s">
        <v>123</v>
      </c>
      <c r="K352" s="142" t="s">
        <v>368</v>
      </c>
      <c r="L352" s="135"/>
      <c r="M352" s="165"/>
      <c r="O352" s="165"/>
    </row>
    <row r="353" spans="1:15">
      <c r="A353" s="143" t="s">
        <v>435</v>
      </c>
      <c r="B353" s="144" t="s">
        <v>1549</v>
      </c>
      <c r="C353" s="145">
        <v>9.33</v>
      </c>
      <c r="D353" s="171">
        <v>2.4819100000000001</v>
      </c>
      <c r="E353" s="146">
        <v>1</v>
      </c>
      <c r="F353" s="171">
        <f t="shared" si="11"/>
        <v>2.4819100000000001</v>
      </c>
      <c r="G353" s="146">
        <v>1</v>
      </c>
      <c r="H353" s="147">
        <f t="shared" si="12"/>
        <v>12409.550000000001</v>
      </c>
      <c r="I353" s="148" t="s">
        <v>17</v>
      </c>
      <c r="J353" s="149" t="s">
        <v>123</v>
      </c>
      <c r="K353" s="150" t="s">
        <v>368</v>
      </c>
      <c r="L353" s="135"/>
      <c r="M353" s="165"/>
      <c r="O353" s="165"/>
    </row>
    <row r="354" spans="1:15">
      <c r="A354" s="127" t="s">
        <v>436</v>
      </c>
      <c r="B354" s="128" t="s">
        <v>1550</v>
      </c>
      <c r="C354" s="129">
        <v>1.93</v>
      </c>
      <c r="D354" s="169">
        <v>0.93371000000000004</v>
      </c>
      <c r="E354" s="130">
        <v>1</v>
      </c>
      <c r="F354" s="169">
        <f t="shared" si="11"/>
        <v>0.93371000000000004</v>
      </c>
      <c r="G354" s="130">
        <v>1</v>
      </c>
      <c r="H354" s="131">
        <f t="shared" si="12"/>
        <v>4668.55</v>
      </c>
      <c r="I354" s="132" t="s">
        <v>17</v>
      </c>
      <c r="J354" s="133" t="s">
        <v>123</v>
      </c>
      <c r="K354" s="134" t="s">
        <v>368</v>
      </c>
      <c r="L354" s="135"/>
      <c r="M354" s="165"/>
      <c r="O354" s="165"/>
    </row>
    <row r="355" spans="1:15">
      <c r="A355" s="136" t="s">
        <v>437</v>
      </c>
      <c r="B355" s="137" t="s">
        <v>1550</v>
      </c>
      <c r="C355" s="138">
        <v>3.11</v>
      </c>
      <c r="D355" s="170">
        <v>1.1440900000000001</v>
      </c>
      <c r="E355" s="139">
        <v>1</v>
      </c>
      <c r="F355" s="170">
        <f t="shared" si="11"/>
        <v>1.1440900000000001</v>
      </c>
      <c r="G355" s="139">
        <v>1</v>
      </c>
      <c r="H355" s="131">
        <f t="shared" si="12"/>
        <v>5720.45</v>
      </c>
      <c r="I355" s="140" t="s">
        <v>17</v>
      </c>
      <c r="J355" s="141" t="s">
        <v>123</v>
      </c>
      <c r="K355" s="142" t="s">
        <v>368</v>
      </c>
      <c r="L355" s="135"/>
      <c r="M355" s="165"/>
      <c r="O355" s="165"/>
    </row>
    <row r="356" spans="1:15">
      <c r="A356" s="136" t="s">
        <v>438</v>
      </c>
      <c r="B356" s="137" t="s">
        <v>1550</v>
      </c>
      <c r="C356" s="138">
        <v>5.94</v>
      </c>
      <c r="D356" s="170">
        <v>1.6254500000000001</v>
      </c>
      <c r="E356" s="139">
        <v>1</v>
      </c>
      <c r="F356" s="170">
        <f t="shared" si="11"/>
        <v>1.6254500000000001</v>
      </c>
      <c r="G356" s="139">
        <v>1</v>
      </c>
      <c r="H356" s="131">
        <f t="shared" si="12"/>
        <v>8127.25</v>
      </c>
      <c r="I356" s="140" t="s">
        <v>17</v>
      </c>
      <c r="J356" s="141" t="s">
        <v>123</v>
      </c>
      <c r="K356" s="142" t="s">
        <v>368</v>
      </c>
      <c r="L356" s="135"/>
      <c r="M356" s="165"/>
      <c r="O356" s="165"/>
    </row>
    <row r="357" spans="1:15">
      <c r="A357" s="143" t="s">
        <v>439</v>
      </c>
      <c r="B357" s="144" t="s">
        <v>1550</v>
      </c>
      <c r="C357" s="145">
        <v>11.78</v>
      </c>
      <c r="D357" s="171">
        <v>3.0175800000000002</v>
      </c>
      <c r="E357" s="146">
        <v>1</v>
      </c>
      <c r="F357" s="171">
        <f t="shared" si="11"/>
        <v>3.0175800000000002</v>
      </c>
      <c r="G357" s="146">
        <v>1</v>
      </c>
      <c r="H357" s="147">
        <f t="shared" si="12"/>
        <v>15087.900000000001</v>
      </c>
      <c r="I357" s="148" t="s">
        <v>17</v>
      </c>
      <c r="J357" s="149" t="s">
        <v>123</v>
      </c>
      <c r="K357" s="150" t="s">
        <v>368</v>
      </c>
      <c r="L357" s="135"/>
      <c r="M357" s="165"/>
      <c r="O357" s="165"/>
    </row>
    <row r="358" spans="1:15" s="135" customFormat="1">
      <c r="A358" s="127" t="s">
        <v>440</v>
      </c>
      <c r="B358" s="128" t="s">
        <v>1551</v>
      </c>
      <c r="C358" s="129">
        <v>5.29</v>
      </c>
      <c r="D358" s="169">
        <v>0.83674999999999999</v>
      </c>
      <c r="E358" s="130">
        <v>1</v>
      </c>
      <c r="F358" s="169">
        <f t="shared" si="11"/>
        <v>0.83674999999999999</v>
      </c>
      <c r="G358" s="130">
        <v>1</v>
      </c>
      <c r="H358" s="131">
        <f t="shared" si="12"/>
        <v>4183.75</v>
      </c>
      <c r="I358" s="132" t="s">
        <v>17</v>
      </c>
      <c r="J358" s="133" t="s">
        <v>123</v>
      </c>
      <c r="K358" s="134" t="s">
        <v>368</v>
      </c>
      <c r="L358" s="126"/>
      <c r="M358" s="165"/>
      <c r="N358" s="164"/>
      <c r="O358" s="165"/>
    </row>
    <row r="359" spans="1:15">
      <c r="A359" s="136" t="s">
        <v>441</v>
      </c>
      <c r="B359" s="137" t="s">
        <v>1551</v>
      </c>
      <c r="C359" s="138">
        <v>5.15</v>
      </c>
      <c r="D359" s="170">
        <v>1.1146100000000001</v>
      </c>
      <c r="E359" s="139">
        <v>1</v>
      </c>
      <c r="F359" s="170">
        <f t="shared" si="11"/>
        <v>1.1146100000000001</v>
      </c>
      <c r="G359" s="139">
        <v>1</v>
      </c>
      <c r="H359" s="131">
        <f t="shared" si="12"/>
        <v>5573.05</v>
      </c>
      <c r="I359" s="140" t="s">
        <v>17</v>
      </c>
      <c r="J359" s="141" t="s">
        <v>123</v>
      </c>
      <c r="K359" s="142" t="s">
        <v>368</v>
      </c>
      <c r="L359" s="135"/>
      <c r="M359" s="165"/>
      <c r="N359" s="166"/>
      <c r="O359" s="165"/>
    </row>
    <row r="360" spans="1:15">
      <c r="A360" s="136" t="s">
        <v>442</v>
      </c>
      <c r="B360" s="137" t="s">
        <v>1551</v>
      </c>
      <c r="C360" s="138">
        <v>8.32</v>
      </c>
      <c r="D360" s="170">
        <v>1.61151</v>
      </c>
      <c r="E360" s="139">
        <v>1</v>
      </c>
      <c r="F360" s="170">
        <f t="shared" si="11"/>
        <v>1.61151</v>
      </c>
      <c r="G360" s="139">
        <v>1</v>
      </c>
      <c r="H360" s="131">
        <f t="shared" si="12"/>
        <v>8057.55</v>
      </c>
      <c r="I360" s="140" t="s">
        <v>17</v>
      </c>
      <c r="J360" s="141" t="s">
        <v>123</v>
      </c>
      <c r="K360" s="142" t="s">
        <v>368</v>
      </c>
      <c r="L360" s="135"/>
      <c r="M360" s="165"/>
      <c r="O360" s="165"/>
    </row>
    <row r="361" spans="1:15">
      <c r="A361" s="143" t="s">
        <v>443</v>
      </c>
      <c r="B361" s="144" t="s">
        <v>1551</v>
      </c>
      <c r="C361" s="145">
        <v>11.82</v>
      </c>
      <c r="D361" s="171">
        <v>2.6274799999999998</v>
      </c>
      <c r="E361" s="146">
        <v>1</v>
      </c>
      <c r="F361" s="171">
        <f t="shared" si="11"/>
        <v>2.6274799999999998</v>
      </c>
      <c r="G361" s="146">
        <v>1</v>
      </c>
      <c r="H361" s="147">
        <f t="shared" si="12"/>
        <v>13137.4</v>
      </c>
      <c r="I361" s="148" t="s">
        <v>17</v>
      </c>
      <c r="J361" s="149" t="s">
        <v>123</v>
      </c>
      <c r="K361" s="150" t="s">
        <v>368</v>
      </c>
      <c r="L361" s="135"/>
      <c r="M361" s="165"/>
      <c r="O361" s="165"/>
    </row>
    <row r="362" spans="1:15">
      <c r="A362" s="127" t="s">
        <v>444</v>
      </c>
      <c r="B362" s="128" t="s">
        <v>1552</v>
      </c>
      <c r="C362" s="129">
        <v>2.36</v>
      </c>
      <c r="D362" s="169">
        <v>0.51110999999999995</v>
      </c>
      <c r="E362" s="130">
        <v>1</v>
      </c>
      <c r="F362" s="169">
        <f t="shared" si="11"/>
        <v>0.51110999999999995</v>
      </c>
      <c r="G362" s="130">
        <v>1</v>
      </c>
      <c r="H362" s="131">
        <f t="shared" si="12"/>
        <v>2555.5499999999997</v>
      </c>
      <c r="I362" s="132" t="s">
        <v>17</v>
      </c>
      <c r="J362" s="133" t="s">
        <v>123</v>
      </c>
      <c r="K362" s="134" t="s">
        <v>368</v>
      </c>
      <c r="L362" s="135"/>
      <c r="M362" s="165"/>
      <c r="O362" s="165"/>
    </row>
    <row r="363" spans="1:15">
      <c r="A363" s="136" t="s">
        <v>445</v>
      </c>
      <c r="B363" s="137" t="s">
        <v>1552</v>
      </c>
      <c r="C363" s="138">
        <v>3.24</v>
      </c>
      <c r="D363" s="170">
        <v>0.65461000000000003</v>
      </c>
      <c r="E363" s="139">
        <v>1</v>
      </c>
      <c r="F363" s="170">
        <f t="shared" si="11"/>
        <v>0.65461000000000003</v>
      </c>
      <c r="G363" s="139">
        <v>1</v>
      </c>
      <c r="H363" s="131">
        <f t="shared" si="12"/>
        <v>3273.05</v>
      </c>
      <c r="I363" s="140" t="s">
        <v>17</v>
      </c>
      <c r="J363" s="141" t="s">
        <v>123</v>
      </c>
      <c r="K363" s="142" t="s">
        <v>368</v>
      </c>
      <c r="L363" s="135"/>
      <c r="M363" s="165"/>
      <c r="O363" s="165"/>
    </row>
    <row r="364" spans="1:15">
      <c r="A364" s="136" t="s">
        <v>446</v>
      </c>
      <c r="B364" s="137" t="s">
        <v>1552</v>
      </c>
      <c r="C364" s="138">
        <v>4.96</v>
      </c>
      <c r="D364" s="170">
        <v>0.95094000000000001</v>
      </c>
      <c r="E364" s="139">
        <v>1</v>
      </c>
      <c r="F364" s="170">
        <f t="shared" si="11"/>
        <v>0.95094000000000001</v>
      </c>
      <c r="G364" s="139">
        <v>1</v>
      </c>
      <c r="H364" s="131">
        <f t="shared" si="12"/>
        <v>4754.7</v>
      </c>
      <c r="I364" s="140" t="s">
        <v>17</v>
      </c>
      <c r="J364" s="141" t="s">
        <v>123</v>
      </c>
      <c r="K364" s="142" t="s">
        <v>368</v>
      </c>
      <c r="L364" s="135"/>
      <c r="M364" s="165"/>
      <c r="O364" s="165"/>
    </row>
    <row r="365" spans="1:15">
      <c r="A365" s="143" t="s">
        <v>447</v>
      </c>
      <c r="B365" s="144" t="s">
        <v>1552</v>
      </c>
      <c r="C365" s="145">
        <v>8.91</v>
      </c>
      <c r="D365" s="171">
        <v>1.75261</v>
      </c>
      <c r="E365" s="146">
        <v>1</v>
      </c>
      <c r="F365" s="171">
        <f t="shared" si="11"/>
        <v>1.75261</v>
      </c>
      <c r="G365" s="146">
        <v>1</v>
      </c>
      <c r="H365" s="147">
        <f t="shared" si="12"/>
        <v>8763.0499999999993</v>
      </c>
      <c r="I365" s="148" t="s">
        <v>17</v>
      </c>
      <c r="J365" s="149" t="s">
        <v>123</v>
      </c>
      <c r="K365" s="150" t="s">
        <v>368</v>
      </c>
      <c r="L365" s="135"/>
      <c r="M365" s="165"/>
      <c r="O365" s="165"/>
    </row>
    <row r="366" spans="1:15" s="135" customFormat="1">
      <c r="A366" s="127" t="s">
        <v>448</v>
      </c>
      <c r="B366" s="128" t="s">
        <v>1553</v>
      </c>
      <c r="C366" s="129">
        <v>1.25</v>
      </c>
      <c r="D366" s="169">
        <v>0.46510000000000001</v>
      </c>
      <c r="E366" s="130">
        <v>1</v>
      </c>
      <c r="F366" s="169">
        <f t="shared" si="11"/>
        <v>0.46510000000000001</v>
      </c>
      <c r="G366" s="130">
        <v>1</v>
      </c>
      <c r="H366" s="131">
        <f t="shared" si="12"/>
        <v>2325.5</v>
      </c>
      <c r="I366" s="132" t="s">
        <v>17</v>
      </c>
      <c r="J366" s="133" t="s">
        <v>123</v>
      </c>
      <c r="K366" s="134" t="s">
        <v>368</v>
      </c>
      <c r="L366" s="126"/>
      <c r="M366" s="165"/>
      <c r="N366" s="164"/>
      <c r="O366" s="165"/>
    </row>
    <row r="367" spans="1:15">
      <c r="A367" s="136" t="s">
        <v>449</v>
      </c>
      <c r="B367" s="137" t="s">
        <v>1553</v>
      </c>
      <c r="C367" s="138">
        <v>2</v>
      </c>
      <c r="D367" s="170">
        <v>0.53032000000000001</v>
      </c>
      <c r="E367" s="139">
        <v>1</v>
      </c>
      <c r="F367" s="170">
        <f t="shared" si="11"/>
        <v>0.53032000000000001</v>
      </c>
      <c r="G367" s="139">
        <v>1</v>
      </c>
      <c r="H367" s="131">
        <f t="shared" si="12"/>
        <v>2651.6</v>
      </c>
      <c r="I367" s="140" t="s">
        <v>17</v>
      </c>
      <c r="J367" s="141" t="s">
        <v>123</v>
      </c>
      <c r="K367" s="142" t="s">
        <v>368</v>
      </c>
      <c r="L367" s="135"/>
      <c r="M367" s="165"/>
      <c r="N367" s="166"/>
      <c r="O367" s="165"/>
    </row>
    <row r="368" spans="1:15">
      <c r="A368" s="136" t="s">
        <v>450</v>
      </c>
      <c r="B368" s="137" t="s">
        <v>1553</v>
      </c>
      <c r="C368" s="138">
        <v>2.61</v>
      </c>
      <c r="D368" s="170">
        <v>1.04871</v>
      </c>
      <c r="E368" s="139">
        <v>1</v>
      </c>
      <c r="F368" s="170">
        <f t="shared" si="11"/>
        <v>1.04871</v>
      </c>
      <c r="G368" s="139">
        <v>1</v>
      </c>
      <c r="H368" s="131">
        <f t="shared" si="12"/>
        <v>5243.55</v>
      </c>
      <c r="I368" s="140" t="s">
        <v>17</v>
      </c>
      <c r="J368" s="141" t="s">
        <v>123</v>
      </c>
      <c r="K368" s="142" t="s">
        <v>368</v>
      </c>
      <c r="L368" s="135"/>
      <c r="M368" s="165"/>
      <c r="O368" s="165"/>
    </row>
    <row r="369" spans="1:15">
      <c r="A369" s="143" t="s">
        <v>451</v>
      </c>
      <c r="B369" s="144" t="s">
        <v>1553</v>
      </c>
      <c r="C369" s="145">
        <v>4.79</v>
      </c>
      <c r="D369" s="171">
        <v>2.6113499999999998</v>
      </c>
      <c r="E369" s="146">
        <v>1</v>
      </c>
      <c r="F369" s="171">
        <f t="shared" si="11"/>
        <v>2.6113499999999998</v>
      </c>
      <c r="G369" s="146">
        <v>1</v>
      </c>
      <c r="H369" s="147">
        <f t="shared" si="12"/>
        <v>13056.75</v>
      </c>
      <c r="I369" s="148" t="s">
        <v>17</v>
      </c>
      <c r="J369" s="149" t="s">
        <v>123</v>
      </c>
      <c r="K369" s="150" t="s">
        <v>368</v>
      </c>
      <c r="L369" s="135"/>
      <c r="M369" s="165"/>
      <c r="O369" s="165"/>
    </row>
    <row r="370" spans="1:15">
      <c r="A370" s="127" t="s">
        <v>452</v>
      </c>
      <c r="B370" s="128" t="s">
        <v>1554</v>
      </c>
      <c r="C370" s="129">
        <v>2.48</v>
      </c>
      <c r="D370" s="169">
        <v>0.45495999999999998</v>
      </c>
      <c r="E370" s="130">
        <v>1</v>
      </c>
      <c r="F370" s="169">
        <f t="shared" si="11"/>
        <v>0.45495999999999998</v>
      </c>
      <c r="G370" s="130">
        <v>1</v>
      </c>
      <c r="H370" s="131">
        <f t="shared" si="12"/>
        <v>2274.7999999999997</v>
      </c>
      <c r="I370" s="132" t="s">
        <v>17</v>
      </c>
      <c r="J370" s="133" t="s">
        <v>123</v>
      </c>
      <c r="K370" s="134" t="s">
        <v>368</v>
      </c>
      <c r="L370" s="135"/>
      <c r="M370" s="165"/>
      <c r="O370" s="165"/>
    </row>
    <row r="371" spans="1:15">
      <c r="A371" s="136" t="s">
        <v>453</v>
      </c>
      <c r="B371" s="137" t="s">
        <v>1554</v>
      </c>
      <c r="C371" s="138">
        <v>3.3</v>
      </c>
      <c r="D371" s="170">
        <v>0.61836000000000002</v>
      </c>
      <c r="E371" s="139">
        <v>1</v>
      </c>
      <c r="F371" s="170">
        <f t="shared" si="11"/>
        <v>0.61836000000000002</v>
      </c>
      <c r="G371" s="139">
        <v>1</v>
      </c>
      <c r="H371" s="131">
        <f t="shared" si="12"/>
        <v>3091.8</v>
      </c>
      <c r="I371" s="140" t="s">
        <v>17</v>
      </c>
      <c r="J371" s="141" t="s">
        <v>123</v>
      </c>
      <c r="K371" s="142" t="s">
        <v>368</v>
      </c>
      <c r="L371" s="135"/>
      <c r="M371" s="165"/>
      <c r="O371" s="165"/>
    </row>
    <row r="372" spans="1:15">
      <c r="A372" s="136" t="s">
        <v>454</v>
      </c>
      <c r="B372" s="137" t="s">
        <v>1554</v>
      </c>
      <c r="C372" s="138">
        <v>4.37</v>
      </c>
      <c r="D372" s="170">
        <v>0.93250999999999995</v>
      </c>
      <c r="E372" s="139">
        <v>1</v>
      </c>
      <c r="F372" s="170">
        <f t="shared" si="11"/>
        <v>0.93250999999999995</v>
      </c>
      <c r="G372" s="139">
        <v>1</v>
      </c>
      <c r="H372" s="131">
        <f t="shared" si="12"/>
        <v>4662.55</v>
      </c>
      <c r="I372" s="140" t="s">
        <v>17</v>
      </c>
      <c r="J372" s="141" t="s">
        <v>123</v>
      </c>
      <c r="K372" s="142" t="s">
        <v>368</v>
      </c>
      <c r="L372" s="135"/>
      <c r="M372" s="165"/>
      <c r="O372" s="165"/>
    </row>
    <row r="373" spans="1:15">
      <c r="A373" s="143" t="s">
        <v>455</v>
      </c>
      <c r="B373" s="144" t="s">
        <v>1554</v>
      </c>
      <c r="C373" s="145">
        <v>7.73</v>
      </c>
      <c r="D373" s="171">
        <v>1.94292</v>
      </c>
      <c r="E373" s="146">
        <v>1</v>
      </c>
      <c r="F373" s="171">
        <f t="shared" si="11"/>
        <v>1.94292</v>
      </c>
      <c r="G373" s="146">
        <v>1</v>
      </c>
      <c r="H373" s="147">
        <f t="shared" si="12"/>
        <v>9714.6</v>
      </c>
      <c r="I373" s="148" t="s">
        <v>17</v>
      </c>
      <c r="J373" s="149" t="s">
        <v>123</v>
      </c>
      <c r="K373" s="150" t="s">
        <v>368</v>
      </c>
      <c r="L373" s="135"/>
      <c r="M373" s="165"/>
      <c r="O373" s="165"/>
    </row>
    <row r="374" spans="1:15" s="135" customFormat="1">
      <c r="A374" s="127" t="s">
        <v>456</v>
      </c>
      <c r="B374" s="128" t="s">
        <v>1555</v>
      </c>
      <c r="C374" s="129">
        <v>1.65</v>
      </c>
      <c r="D374" s="169">
        <v>0.43226999999999999</v>
      </c>
      <c r="E374" s="130">
        <v>1</v>
      </c>
      <c r="F374" s="169">
        <f t="shared" si="11"/>
        <v>0.43226999999999999</v>
      </c>
      <c r="G374" s="130">
        <v>1</v>
      </c>
      <c r="H374" s="131">
        <f t="shared" si="12"/>
        <v>2161.35</v>
      </c>
      <c r="I374" s="132" t="s">
        <v>17</v>
      </c>
      <c r="J374" s="133" t="s">
        <v>123</v>
      </c>
      <c r="K374" s="134" t="s">
        <v>368</v>
      </c>
      <c r="L374" s="126"/>
      <c r="M374" s="165"/>
      <c r="N374" s="164"/>
      <c r="O374" s="165"/>
    </row>
    <row r="375" spans="1:15">
      <c r="A375" s="136" t="s">
        <v>457</v>
      </c>
      <c r="B375" s="137" t="s">
        <v>1555</v>
      </c>
      <c r="C375" s="138">
        <v>2.0499999999999998</v>
      </c>
      <c r="D375" s="170">
        <v>0.51319000000000004</v>
      </c>
      <c r="E375" s="139">
        <v>1</v>
      </c>
      <c r="F375" s="170">
        <f t="shared" si="11"/>
        <v>0.51319000000000004</v>
      </c>
      <c r="G375" s="139">
        <v>1</v>
      </c>
      <c r="H375" s="131">
        <f t="shared" si="12"/>
        <v>2565.9500000000003</v>
      </c>
      <c r="I375" s="140" t="s">
        <v>17</v>
      </c>
      <c r="J375" s="141" t="s">
        <v>123</v>
      </c>
      <c r="K375" s="142" t="s">
        <v>368</v>
      </c>
      <c r="L375" s="135"/>
      <c r="M375" s="165"/>
      <c r="N375" s="166"/>
      <c r="O375" s="165"/>
    </row>
    <row r="376" spans="1:15">
      <c r="A376" s="136" t="s">
        <v>458</v>
      </c>
      <c r="B376" s="137" t="s">
        <v>1555</v>
      </c>
      <c r="C376" s="138">
        <v>2.95</v>
      </c>
      <c r="D376" s="170">
        <v>0.69721999999999995</v>
      </c>
      <c r="E376" s="139">
        <v>1</v>
      </c>
      <c r="F376" s="170">
        <f t="shared" si="11"/>
        <v>0.69721999999999995</v>
      </c>
      <c r="G376" s="139">
        <v>1</v>
      </c>
      <c r="H376" s="131">
        <f t="shared" si="12"/>
        <v>3486.1</v>
      </c>
      <c r="I376" s="140" t="s">
        <v>17</v>
      </c>
      <c r="J376" s="141" t="s">
        <v>123</v>
      </c>
      <c r="K376" s="142" t="s">
        <v>368</v>
      </c>
      <c r="L376" s="135"/>
      <c r="M376" s="165"/>
      <c r="O376" s="165"/>
    </row>
    <row r="377" spans="1:15">
      <c r="A377" s="143" t="s">
        <v>459</v>
      </c>
      <c r="B377" s="144" t="s">
        <v>1555</v>
      </c>
      <c r="C377" s="145">
        <v>8.07</v>
      </c>
      <c r="D377" s="171">
        <v>2.0541800000000001</v>
      </c>
      <c r="E377" s="146">
        <v>1</v>
      </c>
      <c r="F377" s="171">
        <f t="shared" si="11"/>
        <v>2.0541800000000001</v>
      </c>
      <c r="G377" s="146">
        <v>1</v>
      </c>
      <c r="H377" s="147">
        <f t="shared" si="12"/>
        <v>10270.900000000001</v>
      </c>
      <c r="I377" s="148" t="s">
        <v>17</v>
      </c>
      <c r="J377" s="149" t="s">
        <v>123</v>
      </c>
      <c r="K377" s="150" t="s">
        <v>368</v>
      </c>
      <c r="L377" s="135"/>
      <c r="M377" s="165"/>
      <c r="O377" s="165"/>
    </row>
    <row r="378" spans="1:15">
      <c r="A378" s="127" t="s">
        <v>460</v>
      </c>
      <c r="B378" s="128" t="s">
        <v>1556</v>
      </c>
      <c r="C378" s="129">
        <v>1.91</v>
      </c>
      <c r="D378" s="169">
        <v>0.44795000000000001</v>
      </c>
      <c r="E378" s="130">
        <v>1</v>
      </c>
      <c r="F378" s="169">
        <f t="shared" si="11"/>
        <v>0.44795000000000001</v>
      </c>
      <c r="G378" s="130">
        <v>1</v>
      </c>
      <c r="H378" s="131">
        <f t="shared" si="12"/>
        <v>2239.75</v>
      </c>
      <c r="I378" s="132" t="s">
        <v>17</v>
      </c>
      <c r="J378" s="133" t="s">
        <v>123</v>
      </c>
      <c r="K378" s="134" t="s">
        <v>368</v>
      </c>
      <c r="L378" s="135"/>
      <c r="M378" s="165"/>
      <c r="O378" s="165"/>
    </row>
    <row r="379" spans="1:15">
      <c r="A379" s="136" t="s">
        <v>461</v>
      </c>
      <c r="B379" s="137" t="s">
        <v>1556</v>
      </c>
      <c r="C379" s="138">
        <v>2.39</v>
      </c>
      <c r="D379" s="170">
        <v>0.55145999999999995</v>
      </c>
      <c r="E379" s="139">
        <v>1</v>
      </c>
      <c r="F379" s="170">
        <f t="shared" si="11"/>
        <v>0.55145999999999995</v>
      </c>
      <c r="G379" s="139">
        <v>1</v>
      </c>
      <c r="H379" s="131">
        <f t="shared" si="12"/>
        <v>2757.2999999999997</v>
      </c>
      <c r="I379" s="140" t="s">
        <v>17</v>
      </c>
      <c r="J379" s="141" t="s">
        <v>123</v>
      </c>
      <c r="K379" s="142" t="s">
        <v>368</v>
      </c>
      <c r="L379" s="135"/>
      <c r="M379" s="165"/>
      <c r="O379" s="165"/>
    </row>
    <row r="380" spans="1:15">
      <c r="A380" s="136" t="s">
        <v>462</v>
      </c>
      <c r="B380" s="137" t="s">
        <v>1556</v>
      </c>
      <c r="C380" s="138">
        <v>3.35</v>
      </c>
      <c r="D380" s="170">
        <v>0.77568999999999999</v>
      </c>
      <c r="E380" s="139">
        <v>1</v>
      </c>
      <c r="F380" s="170">
        <f t="shared" si="11"/>
        <v>0.77568999999999999</v>
      </c>
      <c r="G380" s="139">
        <v>1</v>
      </c>
      <c r="H380" s="131">
        <f t="shared" si="12"/>
        <v>3878.45</v>
      </c>
      <c r="I380" s="140" t="s">
        <v>17</v>
      </c>
      <c r="J380" s="141" t="s">
        <v>123</v>
      </c>
      <c r="K380" s="142" t="s">
        <v>368</v>
      </c>
      <c r="L380" s="135"/>
      <c r="M380" s="165"/>
      <c r="O380" s="165"/>
    </row>
    <row r="381" spans="1:15">
      <c r="A381" s="143" t="s">
        <v>463</v>
      </c>
      <c r="B381" s="144" t="s">
        <v>1556</v>
      </c>
      <c r="C381" s="145">
        <v>4.6100000000000003</v>
      </c>
      <c r="D381" s="171">
        <v>1.86636</v>
      </c>
      <c r="E381" s="146">
        <v>1</v>
      </c>
      <c r="F381" s="171">
        <f t="shared" si="11"/>
        <v>1.86636</v>
      </c>
      <c r="G381" s="146">
        <v>1</v>
      </c>
      <c r="H381" s="147">
        <f t="shared" si="12"/>
        <v>9331.7999999999993</v>
      </c>
      <c r="I381" s="148" t="s">
        <v>17</v>
      </c>
      <c r="J381" s="149" t="s">
        <v>123</v>
      </c>
      <c r="K381" s="150" t="s">
        <v>368</v>
      </c>
      <c r="L381" s="135"/>
      <c r="M381" s="165"/>
      <c r="O381" s="165"/>
    </row>
    <row r="382" spans="1:15" s="135" customFormat="1">
      <c r="A382" s="127" t="s">
        <v>464</v>
      </c>
      <c r="B382" s="128" t="s">
        <v>1557</v>
      </c>
      <c r="C382" s="129">
        <v>1.65</v>
      </c>
      <c r="D382" s="169">
        <v>0.46659</v>
      </c>
      <c r="E382" s="130">
        <v>1</v>
      </c>
      <c r="F382" s="169">
        <f t="shared" si="11"/>
        <v>0.46659</v>
      </c>
      <c r="G382" s="130">
        <v>1</v>
      </c>
      <c r="H382" s="131">
        <f t="shared" si="12"/>
        <v>2332.9499999999998</v>
      </c>
      <c r="I382" s="132" t="s">
        <v>17</v>
      </c>
      <c r="J382" s="133" t="s">
        <v>123</v>
      </c>
      <c r="K382" s="134" t="s">
        <v>368</v>
      </c>
      <c r="L382" s="126"/>
      <c r="M382" s="165"/>
      <c r="N382" s="164"/>
      <c r="O382" s="165"/>
    </row>
    <row r="383" spans="1:15">
      <c r="A383" s="136" t="s">
        <v>465</v>
      </c>
      <c r="B383" s="137" t="s">
        <v>1557</v>
      </c>
      <c r="C383" s="138">
        <v>2.88</v>
      </c>
      <c r="D383" s="170">
        <v>0.57765</v>
      </c>
      <c r="E383" s="139">
        <v>1</v>
      </c>
      <c r="F383" s="170">
        <f t="shared" si="11"/>
        <v>0.57765</v>
      </c>
      <c r="G383" s="139">
        <v>1</v>
      </c>
      <c r="H383" s="131">
        <f t="shared" si="12"/>
        <v>2888.25</v>
      </c>
      <c r="I383" s="140" t="s">
        <v>17</v>
      </c>
      <c r="J383" s="141" t="s">
        <v>123</v>
      </c>
      <c r="K383" s="142" t="s">
        <v>368</v>
      </c>
      <c r="L383" s="135"/>
      <c r="M383" s="165"/>
      <c r="N383" s="166"/>
      <c r="O383" s="165"/>
    </row>
    <row r="384" spans="1:15">
      <c r="A384" s="136" t="s">
        <v>466</v>
      </c>
      <c r="B384" s="137" t="s">
        <v>1557</v>
      </c>
      <c r="C384" s="138">
        <v>4.24</v>
      </c>
      <c r="D384" s="170">
        <v>0.90034000000000003</v>
      </c>
      <c r="E384" s="139">
        <v>1</v>
      </c>
      <c r="F384" s="170">
        <f t="shared" si="11"/>
        <v>0.90034000000000003</v>
      </c>
      <c r="G384" s="139">
        <v>1</v>
      </c>
      <c r="H384" s="131">
        <f t="shared" si="12"/>
        <v>4501.7</v>
      </c>
      <c r="I384" s="140" t="s">
        <v>17</v>
      </c>
      <c r="J384" s="141" t="s">
        <v>123</v>
      </c>
      <c r="K384" s="142" t="s">
        <v>368</v>
      </c>
      <c r="L384" s="135"/>
      <c r="M384" s="165"/>
      <c r="O384" s="165"/>
    </row>
    <row r="385" spans="1:15">
      <c r="A385" s="143" t="s">
        <v>467</v>
      </c>
      <c r="B385" s="144" t="s">
        <v>1557</v>
      </c>
      <c r="C385" s="145">
        <v>7.59</v>
      </c>
      <c r="D385" s="171">
        <v>1.96343</v>
      </c>
      <c r="E385" s="146">
        <v>1</v>
      </c>
      <c r="F385" s="171">
        <f t="shared" si="11"/>
        <v>1.96343</v>
      </c>
      <c r="G385" s="146">
        <v>1</v>
      </c>
      <c r="H385" s="147">
        <f t="shared" si="12"/>
        <v>9817.15</v>
      </c>
      <c r="I385" s="148" t="s">
        <v>17</v>
      </c>
      <c r="J385" s="149" t="s">
        <v>123</v>
      </c>
      <c r="K385" s="150" t="s">
        <v>368</v>
      </c>
      <c r="L385" s="135"/>
      <c r="M385" s="165"/>
      <c r="O385" s="165"/>
    </row>
    <row r="386" spans="1:15">
      <c r="A386" s="127" t="s">
        <v>468</v>
      </c>
      <c r="B386" s="128" t="s">
        <v>1558</v>
      </c>
      <c r="C386" s="129">
        <v>1.76</v>
      </c>
      <c r="D386" s="169">
        <v>0.42523</v>
      </c>
      <c r="E386" s="130">
        <v>1</v>
      </c>
      <c r="F386" s="169">
        <f t="shared" si="11"/>
        <v>0.42523</v>
      </c>
      <c r="G386" s="130">
        <v>1</v>
      </c>
      <c r="H386" s="131">
        <f t="shared" si="12"/>
        <v>2126.15</v>
      </c>
      <c r="I386" s="132" t="s">
        <v>17</v>
      </c>
      <c r="J386" s="133" t="s">
        <v>123</v>
      </c>
      <c r="K386" s="134" t="s">
        <v>368</v>
      </c>
      <c r="L386" s="135"/>
      <c r="M386" s="165"/>
      <c r="O386" s="165"/>
    </row>
    <row r="387" spans="1:15">
      <c r="A387" s="136" t="s">
        <v>469</v>
      </c>
      <c r="B387" s="137" t="s">
        <v>1558</v>
      </c>
      <c r="C387" s="138">
        <v>2.33</v>
      </c>
      <c r="D387" s="170">
        <v>0.55698000000000003</v>
      </c>
      <c r="E387" s="139">
        <v>1</v>
      </c>
      <c r="F387" s="170">
        <f t="shared" si="11"/>
        <v>0.55698000000000003</v>
      </c>
      <c r="G387" s="139">
        <v>1</v>
      </c>
      <c r="H387" s="131">
        <f t="shared" si="12"/>
        <v>2784.9</v>
      </c>
      <c r="I387" s="140" t="s">
        <v>17</v>
      </c>
      <c r="J387" s="141" t="s">
        <v>123</v>
      </c>
      <c r="K387" s="142" t="s">
        <v>368</v>
      </c>
      <c r="L387" s="135"/>
      <c r="M387" s="165"/>
      <c r="O387" s="165"/>
    </row>
    <row r="388" spans="1:15">
      <c r="A388" s="136" t="s">
        <v>470</v>
      </c>
      <c r="B388" s="137" t="s">
        <v>1558</v>
      </c>
      <c r="C388" s="138">
        <v>3.99</v>
      </c>
      <c r="D388" s="170">
        <v>0.84987999999999997</v>
      </c>
      <c r="E388" s="139">
        <v>1</v>
      </c>
      <c r="F388" s="170">
        <f t="shared" si="11"/>
        <v>0.84987999999999997</v>
      </c>
      <c r="G388" s="139">
        <v>1</v>
      </c>
      <c r="H388" s="131">
        <f t="shared" si="12"/>
        <v>4249.3999999999996</v>
      </c>
      <c r="I388" s="140" t="s">
        <v>17</v>
      </c>
      <c r="J388" s="141" t="s">
        <v>123</v>
      </c>
      <c r="K388" s="142" t="s">
        <v>368</v>
      </c>
      <c r="L388" s="135"/>
      <c r="M388" s="165"/>
      <c r="O388" s="165"/>
    </row>
    <row r="389" spans="1:15">
      <c r="A389" s="143" t="s">
        <v>471</v>
      </c>
      <c r="B389" s="144" t="s">
        <v>1558</v>
      </c>
      <c r="C389" s="145">
        <v>7.2</v>
      </c>
      <c r="D389" s="171">
        <v>1.7279800000000001</v>
      </c>
      <c r="E389" s="146">
        <v>1</v>
      </c>
      <c r="F389" s="171">
        <f t="shared" si="11"/>
        <v>1.7279800000000001</v>
      </c>
      <c r="G389" s="146">
        <v>1</v>
      </c>
      <c r="H389" s="147">
        <f t="shared" si="12"/>
        <v>8639.9</v>
      </c>
      <c r="I389" s="148" t="s">
        <v>17</v>
      </c>
      <c r="J389" s="149" t="s">
        <v>123</v>
      </c>
      <c r="K389" s="150" t="s">
        <v>368</v>
      </c>
      <c r="L389" s="135"/>
      <c r="M389" s="165"/>
      <c r="O389" s="165"/>
    </row>
    <row r="390" spans="1:15" s="135" customFormat="1">
      <c r="A390" s="127" t="s">
        <v>472</v>
      </c>
      <c r="B390" s="128" t="s">
        <v>1559</v>
      </c>
      <c r="C390" s="129">
        <v>1.54</v>
      </c>
      <c r="D390" s="169">
        <v>0.42425000000000002</v>
      </c>
      <c r="E390" s="130">
        <v>1</v>
      </c>
      <c r="F390" s="169">
        <f t="shared" si="11"/>
        <v>0.42425000000000002</v>
      </c>
      <c r="G390" s="130">
        <v>1</v>
      </c>
      <c r="H390" s="131">
        <f t="shared" si="12"/>
        <v>2121.25</v>
      </c>
      <c r="I390" s="132" t="s">
        <v>17</v>
      </c>
      <c r="J390" s="133" t="s">
        <v>123</v>
      </c>
      <c r="K390" s="134" t="s">
        <v>368</v>
      </c>
      <c r="L390" s="126"/>
      <c r="M390" s="165"/>
      <c r="N390" s="164"/>
      <c r="O390" s="165"/>
    </row>
    <row r="391" spans="1:15">
      <c r="A391" s="136" t="s">
        <v>473</v>
      </c>
      <c r="B391" s="137" t="s">
        <v>1559</v>
      </c>
      <c r="C391" s="138">
        <v>1.92</v>
      </c>
      <c r="D391" s="170">
        <v>0.51483999999999996</v>
      </c>
      <c r="E391" s="139">
        <v>1</v>
      </c>
      <c r="F391" s="170">
        <f t="shared" si="11"/>
        <v>0.51483999999999996</v>
      </c>
      <c r="G391" s="139">
        <v>1</v>
      </c>
      <c r="H391" s="131">
        <f t="shared" si="12"/>
        <v>2574.1999999999998</v>
      </c>
      <c r="I391" s="140" t="s">
        <v>17</v>
      </c>
      <c r="J391" s="141" t="s">
        <v>123</v>
      </c>
      <c r="K391" s="142" t="s">
        <v>368</v>
      </c>
      <c r="L391" s="135"/>
      <c r="M391" s="165"/>
      <c r="N391" s="166"/>
      <c r="O391" s="165"/>
    </row>
    <row r="392" spans="1:15">
      <c r="A392" s="136" t="s">
        <v>474</v>
      </c>
      <c r="B392" s="137" t="s">
        <v>1559</v>
      </c>
      <c r="C392" s="138">
        <v>2.56</v>
      </c>
      <c r="D392" s="170">
        <v>0.67686999999999997</v>
      </c>
      <c r="E392" s="139">
        <v>1</v>
      </c>
      <c r="F392" s="170">
        <f t="shared" si="11"/>
        <v>0.67686999999999997</v>
      </c>
      <c r="G392" s="139">
        <v>1</v>
      </c>
      <c r="H392" s="131">
        <f t="shared" si="12"/>
        <v>3384.35</v>
      </c>
      <c r="I392" s="140" t="s">
        <v>17</v>
      </c>
      <c r="J392" s="141" t="s">
        <v>123</v>
      </c>
      <c r="K392" s="142" t="s">
        <v>368</v>
      </c>
      <c r="L392" s="135"/>
      <c r="M392" s="165"/>
      <c r="O392" s="165"/>
    </row>
    <row r="393" spans="1:15">
      <c r="A393" s="143" t="s">
        <v>475</v>
      </c>
      <c r="B393" s="144" t="s">
        <v>1559</v>
      </c>
      <c r="C393" s="145">
        <v>6.18</v>
      </c>
      <c r="D393" s="171">
        <v>1.0280499999999999</v>
      </c>
      <c r="E393" s="146">
        <v>1</v>
      </c>
      <c r="F393" s="171">
        <f t="shared" si="11"/>
        <v>1.0280499999999999</v>
      </c>
      <c r="G393" s="146">
        <v>1</v>
      </c>
      <c r="H393" s="147">
        <f t="shared" si="12"/>
        <v>5140.2499999999991</v>
      </c>
      <c r="I393" s="148" t="s">
        <v>17</v>
      </c>
      <c r="J393" s="149" t="s">
        <v>123</v>
      </c>
      <c r="K393" s="150" t="s">
        <v>368</v>
      </c>
      <c r="L393" s="135"/>
      <c r="M393" s="165"/>
      <c r="O393" s="165"/>
    </row>
    <row r="394" spans="1:15">
      <c r="A394" s="127" t="s">
        <v>476</v>
      </c>
      <c r="B394" s="128" t="s">
        <v>1560</v>
      </c>
      <c r="C394" s="129">
        <v>1.89</v>
      </c>
      <c r="D394" s="169">
        <v>0.48947000000000002</v>
      </c>
      <c r="E394" s="130">
        <v>1</v>
      </c>
      <c r="F394" s="169">
        <f t="shared" si="11"/>
        <v>0.48947000000000002</v>
      </c>
      <c r="G394" s="130">
        <v>1</v>
      </c>
      <c r="H394" s="131">
        <f t="shared" si="12"/>
        <v>2447.35</v>
      </c>
      <c r="I394" s="132" t="s">
        <v>17</v>
      </c>
      <c r="J394" s="133" t="s">
        <v>123</v>
      </c>
      <c r="K394" s="134" t="s">
        <v>368</v>
      </c>
      <c r="L394" s="135"/>
      <c r="M394" s="165"/>
      <c r="O394" s="165"/>
    </row>
    <row r="395" spans="1:15">
      <c r="A395" s="136" t="s">
        <v>477</v>
      </c>
      <c r="B395" s="137" t="s">
        <v>1560</v>
      </c>
      <c r="C395" s="138">
        <v>2.46</v>
      </c>
      <c r="D395" s="170">
        <v>0.57982999999999996</v>
      </c>
      <c r="E395" s="139">
        <v>1</v>
      </c>
      <c r="F395" s="170">
        <f t="shared" si="11"/>
        <v>0.57982999999999996</v>
      </c>
      <c r="G395" s="139">
        <v>1</v>
      </c>
      <c r="H395" s="131">
        <f t="shared" si="12"/>
        <v>2899.1499999999996</v>
      </c>
      <c r="I395" s="140" t="s">
        <v>17</v>
      </c>
      <c r="J395" s="141" t="s">
        <v>123</v>
      </c>
      <c r="K395" s="142" t="s">
        <v>368</v>
      </c>
      <c r="L395" s="135"/>
      <c r="M395" s="165"/>
      <c r="O395" s="165"/>
    </row>
    <row r="396" spans="1:15">
      <c r="A396" s="136" t="s">
        <v>478</v>
      </c>
      <c r="B396" s="137" t="s">
        <v>1560</v>
      </c>
      <c r="C396" s="138">
        <v>3.42</v>
      </c>
      <c r="D396" s="170">
        <v>0.74485999999999997</v>
      </c>
      <c r="E396" s="139">
        <v>1</v>
      </c>
      <c r="F396" s="170">
        <f t="shared" si="11"/>
        <v>0.74485999999999997</v>
      </c>
      <c r="G396" s="139">
        <v>1</v>
      </c>
      <c r="H396" s="131">
        <f t="shared" si="12"/>
        <v>3724.2999999999997</v>
      </c>
      <c r="I396" s="140" t="s">
        <v>17</v>
      </c>
      <c r="J396" s="141" t="s">
        <v>123</v>
      </c>
      <c r="K396" s="142" t="s">
        <v>368</v>
      </c>
      <c r="L396" s="135"/>
      <c r="M396" s="165"/>
      <c r="O396" s="165"/>
    </row>
    <row r="397" spans="1:15">
      <c r="A397" s="143" t="s">
        <v>479</v>
      </c>
      <c r="B397" s="144" t="s">
        <v>1560</v>
      </c>
      <c r="C397" s="145">
        <v>5.93</v>
      </c>
      <c r="D397" s="171">
        <v>1.3060099999999999</v>
      </c>
      <c r="E397" s="146">
        <v>1</v>
      </c>
      <c r="F397" s="171">
        <f t="shared" si="11"/>
        <v>1.3060099999999999</v>
      </c>
      <c r="G397" s="146">
        <v>1</v>
      </c>
      <c r="H397" s="147">
        <f t="shared" si="12"/>
        <v>6530.0499999999993</v>
      </c>
      <c r="I397" s="148" t="s">
        <v>17</v>
      </c>
      <c r="J397" s="149" t="s">
        <v>123</v>
      </c>
      <c r="K397" s="150" t="s">
        <v>368</v>
      </c>
      <c r="L397" s="135"/>
      <c r="M397" s="165"/>
      <c r="O397" s="165"/>
    </row>
    <row r="398" spans="1:15" s="135" customFormat="1">
      <c r="A398" s="127" t="s">
        <v>480</v>
      </c>
      <c r="B398" s="128" t="s">
        <v>1561</v>
      </c>
      <c r="C398" s="129">
        <v>2</v>
      </c>
      <c r="D398" s="169">
        <v>0.44403999999999999</v>
      </c>
      <c r="E398" s="130">
        <v>1</v>
      </c>
      <c r="F398" s="169">
        <f t="shared" si="11"/>
        <v>0.44403999999999999</v>
      </c>
      <c r="G398" s="130">
        <v>1</v>
      </c>
      <c r="H398" s="131">
        <f t="shared" si="12"/>
        <v>2220.1999999999998</v>
      </c>
      <c r="I398" s="132" t="s">
        <v>17</v>
      </c>
      <c r="J398" s="133" t="s">
        <v>123</v>
      </c>
      <c r="K398" s="134" t="s">
        <v>368</v>
      </c>
      <c r="L398" s="126"/>
      <c r="M398" s="165"/>
      <c r="N398" s="164"/>
      <c r="O398" s="165"/>
    </row>
    <row r="399" spans="1:15">
      <c r="A399" s="136" t="s">
        <v>481</v>
      </c>
      <c r="B399" s="137" t="s">
        <v>1561</v>
      </c>
      <c r="C399" s="138">
        <v>2.63</v>
      </c>
      <c r="D399" s="170">
        <v>0.58118999999999998</v>
      </c>
      <c r="E399" s="139">
        <v>1</v>
      </c>
      <c r="F399" s="170">
        <f t="shared" ref="F399:F462" si="13">ROUND(D399*E399,5)</f>
        <v>0.58118999999999998</v>
      </c>
      <c r="G399" s="139">
        <v>1</v>
      </c>
      <c r="H399" s="131">
        <f t="shared" si="12"/>
        <v>2905.95</v>
      </c>
      <c r="I399" s="140" t="s">
        <v>17</v>
      </c>
      <c r="J399" s="141" t="s">
        <v>123</v>
      </c>
      <c r="K399" s="142" t="s">
        <v>368</v>
      </c>
      <c r="L399" s="135"/>
      <c r="M399" s="165"/>
      <c r="N399" s="166"/>
      <c r="O399" s="165"/>
    </row>
    <row r="400" spans="1:15">
      <c r="A400" s="136" t="s">
        <v>482</v>
      </c>
      <c r="B400" s="137" t="s">
        <v>1561</v>
      </c>
      <c r="C400" s="138">
        <v>4.01</v>
      </c>
      <c r="D400" s="170">
        <v>0.86441000000000001</v>
      </c>
      <c r="E400" s="139">
        <v>1</v>
      </c>
      <c r="F400" s="170">
        <f t="shared" si="13"/>
        <v>0.86441000000000001</v>
      </c>
      <c r="G400" s="139">
        <v>1</v>
      </c>
      <c r="H400" s="131">
        <f t="shared" si="12"/>
        <v>4322.05</v>
      </c>
      <c r="I400" s="140" t="s">
        <v>17</v>
      </c>
      <c r="J400" s="141" t="s">
        <v>123</v>
      </c>
      <c r="K400" s="142" t="s">
        <v>368</v>
      </c>
      <c r="L400" s="135"/>
      <c r="M400" s="165"/>
      <c r="O400" s="165"/>
    </row>
    <row r="401" spans="1:15">
      <c r="A401" s="143" t="s">
        <v>483</v>
      </c>
      <c r="B401" s="144" t="s">
        <v>1561</v>
      </c>
      <c r="C401" s="145">
        <v>7.43</v>
      </c>
      <c r="D401" s="171">
        <v>2.1892499999999999</v>
      </c>
      <c r="E401" s="146">
        <v>1</v>
      </c>
      <c r="F401" s="171">
        <f t="shared" si="13"/>
        <v>2.1892499999999999</v>
      </c>
      <c r="G401" s="146">
        <v>1</v>
      </c>
      <c r="H401" s="147">
        <f t="shared" si="12"/>
        <v>10946.25</v>
      </c>
      <c r="I401" s="148" t="s">
        <v>17</v>
      </c>
      <c r="J401" s="149" t="s">
        <v>123</v>
      </c>
      <c r="K401" s="150" t="s">
        <v>368</v>
      </c>
      <c r="L401" s="135"/>
      <c r="M401" s="165"/>
      <c r="O401" s="165"/>
    </row>
    <row r="402" spans="1:15">
      <c r="A402" s="127" t="s">
        <v>484</v>
      </c>
      <c r="B402" s="128" t="s">
        <v>1562</v>
      </c>
      <c r="C402" s="129">
        <v>2.0299999999999998</v>
      </c>
      <c r="D402" s="169">
        <v>0.60172000000000003</v>
      </c>
      <c r="E402" s="130">
        <v>1</v>
      </c>
      <c r="F402" s="169">
        <f t="shared" si="13"/>
        <v>0.60172000000000003</v>
      </c>
      <c r="G402" s="130">
        <v>1</v>
      </c>
      <c r="H402" s="131">
        <f t="shared" si="12"/>
        <v>3008.6000000000004</v>
      </c>
      <c r="I402" s="132" t="s">
        <v>17</v>
      </c>
      <c r="J402" s="133" t="s">
        <v>123</v>
      </c>
      <c r="K402" s="134" t="s">
        <v>368</v>
      </c>
      <c r="L402" s="135"/>
      <c r="M402" s="165"/>
      <c r="O402" s="165"/>
    </row>
    <row r="403" spans="1:15">
      <c r="A403" s="136" t="s">
        <v>485</v>
      </c>
      <c r="B403" s="137" t="s">
        <v>1562</v>
      </c>
      <c r="C403" s="138">
        <v>2.97</v>
      </c>
      <c r="D403" s="170">
        <v>0.63666999999999996</v>
      </c>
      <c r="E403" s="139">
        <v>1</v>
      </c>
      <c r="F403" s="170">
        <f t="shared" si="13"/>
        <v>0.63666999999999996</v>
      </c>
      <c r="G403" s="139">
        <v>1</v>
      </c>
      <c r="H403" s="131">
        <f t="shared" ref="H403:H466" si="14">F403*5000</f>
        <v>3183.35</v>
      </c>
      <c r="I403" s="140" t="s">
        <v>17</v>
      </c>
      <c r="J403" s="141" t="s">
        <v>123</v>
      </c>
      <c r="K403" s="142" t="s">
        <v>368</v>
      </c>
      <c r="L403" s="135"/>
      <c r="M403" s="165"/>
      <c r="O403" s="165"/>
    </row>
    <row r="404" spans="1:15">
      <c r="A404" s="136" t="s">
        <v>486</v>
      </c>
      <c r="B404" s="137" t="s">
        <v>1562</v>
      </c>
      <c r="C404" s="138">
        <v>5.2</v>
      </c>
      <c r="D404" s="170">
        <v>1.0699099999999999</v>
      </c>
      <c r="E404" s="139">
        <v>1</v>
      </c>
      <c r="F404" s="170">
        <f t="shared" si="13"/>
        <v>1.0699099999999999</v>
      </c>
      <c r="G404" s="139">
        <v>1</v>
      </c>
      <c r="H404" s="131">
        <f t="shared" si="14"/>
        <v>5349.5499999999993</v>
      </c>
      <c r="I404" s="140" t="s">
        <v>17</v>
      </c>
      <c r="J404" s="141" t="s">
        <v>123</v>
      </c>
      <c r="K404" s="142" t="s">
        <v>368</v>
      </c>
      <c r="L404" s="135"/>
      <c r="M404" s="165"/>
      <c r="O404" s="165"/>
    </row>
    <row r="405" spans="1:15">
      <c r="A405" s="143" t="s">
        <v>487</v>
      </c>
      <c r="B405" s="144" t="s">
        <v>1562</v>
      </c>
      <c r="C405" s="145">
        <v>8.6999999999999993</v>
      </c>
      <c r="D405" s="171">
        <v>2.0715499999999998</v>
      </c>
      <c r="E405" s="146">
        <v>1</v>
      </c>
      <c r="F405" s="171">
        <f t="shared" si="13"/>
        <v>2.0715499999999998</v>
      </c>
      <c r="G405" s="146">
        <v>1</v>
      </c>
      <c r="H405" s="147">
        <f t="shared" si="14"/>
        <v>10357.749999999998</v>
      </c>
      <c r="I405" s="148" t="s">
        <v>17</v>
      </c>
      <c r="J405" s="149" t="s">
        <v>123</v>
      </c>
      <c r="K405" s="150" t="s">
        <v>368</v>
      </c>
      <c r="L405" s="135"/>
      <c r="M405" s="165"/>
      <c r="O405" s="165"/>
    </row>
    <row r="406" spans="1:15" s="135" customFormat="1">
      <c r="A406" s="127" t="s">
        <v>488</v>
      </c>
      <c r="B406" s="128" t="s">
        <v>1563</v>
      </c>
      <c r="C406" s="129">
        <v>2.1</v>
      </c>
      <c r="D406" s="169">
        <v>0.48788999999999999</v>
      </c>
      <c r="E406" s="130">
        <v>1</v>
      </c>
      <c r="F406" s="169">
        <f t="shared" si="13"/>
        <v>0.48788999999999999</v>
      </c>
      <c r="G406" s="130">
        <v>1</v>
      </c>
      <c r="H406" s="131">
        <f t="shared" si="14"/>
        <v>2439.4499999999998</v>
      </c>
      <c r="I406" s="132" t="s">
        <v>17</v>
      </c>
      <c r="J406" s="133" t="s">
        <v>123</v>
      </c>
      <c r="K406" s="134" t="s">
        <v>368</v>
      </c>
      <c r="L406" s="126"/>
      <c r="M406" s="165"/>
      <c r="N406" s="164"/>
      <c r="O406" s="165"/>
    </row>
    <row r="407" spans="1:15">
      <c r="A407" s="136" t="s">
        <v>489</v>
      </c>
      <c r="B407" s="137" t="s">
        <v>1563</v>
      </c>
      <c r="C407" s="138">
        <v>2.74</v>
      </c>
      <c r="D407" s="170">
        <v>0.63934000000000002</v>
      </c>
      <c r="E407" s="139">
        <v>1</v>
      </c>
      <c r="F407" s="170">
        <f t="shared" si="13"/>
        <v>0.63934000000000002</v>
      </c>
      <c r="G407" s="139">
        <v>1</v>
      </c>
      <c r="H407" s="131">
        <f t="shared" si="14"/>
        <v>3196.7000000000003</v>
      </c>
      <c r="I407" s="140" t="s">
        <v>17</v>
      </c>
      <c r="J407" s="141" t="s">
        <v>123</v>
      </c>
      <c r="K407" s="142" t="s">
        <v>368</v>
      </c>
      <c r="L407" s="135"/>
      <c r="M407" s="165"/>
      <c r="N407" s="166"/>
      <c r="O407" s="165"/>
    </row>
    <row r="408" spans="1:15">
      <c r="A408" s="136" t="s">
        <v>490</v>
      </c>
      <c r="B408" s="137" t="s">
        <v>1563</v>
      </c>
      <c r="C408" s="138">
        <v>4.12</v>
      </c>
      <c r="D408" s="170">
        <v>0.93749000000000005</v>
      </c>
      <c r="E408" s="139">
        <v>1</v>
      </c>
      <c r="F408" s="170">
        <f t="shared" si="13"/>
        <v>0.93749000000000005</v>
      </c>
      <c r="G408" s="139">
        <v>1</v>
      </c>
      <c r="H408" s="131">
        <f t="shared" si="14"/>
        <v>4687.45</v>
      </c>
      <c r="I408" s="140" t="s">
        <v>17</v>
      </c>
      <c r="J408" s="141" t="s">
        <v>123</v>
      </c>
      <c r="K408" s="142" t="s">
        <v>368</v>
      </c>
      <c r="L408" s="135"/>
      <c r="M408" s="165"/>
      <c r="O408" s="165"/>
    </row>
    <row r="409" spans="1:15">
      <c r="A409" s="143" t="s">
        <v>491</v>
      </c>
      <c r="B409" s="144" t="s">
        <v>1563</v>
      </c>
      <c r="C409" s="145">
        <v>7.53</v>
      </c>
      <c r="D409" s="171">
        <v>1.92645</v>
      </c>
      <c r="E409" s="146">
        <v>1</v>
      </c>
      <c r="F409" s="171">
        <f t="shared" si="13"/>
        <v>1.92645</v>
      </c>
      <c r="G409" s="146">
        <v>1</v>
      </c>
      <c r="H409" s="147">
        <f t="shared" si="14"/>
        <v>9632.25</v>
      </c>
      <c r="I409" s="148" t="s">
        <v>17</v>
      </c>
      <c r="J409" s="149" t="s">
        <v>123</v>
      </c>
      <c r="K409" s="150" t="s">
        <v>368</v>
      </c>
      <c r="L409" s="135"/>
      <c r="M409" s="165"/>
      <c r="O409" s="165"/>
    </row>
    <row r="410" spans="1:15">
      <c r="A410" s="127" t="s">
        <v>492</v>
      </c>
      <c r="B410" s="128" t="s">
        <v>1564</v>
      </c>
      <c r="C410" s="129">
        <v>2.58</v>
      </c>
      <c r="D410" s="169">
        <v>1.29874</v>
      </c>
      <c r="E410" s="130">
        <v>1</v>
      </c>
      <c r="F410" s="169">
        <f t="shared" si="13"/>
        <v>1.29874</v>
      </c>
      <c r="G410" s="130">
        <v>1</v>
      </c>
      <c r="H410" s="131">
        <f t="shared" si="14"/>
        <v>6493.7</v>
      </c>
      <c r="I410" s="132" t="s">
        <v>17</v>
      </c>
      <c r="J410" s="133" t="s">
        <v>123</v>
      </c>
      <c r="K410" s="134" t="s">
        <v>124</v>
      </c>
      <c r="L410" s="135"/>
      <c r="M410" s="165"/>
      <c r="O410" s="165"/>
    </row>
    <row r="411" spans="1:15">
      <c r="A411" s="136" t="s">
        <v>493</v>
      </c>
      <c r="B411" s="137" t="s">
        <v>1564</v>
      </c>
      <c r="C411" s="138">
        <v>5.82</v>
      </c>
      <c r="D411" s="170">
        <v>1.8165500000000001</v>
      </c>
      <c r="E411" s="139">
        <v>1</v>
      </c>
      <c r="F411" s="170">
        <f t="shared" si="13"/>
        <v>1.8165500000000001</v>
      </c>
      <c r="G411" s="139">
        <v>1</v>
      </c>
      <c r="H411" s="131">
        <f t="shared" si="14"/>
        <v>9082.75</v>
      </c>
      <c r="I411" s="140" t="s">
        <v>17</v>
      </c>
      <c r="J411" s="141" t="s">
        <v>123</v>
      </c>
      <c r="K411" s="142" t="s">
        <v>124</v>
      </c>
      <c r="L411" s="135"/>
      <c r="M411" s="165"/>
      <c r="O411" s="165"/>
    </row>
    <row r="412" spans="1:15">
      <c r="A412" s="136" t="s">
        <v>494</v>
      </c>
      <c r="B412" s="137" t="s">
        <v>1564</v>
      </c>
      <c r="C412" s="138">
        <v>10.6</v>
      </c>
      <c r="D412" s="170">
        <v>2.99396</v>
      </c>
      <c r="E412" s="139">
        <v>1</v>
      </c>
      <c r="F412" s="170">
        <f t="shared" si="13"/>
        <v>2.99396</v>
      </c>
      <c r="G412" s="139">
        <v>1</v>
      </c>
      <c r="H412" s="131">
        <f t="shared" si="14"/>
        <v>14969.8</v>
      </c>
      <c r="I412" s="140" t="s">
        <v>17</v>
      </c>
      <c r="J412" s="141" t="s">
        <v>123</v>
      </c>
      <c r="K412" s="142" t="s">
        <v>124</v>
      </c>
      <c r="L412" s="135"/>
      <c r="M412" s="165"/>
      <c r="O412" s="165"/>
    </row>
    <row r="413" spans="1:15">
      <c r="A413" s="143" t="s">
        <v>495</v>
      </c>
      <c r="B413" s="144" t="s">
        <v>1564</v>
      </c>
      <c r="C413" s="145">
        <v>19.82</v>
      </c>
      <c r="D413" s="171">
        <v>5.6266400000000001</v>
      </c>
      <c r="E413" s="146">
        <v>1</v>
      </c>
      <c r="F413" s="171">
        <f t="shared" si="13"/>
        <v>5.6266400000000001</v>
      </c>
      <c r="G413" s="146">
        <v>1</v>
      </c>
      <c r="H413" s="147">
        <f t="shared" si="14"/>
        <v>28133.200000000001</v>
      </c>
      <c r="I413" s="148" t="s">
        <v>17</v>
      </c>
      <c r="J413" s="149" t="s">
        <v>123</v>
      </c>
      <c r="K413" s="150" t="s">
        <v>124</v>
      </c>
      <c r="L413" s="135"/>
      <c r="M413" s="165"/>
      <c r="O413" s="165"/>
    </row>
    <row r="414" spans="1:15" s="135" customFormat="1">
      <c r="A414" s="127" t="s">
        <v>496</v>
      </c>
      <c r="B414" s="128" t="s">
        <v>1565</v>
      </c>
      <c r="C414" s="129">
        <v>2.31</v>
      </c>
      <c r="D414" s="169">
        <v>1.04481</v>
      </c>
      <c r="E414" s="130">
        <v>1</v>
      </c>
      <c r="F414" s="169">
        <f t="shared" si="13"/>
        <v>1.04481</v>
      </c>
      <c r="G414" s="130">
        <v>1</v>
      </c>
      <c r="H414" s="131">
        <f t="shared" si="14"/>
        <v>5224.05</v>
      </c>
      <c r="I414" s="132" t="s">
        <v>17</v>
      </c>
      <c r="J414" s="133" t="s">
        <v>123</v>
      </c>
      <c r="K414" s="134" t="s">
        <v>124</v>
      </c>
      <c r="L414" s="126"/>
      <c r="M414" s="165"/>
      <c r="N414" s="164"/>
      <c r="O414" s="165"/>
    </row>
    <row r="415" spans="1:15">
      <c r="A415" s="136" t="s">
        <v>497</v>
      </c>
      <c r="B415" s="137" t="s">
        <v>1565</v>
      </c>
      <c r="C415" s="138">
        <v>3.79</v>
      </c>
      <c r="D415" s="170">
        <v>1.3545199999999999</v>
      </c>
      <c r="E415" s="139">
        <v>1</v>
      </c>
      <c r="F415" s="170">
        <f t="shared" si="13"/>
        <v>1.3545199999999999</v>
      </c>
      <c r="G415" s="139">
        <v>1</v>
      </c>
      <c r="H415" s="131">
        <f t="shared" si="14"/>
        <v>6772.5999999999995</v>
      </c>
      <c r="I415" s="140" t="s">
        <v>17</v>
      </c>
      <c r="J415" s="141" t="s">
        <v>123</v>
      </c>
      <c r="K415" s="142" t="s">
        <v>124</v>
      </c>
      <c r="L415" s="135"/>
      <c r="M415" s="165"/>
      <c r="N415" s="166"/>
      <c r="O415" s="165"/>
    </row>
    <row r="416" spans="1:15">
      <c r="A416" s="136" t="s">
        <v>498</v>
      </c>
      <c r="B416" s="137" t="s">
        <v>1565</v>
      </c>
      <c r="C416" s="138">
        <v>7.16</v>
      </c>
      <c r="D416" s="170">
        <v>2.33127</v>
      </c>
      <c r="E416" s="139">
        <v>1</v>
      </c>
      <c r="F416" s="170">
        <f t="shared" si="13"/>
        <v>2.33127</v>
      </c>
      <c r="G416" s="139">
        <v>1</v>
      </c>
      <c r="H416" s="131">
        <f t="shared" si="14"/>
        <v>11656.35</v>
      </c>
      <c r="I416" s="140" t="s">
        <v>17</v>
      </c>
      <c r="J416" s="141" t="s">
        <v>123</v>
      </c>
      <c r="K416" s="142" t="s">
        <v>124</v>
      </c>
      <c r="L416" s="135"/>
      <c r="M416" s="165"/>
      <c r="O416" s="165"/>
    </row>
    <row r="417" spans="1:15">
      <c r="A417" s="143" t="s">
        <v>499</v>
      </c>
      <c r="B417" s="144" t="s">
        <v>1565</v>
      </c>
      <c r="C417" s="145">
        <v>14.51</v>
      </c>
      <c r="D417" s="171">
        <v>4.6895600000000002</v>
      </c>
      <c r="E417" s="146">
        <v>1</v>
      </c>
      <c r="F417" s="171">
        <f t="shared" si="13"/>
        <v>4.6895600000000002</v>
      </c>
      <c r="G417" s="146">
        <v>1</v>
      </c>
      <c r="H417" s="147">
        <f t="shared" si="14"/>
        <v>23447.8</v>
      </c>
      <c r="I417" s="148" t="s">
        <v>17</v>
      </c>
      <c r="J417" s="149" t="s">
        <v>123</v>
      </c>
      <c r="K417" s="150" t="s">
        <v>124</v>
      </c>
      <c r="L417" s="135"/>
      <c r="M417" s="165"/>
      <c r="O417" s="165"/>
    </row>
    <row r="418" spans="1:15">
      <c r="A418" s="127" t="s">
        <v>500</v>
      </c>
      <c r="B418" s="128" t="s">
        <v>1566</v>
      </c>
      <c r="C418" s="129">
        <v>3.41</v>
      </c>
      <c r="D418" s="169">
        <v>1.10829</v>
      </c>
      <c r="E418" s="130">
        <v>1</v>
      </c>
      <c r="F418" s="169">
        <f t="shared" si="13"/>
        <v>1.10829</v>
      </c>
      <c r="G418" s="130">
        <v>1</v>
      </c>
      <c r="H418" s="131">
        <f t="shared" si="14"/>
        <v>5541.45</v>
      </c>
      <c r="I418" s="132" t="s">
        <v>17</v>
      </c>
      <c r="J418" s="133" t="s">
        <v>123</v>
      </c>
      <c r="K418" s="134" t="s">
        <v>124</v>
      </c>
      <c r="L418" s="135"/>
      <c r="M418" s="165"/>
      <c r="O418" s="165"/>
    </row>
    <row r="419" spans="1:15">
      <c r="A419" s="136" t="s">
        <v>501</v>
      </c>
      <c r="B419" s="137" t="s">
        <v>1566</v>
      </c>
      <c r="C419" s="138">
        <v>5.35</v>
      </c>
      <c r="D419" s="170">
        <v>1.4563200000000001</v>
      </c>
      <c r="E419" s="139">
        <v>1</v>
      </c>
      <c r="F419" s="170">
        <f t="shared" si="13"/>
        <v>1.4563200000000001</v>
      </c>
      <c r="G419" s="139">
        <v>1</v>
      </c>
      <c r="H419" s="131">
        <f t="shared" si="14"/>
        <v>7281.6</v>
      </c>
      <c r="I419" s="140" t="s">
        <v>17</v>
      </c>
      <c r="J419" s="141" t="s">
        <v>123</v>
      </c>
      <c r="K419" s="142" t="s">
        <v>124</v>
      </c>
      <c r="L419" s="135"/>
      <c r="M419" s="165"/>
      <c r="O419" s="165"/>
    </row>
    <row r="420" spans="1:15">
      <c r="A420" s="136" t="s">
        <v>502</v>
      </c>
      <c r="B420" s="137" t="s">
        <v>1566</v>
      </c>
      <c r="C420" s="138">
        <v>8.7200000000000006</v>
      </c>
      <c r="D420" s="170">
        <v>2.2682600000000002</v>
      </c>
      <c r="E420" s="139">
        <v>1</v>
      </c>
      <c r="F420" s="170">
        <f t="shared" si="13"/>
        <v>2.2682600000000002</v>
      </c>
      <c r="G420" s="139">
        <v>1</v>
      </c>
      <c r="H420" s="131">
        <f t="shared" si="14"/>
        <v>11341.300000000001</v>
      </c>
      <c r="I420" s="140" t="s">
        <v>17</v>
      </c>
      <c r="J420" s="141" t="s">
        <v>123</v>
      </c>
      <c r="K420" s="142" t="s">
        <v>124</v>
      </c>
      <c r="L420" s="135"/>
      <c r="M420" s="165"/>
      <c r="O420" s="165"/>
    </row>
    <row r="421" spans="1:15">
      <c r="A421" s="143" t="s">
        <v>503</v>
      </c>
      <c r="B421" s="144" t="s">
        <v>1566</v>
      </c>
      <c r="C421" s="145">
        <v>15.54</v>
      </c>
      <c r="D421" s="171">
        <v>4.6327600000000002</v>
      </c>
      <c r="E421" s="146">
        <v>1</v>
      </c>
      <c r="F421" s="171">
        <f t="shared" si="13"/>
        <v>4.6327600000000002</v>
      </c>
      <c r="G421" s="146">
        <v>1</v>
      </c>
      <c r="H421" s="147">
        <f t="shared" si="14"/>
        <v>23163.8</v>
      </c>
      <c r="I421" s="148" t="s">
        <v>17</v>
      </c>
      <c r="J421" s="149" t="s">
        <v>123</v>
      </c>
      <c r="K421" s="150" t="s">
        <v>124</v>
      </c>
      <c r="L421" s="135"/>
      <c r="M421" s="165"/>
      <c r="O421" s="165"/>
    </row>
    <row r="422" spans="1:15" s="135" customFormat="1">
      <c r="A422" s="127" t="s">
        <v>504</v>
      </c>
      <c r="B422" s="128" t="s">
        <v>1567</v>
      </c>
      <c r="C422" s="129">
        <v>4.6100000000000003</v>
      </c>
      <c r="D422" s="169">
        <v>1.1695</v>
      </c>
      <c r="E422" s="130">
        <v>1</v>
      </c>
      <c r="F422" s="169">
        <f t="shared" si="13"/>
        <v>1.1695</v>
      </c>
      <c r="G422" s="130">
        <v>1</v>
      </c>
      <c r="H422" s="131">
        <f t="shared" si="14"/>
        <v>5847.5</v>
      </c>
      <c r="I422" s="132" t="s">
        <v>17</v>
      </c>
      <c r="J422" s="133" t="s">
        <v>123</v>
      </c>
      <c r="K422" s="134" t="s">
        <v>124</v>
      </c>
      <c r="L422" s="126"/>
      <c r="M422" s="165"/>
      <c r="N422" s="164"/>
      <c r="O422" s="165"/>
    </row>
    <row r="423" spans="1:15">
      <c r="A423" s="136" t="s">
        <v>505</v>
      </c>
      <c r="B423" s="137" t="s">
        <v>1567</v>
      </c>
      <c r="C423" s="138">
        <v>6.37</v>
      </c>
      <c r="D423" s="170">
        <v>1.5175399999999999</v>
      </c>
      <c r="E423" s="139">
        <v>1</v>
      </c>
      <c r="F423" s="170">
        <f t="shared" si="13"/>
        <v>1.5175399999999999</v>
      </c>
      <c r="G423" s="139">
        <v>1</v>
      </c>
      <c r="H423" s="131">
        <f t="shared" si="14"/>
        <v>7587.7</v>
      </c>
      <c r="I423" s="140" t="s">
        <v>17</v>
      </c>
      <c r="J423" s="141" t="s">
        <v>123</v>
      </c>
      <c r="K423" s="142" t="s">
        <v>124</v>
      </c>
      <c r="L423" s="135"/>
      <c r="M423" s="165"/>
      <c r="N423" s="166"/>
      <c r="O423" s="165"/>
    </row>
    <row r="424" spans="1:15">
      <c r="A424" s="136" t="s">
        <v>506</v>
      </c>
      <c r="B424" s="137" t="s">
        <v>1567</v>
      </c>
      <c r="C424" s="138">
        <v>10.220000000000001</v>
      </c>
      <c r="D424" s="170">
        <v>2.1617000000000002</v>
      </c>
      <c r="E424" s="139">
        <v>1</v>
      </c>
      <c r="F424" s="170">
        <f t="shared" si="13"/>
        <v>2.1617000000000002</v>
      </c>
      <c r="G424" s="139">
        <v>1</v>
      </c>
      <c r="H424" s="131">
        <f t="shared" si="14"/>
        <v>10808.5</v>
      </c>
      <c r="I424" s="140" t="s">
        <v>17</v>
      </c>
      <c r="J424" s="141" t="s">
        <v>123</v>
      </c>
      <c r="K424" s="142" t="s">
        <v>124</v>
      </c>
      <c r="L424" s="135"/>
      <c r="M424" s="165"/>
      <c r="O424" s="165"/>
    </row>
    <row r="425" spans="1:15">
      <c r="A425" s="143" t="s">
        <v>507</v>
      </c>
      <c r="B425" s="144" t="s">
        <v>1567</v>
      </c>
      <c r="C425" s="145">
        <v>16.11</v>
      </c>
      <c r="D425" s="171">
        <v>4.2556700000000003</v>
      </c>
      <c r="E425" s="146">
        <v>1</v>
      </c>
      <c r="F425" s="171">
        <f t="shared" si="13"/>
        <v>4.2556700000000003</v>
      </c>
      <c r="G425" s="146">
        <v>1</v>
      </c>
      <c r="H425" s="147">
        <f t="shared" si="14"/>
        <v>21278.350000000002</v>
      </c>
      <c r="I425" s="148" t="s">
        <v>17</v>
      </c>
      <c r="J425" s="149" t="s">
        <v>123</v>
      </c>
      <c r="K425" s="150" t="s">
        <v>124</v>
      </c>
      <c r="L425" s="135"/>
      <c r="M425" s="165"/>
      <c r="O425" s="165"/>
    </row>
    <row r="426" spans="1:15">
      <c r="A426" s="127" t="s">
        <v>508</v>
      </c>
      <c r="B426" s="128" t="s">
        <v>1568</v>
      </c>
      <c r="C426" s="129">
        <v>2.61</v>
      </c>
      <c r="D426" s="169">
        <v>0.65254999999999996</v>
      </c>
      <c r="E426" s="130">
        <v>1</v>
      </c>
      <c r="F426" s="169">
        <f t="shared" si="13"/>
        <v>0.65254999999999996</v>
      </c>
      <c r="G426" s="130">
        <v>1</v>
      </c>
      <c r="H426" s="131">
        <f t="shared" si="14"/>
        <v>3262.75</v>
      </c>
      <c r="I426" s="132" t="s">
        <v>17</v>
      </c>
      <c r="J426" s="133" t="s">
        <v>123</v>
      </c>
      <c r="K426" s="134" t="s">
        <v>124</v>
      </c>
      <c r="L426" s="135"/>
      <c r="M426" s="165"/>
      <c r="O426" s="165"/>
    </row>
    <row r="427" spans="1:15">
      <c r="A427" s="136" t="s">
        <v>509</v>
      </c>
      <c r="B427" s="137" t="s">
        <v>1568</v>
      </c>
      <c r="C427" s="138">
        <v>4.16</v>
      </c>
      <c r="D427" s="170">
        <v>0.88712000000000002</v>
      </c>
      <c r="E427" s="139">
        <v>1</v>
      </c>
      <c r="F427" s="170">
        <f t="shared" si="13"/>
        <v>0.88712000000000002</v>
      </c>
      <c r="G427" s="139">
        <v>1</v>
      </c>
      <c r="H427" s="131">
        <f t="shared" si="14"/>
        <v>4435.6000000000004</v>
      </c>
      <c r="I427" s="140" t="s">
        <v>17</v>
      </c>
      <c r="J427" s="141" t="s">
        <v>123</v>
      </c>
      <c r="K427" s="142" t="s">
        <v>124</v>
      </c>
      <c r="L427" s="135"/>
      <c r="M427" s="165"/>
      <c r="O427" s="165"/>
    </row>
    <row r="428" spans="1:15">
      <c r="A428" s="136" t="s">
        <v>510</v>
      </c>
      <c r="B428" s="137" t="s">
        <v>1568</v>
      </c>
      <c r="C428" s="138">
        <v>8.06</v>
      </c>
      <c r="D428" s="170">
        <v>1.43353</v>
      </c>
      <c r="E428" s="139">
        <v>1</v>
      </c>
      <c r="F428" s="170">
        <f t="shared" si="13"/>
        <v>1.43353</v>
      </c>
      <c r="G428" s="139">
        <v>1</v>
      </c>
      <c r="H428" s="131">
        <f t="shared" si="14"/>
        <v>7167.65</v>
      </c>
      <c r="I428" s="140" t="s">
        <v>17</v>
      </c>
      <c r="J428" s="141" t="s">
        <v>123</v>
      </c>
      <c r="K428" s="142" t="s">
        <v>124</v>
      </c>
      <c r="L428" s="135"/>
      <c r="M428" s="165"/>
      <c r="O428" s="165"/>
    </row>
    <row r="429" spans="1:15">
      <c r="A429" s="143" t="s">
        <v>511</v>
      </c>
      <c r="B429" s="144" t="s">
        <v>1568</v>
      </c>
      <c r="C429" s="145">
        <v>8.86</v>
      </c>
      <c r="D429" s="171">
        <v>2.6756099999999998</v>
      </c>
      <c r="E429" s="146">
        <v>1</v>
      </c>
      <c r="F429" s="171">
        <f t="shared" si="13"/>
        <v>2.6756099999999998</v>
      </c>
      <c r="G429" s="146">
        <v>1</v>
      </c>
      <c r="H429" s="147">
        <f t="shared" si="14"/>
        <v>13378.05</v>
      </c>
      <c r="I429" s="148" t="s">
        <v>17</v>
      </c>
      <c r="J429" s="149" t="s">
        <v>123</v>
      </c>
      <c r="K429" s="150" t="s">
        <v>124</v>
      </c>
      <c r="L429" s="135"/>
      <c r="M429" s="165"/>
      <c r="O429" s="165"/>
    </row>
    <row r="430" spans="1:15" s="135" customFormat="1">
      <c r="A430" s="127" t="s">
        <v>512</v>
      </c>
      <c r="B430" s="128" t="s">
        <v>1569</v>
      </c>
      <c r="C430" s="129">
        <v>2.93</v>
      </c>
      <c r="D430" s="169">
        <v>1.0280400000000001</v>
      </c>
      <c r="E430" s="130">
        <v>1</v>
      </c>
      <c r="F430" s="169">
        <f t="shared" si="13"/>
        <v>1.0280400000000001</v>
      </c>
      <c r="G430" s="130">
        <v>1</v>
      </c>
      <c r="H430" s="131">
        <f t="shared" si="14"/>
        <v>5140.2000000000007</v>
      </c>
      <c r="I430" s="132" t="s">
        <v>17</v>
      </c>
      <c r="J430" s="133" t="s">
        <v>123</v>
      </c>
      <c r="K430" s="134" t="s">
        <v>124</v>
      </c>
      <c r="L430" s="126"/>
      <c r="M430" s="165"/>
      <c r="N430" s="164"/>
      <c r="O430" s="165"/>
    </row>
    <row r="431" spans="1:15">
      <c r="A431" s="136" t="s">
        <v>513</v>
      </c>
      <c r="B431" s="137" t="s">
        <v>1569</v>
      </c>
      <c r="C431" s="138">
        <v>3.97</v>
      </c>
      <c r="D431" s="170">
        <v>1.32714</v>
      </c>
      <c r="E431" s="139">
        <v>1</v>
      </c>
      <c r="F431" s="170">
        <f t="shared" si="13"/>
        <v>1.32714</v>
      </c>
      <c r="G431" s="139">
        <v>1</v>
      </c>
      <c r="H431" s="131">
        <f t="shared" si="14"/>
        <v>6635.7</v>
      </c>
      <c r="I431" s="140" t="s">
        <v>17</v>
      </c>
      <c r="J431" s="141" t="s">
        <v>123</v>
      </c>
      <c r="K431" s="142" t="s">
        <v>124</v>
      </c>
      <c r="L431" s="135"/>
      <c r="M431" s="165"/>
      <c r="N431" s="166"/>
      <c r="O431" s="165"/>
    </row>
    <row r="432" spans="1:15">
      <c r="A432" s="136" t="s">
        <v>514</v>
      </c>
      <c r="B432" s="137" t="s">
        <v>1569</v>
      </c>
      <c r="C432" s="138">
        <v>7.28</v>
      </c>
      <c r="D432" s="170">
        <v>2.0918600000000001</v>
      </c>
      <c r="E432" s="139">
        <v>1</v>
      </c>
      <c r="F432" s="170">
        <f t="shared" si="13"/>
        <v>2.0918600000000001</v>
      </c>
      <c r="G432" s="139">
        <v>1</v>
      </c>
      <c r="H432" s="131">
        <f t="shared" si="14"/>
        <v>10459.300000000001</v>
      </c>
      <c r="I432" s="140" t="s">
        <v>17</v>
      </c>
      <c r="J432" s="141" t="s">
        <v>123</v>
      </c>
      <c r="K432" s="142" t="s">
        <v>124</v>
      </c>
      <c r="L432" s="135"/>
      <c r="M432" s="165"/>
      <c r="O432" s="165"/>
    </row>
    <row r="433" spans="1:15">
      <c r="A433" s="143" t="s">
        <v>515</v>
      </c>
      <c r="B433" s="144" t="s">
        <v>1569</v>
      </c>
      <c r="C433" s="145">
        <v>15.35</v>
      </c>
      <c r="D433" s="171">
        <v>3.94774</v>
      </c>
      <c r="E433" s="146">
        <v>1</v>
      </c>
      <c r="F433" s="171">
        <f t="shared" si="13"/>
        <v>3.94774</v>
      </c>
      <c r="G433" s="146">
        <v>1</v>
      </c>
      <c r="H433" s="147">
        <f t="shared" si="14"/>
        <v>19738.7</v>
      </c>
      <c r="I433" s="148" t="s">
        <v>17</v>
      </c>
      <c r="J433" s="149" t="s">
        <v>123</v>
      </c>
      <c r="K433" s="150" t="s">
        <v>124</v>
      </c>
      <c r="L433" s="135"/>
      <c r="M433" s="165"/>
      <c r="O433" s="165"/>
    </row>
    <row r="434" spans="1:15">
      <c r="A434" s="127" t="s">
        <v>516</v>
      </c>
      <c r="B434" s="128" t="s">
        <v>1570</v>
      </c>
      <c r="C434" s="129">
        <v>1.87</v>
      </c>
      <c r="D434" s="169">
        <v>0.76500000000000001</v>
      </c>
      <c r="E434" s="130">
        <v>1</v>
      </c>
      <c r="F434" s="169">
        <f t="shared" si="13"/>
        <v>0.76500000000000001</v>
      </c>
      <c r="G434" s="130">
        <v>1</v>
      </c>
      <c r="H434" s="131">
        <f t="shared" si="14"/>
        <v>3825</v>
      </c>
      <c r="I434" s="132" t="s">
        <v>17</v>
      </c>
      <c r="J434" s="133" t="s">
        <v>123</v>
      </c>
      <c r="K434" s="134" t="s">
        <v>124</v>
      </c>
      <c r="L434" s="135"/>
      <c r="M434" s="165"/>
      <c r="O434" s="165"/>
    </row>
    <row r="435" spans="1:15">
      <c r="A435" s="136" t="s">
        <v>517</v>
      </c>
      <c r="B435" s="137" t="s">
        <v>1570</v>
      </c>
      <c r="C435" s="138">
        <v>3.16</v>
      </c>
      <c r="D435" s="170">
        <v>1.00264</v>
      </c>
      <c r="E435" s="139">
        <v>1</v>
      </c>
      <c r="F435" s="170">
        <f t="shared" si="13"/>
        <v>1.00264</v>
      </c>
      <c r="G435" s="139">
        <v>1</v>
      </c>
      <c r="H435" s="131">
        <f t="shared" si="14"/>
        <v>5013.2</v>
      </c>
      <c r="I435" s="140" t="s">
        <v>17</v>
      </c>
      <c r="J435" s="141" t="s">
        <v>123</v>
      </c>
      <c r="K435" s="142" t="s">
        <v>124</v>
      </c>
      <c r="L435" s="135"/>
      <c r="M435" s="165"/>
      <c r="O435" s="165"/>
    </row>
    <row r="436" spans="1:15">
      <c r="A436" s="136" t="s">
        <v>518</v>
      </c>
      <c r="B436" s="137" t="s">
        <v>1570</v>
      </c>
      <c r="C436" s="138">
        <v>5.41</v>
      </c>
      <c r="D436" s="170">
        <v>1.51223</v>
      </c>
      <c r="E436" s="139">
        <v>1</v>
      </c>
      <c r="F436" s="170">
        <f t="shared" si="13"/>
        <v>1.51223</v>
      </c>
      <c r="G436" s="139">
        <v>1</v>
      </c>
      <c r="H436" s="131">
        <f t="shared" si="14"/>
        <v>7561.15</v>
      </c>
      <c r="I436" s="140" t="s">
        <v>17</v>
      </c>
      <c r="J436" s="141" t="s">
        <v>123</v>
      </c>
      <c r="K436" s="142" t="s">
        <v>124</v>
      </c>
      <c r="L436" s="135"/>
      <c r="M436" s="165"/>
      <c r="O436" s="165"/>
    </row>
    <row r="437" spans="1:15">
      <c r="A437" s="143" t="s">
        <v>519</v>
      </c>
      <c r="B437" s="144" t="s">
        <v>1570</v>
      </c>
      <c r="C437" s="145">
        <v>14.13</v>
      </c>
      <c r="D437" s="171">
        <v>3.22411</v>
      </c>
      <c r="E437" s="146">
        <v>1</v>
      </c>
      <c r="F437" s="171">
        <f t="shared" si="13"/>
        <v>3.22411</v>
      </c>
      <c r="G437" s="146">
        <v>1</v>
      </c>
      <c r="H437" s="147">
        <f t="shared" si="14"/>
        <v>16120.55</v>
      </c>
      <c r="I437" s="148" t="s">
        <v>17</v>
      </c>
      <c r="J437" s="149" t="s">
        <v>123</v>
      </c>
      <c r="K437" s="150" t="s">
        <v>124</v>
      </c>
      <c r="L437" s="135"/>
      <c r="M437" s="165"/>
      <c r="O437" s="165"/>
    </row>
    <row r="438" spans="1:15" s="135" customFormat="1">
      <c r="A438" s="127" t="s">
        <v>520</v>
      </c>
      <c r="B438" s="128" t="s">
        <v>1571</v>
      </c>
      <c r="C438" s="129">
        <v>3.4</v>
      </c>
      <c r="D438" s="169">
        <v>1.0534600000000001</v>
      </c>
      <c r="E438" s="130">
        <v>1</v>
      </c>
      <c r="F438" s="169">
        <f t="shared" si="13"/>
        <v>1.0534600000000001</v>
      </c>
      <c r="G438" s="130">
        <v>1</v>
      </c>
      <c r="H438" s="131">
        <f t="shared" si="14"/>
        <v>5267.3</v>
      </c>
      <c r="I438" s="132" t="s">
        <v>17</v>
      </c>
      <c r="J438" s="133" t="s">
        <v>123</v>
      </c>
      <c r="K438" s="134" t="s">
        <v>124</v>
      </c>
      <c r="L438" s="126"/>
      <c r="M438" s="165"/>
      <c r="N438" s="164"/>
      <c r="O438" s="165"/>
    </row>
    <row r="439" spans="1:15">
      <c r="A439" s="136" t="s">
        <v>521</v>
      </c>
      <c r="B439" s="137" t="s">
        <v>1571</v>
      </c>
      <c r="C439" s="138">
        <v>4.49</v>
      </c>
      <c r="D439" s="170">
        <v>1.4099600000000001</v>
      </c>
      <c r="E439" s="139">
        <v>1</v>
      </c>
      <c r="F439" s="170">
        <f t="shared" si="13"/>
        <v>1.4099600000000001</v>
      </c>
      <c r="G439" s="139">
        <v>1</v>
      </c>
      <c r="H439" s="131">
        <f t="shared" si="14"/>
        <v>7049.8</v>
      </c>
      <c r="I439" s="140" t="s">
        <v>17</v>
      </c>
      <c r="J439" s="141" t="s">
        <v>123</v>
      </c>
      <c r="K439" s="142" t="s">
        <v>124</v>
      </c>
      <c r="L439" s="135"/>
      <c r="M439" s="165"/>
      <c r="N439" s="166"/>
      <c r="O439" s="165"/>
    </row>
    <row r="440" spans="1:15">
      <c r="A440" s="136" t="s">
        <v>522</v>
      </c>
      <c r="B440" s="137" t="s">
        <v>1571</v>
      </c>
      <c r="C440" s="138">
        <v>7.02</v>
      </c>
      <c r="D440" s="170">
        <v>2.2408600000000001</v>
      </c>
      <c r="E440" s="139">
        <v>1</v>
      </c>
      <c r="F440" s="170">
        <f t="shared" si="13"/>
        <v>2.2408600000000001</v>
      </c>
      <c r="G440" s="139">
        <v>1</v>
      </c>
      <c r="H440" s="131">
        <f t="shared" si="14"/>
        <v>11204.300000000001</v>
      </c>
      <c r="I440" s="140" t="s">
        <v>17</v>
      </c>
      <c r="J440" s="141" t="s">
        <v>123</v>
      </c>
      <c r="K440" s="142" t="s">
        <v>124</v>
      </c>
      <c r="L440" s="135"/>
      <c r="M440" s="165"/>
      <c r="O440" s="165"/>
    </row>
    <row r="441" spans="1:15">
      <c r="A441" s="143" t="s">
        <v>523</v>
      </c>
      <c r="B441" s="144" t="s">
        <v>1571</v>
      </c>
      <c r="C441" s="145">
        <v>16.21</v>
      </c>
      <c r="D441" s="171">
        <v>4.4959499999999997</v>
      </c>
      <c r="E441" s="146">
        <v>1</v>
      </c>
      <c r="F441" s="171">
        <f t="shared" si="13"/>
        <v>4.4959499999999997</v>
      </c>
      <c r="G441" s="146">
        <v>1</v>
      </c>
      <c r="H441" s="147">
        <f t="shared" si="14"/>
        <v>22479.75</v>
      </c>
      <c r="I441" s="148" t="s">
        <v>17</v>
      </c>
      <c r="J441" s="149" t="s">
        <v>123</v>
      </c>
      <c r="K441" s="150" t="s">
        <v>124</v>
      </c>
      <c r="L441" s="135"/>
      <c r="M441" s="165"/>
      <c r="O441" s="165"/>
    </row>
    <row r="442" spans="1:15">
      <c r="A442" s="127" t="s">
        <v>1384</v>
      </c>
      <c r="B442" s="128" t="s">
        <v>1572</v>
      </c>
      <c r="C442" s="129">
        <v>4.49</v>
      </c>
      <c r="D442" s="169">
        <v>1.3758600000000001</v>
      </c>
      <c r="E442" s="130">
        <v>1</v>
      </c>
      <c r="F442" s="169">
        <f t="shared" si="13"/>
        <v>1.3758600000000001</v>
      </c>
      <c r="G442" s="130">
        <v>1</v>
      </c>
      <c r="H442" s="131">
        <f t="shared" si="14"/>
        <v>6879.3</v>
      </c>
      <c r="I442" s="132" t="s">
        <v>17</v>
      </c>
      <c r="J442" s="133" t="s">
        <v>123</v>
      </c>
      <c r="K442" s="134" t="s">
        <v>124</v>
      </c>
      <c r="L442" s="135"/>
      <c r="M442" s="165"/>
      <c r="O442" s="165"/>
    </row>
    <row r="443" spans="1:15">
      <c r="A443" s="136" t="s">
        <v>1385</v>
      </c>
      <c r="B443" s="137" t="s">
        <v>1572</v>
      </c>
      <c r="C443" s="138">
        <v>6.22</v>
      </c>
      <c r="D443" s="170">
        <v>1.7388999999999999</v>
      </c>
      <c r="E443" s="139">
        <v>1</v>
      </c>
      <c r="F443" s="170">
        <f t="shared" si="13"/>
        <v>1.7388999999999999</v>
      </c>
      <c r="G443" s="139">
        <v>1</v>
      </c>
      <c r="H443" s="131">
        <f t="shared" si="14"/>
        <v>8694.5</v>
      </c>
      <c r="I443" s="140" t="s">
        <v>17</v>
      </c>
      <c r="J443" s="141" t="s">
        <v>123</v>
      </c>
      <c r="K443" s="142" t="s">
        <v>124</v>
      </c>
      <c r="L443" s="135"/>
      <c r="M443" s="165"/>
      <c r="O443" s="165"/>
    </row>
    <row r="444" spans="1:15">
      <c r="A444" s="136" t="s">
        <v>1386</v>
      </c>
      <c r="B444" s="137" t="s">
        <v>1572</v>
      </c>
      <c r="C444" s="138">
        <v>10.28</v>
      </c>
      <c r="D444" s="170">
        <v>2.5750299999999999</v>
      </c>
      <c r="E444" s="139">
        <v>1</v>
      </c>
      <c r="F444" s="170">
        <f t="shared" si="13"/>
        <v>2.5750299999999999</v>
      </c>
      <c r="G444" s="139">
        <v>1</v>
      </c>
      <c r="H444" s="131">
        <f t="shared" si="14"/>
        <v>12875.15</v>
      </c>
      <c r="I444" s="140" t="s">
        <v>17</v>
      </c>
      <c r="J444" s="141" t="s">
        <v>123</v>
      </c>
      <c r="K444" s="142" t="s">
        <v>124</v>
      </c>
      <c r="L444" s="135"/>
      <c r="M444" s="165"/>
      <c r="O444" s="165"/>
    </row>
    <row r="445" spans="1:15">
      <c r="A445" s="143" t="s">
        <v>1387</v>
      </c>
      <c r="B445" s="144" t="s">
        <v>1572</v>
      </c>
      <c r="C445" s="145">
        <v>18.45</v>
      </c>
      <c r="D445" s="171">
        <v>4.8620099999999997</v>
      </c>
      <c r="E445" s="146">
        <v>1</v>
      </c>
      <c r="F445" s="171">
        <f t="shared" si="13"/>
        <v>4.8620099999999997</v>
      </c>
      <c r="G445" s="146">
        <v>1</v>
      </c>
      <c r="H445" s="147">
        <f t="shared" si="14"/>
        <v>24310.05</v>
      </c>
      <c r="I445" s="148" t="s">
        <v>17</v>
      </c>
      <c r="J445" s="149" t="s">
        <v>123</v>
      </c>
      <c r="K445" s="150" t="s">
        <v>124</v>
      </c>
      <c r="L445" s="135"/>
      <c r="M445" s="165"/>
      <c r="O445" s="165"/>
    </row>
    <row r="446" spans="1:15" s="135" customFormat="1">
      <c r="A446" s="127" t="s">
        <v>1388</v>
      </c>
      <c r="B446" s="128" t="s">
        <v>1573</v>
      </c>
      <c r="C446" s="129">
        <v>4.0599999999999996</v>
      </c>
      <c r="D446" s="169">
        <v>1.4738100000000001</v>
      </c>
      <c r="E446" s="130">
        <v>1</v>
      </c>
      <c r="F446" s="169">
        <f t="shared" si="13"/>
        <v>1.4738100000000001</v>
      </c>
      <c r="G446" s="130">
        <v>1</v>
      </c>
      <c r="H446" s="131">
        <f t="shared" si="14"/>
        <v>7369.05</v>
      </c>
      <c r="I446" s="132" t="s">
        <v>17</v>
      </c>
      <c r="J446" s="133" t="s">
        <v>123</v>
      </c>
      <c r="K446" s="134" t="s">
        <v>124</v>
      </c>
      <c r="L446" s="126"/>
      <c r="M446" s="165"/>
      <c r="N446" s="164"/>
      <c r="O446" s="165"/>
    </row>
    <row r="447" spans="1:15">
      <c r="A447" s="136" t="s">
        <v>1389</v>
      </c>
      <c r="B447" s="137" t="s">
        <v>1573</v>
      </c>
      <c r="C447" s="138">
        <v>5.55</v>
      </c>
      <c r="D447" s="170">
        <v>1.82463</v>
      </c>
      <c r="E447" s="139">
        <v>1</v>
      </c>
      <c r="F447" s="170">
        <f t="shared" si="13"/>
        <v>1.82463</v>
      </c>
      <c r="G447" s="139">
        <v>1</v>
      </c>
      <c r="H447" s="131">
        <f t="shared" si="14"/>
        <v>9123.15</v>
      </c>
      <c r="I447" s="140" t="s">
        <v>17</v>
      </c>
      <c r="J447" s="141" t="s">
        <v>123</v>
      </c>
      <c r="K447" s="142" t="s">
        <v>124</v>
      </c>
      <c r="L447" s="135"/>
      <c r="M447" s="165"/>
      <c r="N447" s="166"/>
      <c r="O447" s="165"/>
    </row>
    <row r="448" spans="1:15">
      <c r="A448" s="136" t="s">
        <v>1390</v>
      </c>
      <c r="B448" s="137" t="s">
        <v>1573</v>
      </c>
      <c r="C448" s="138">
        <v>9.75</v>
      </c>
      <c r="D448" s="170">
        <v>2.66547</v>
      </c>
      <c r="E448" s="139">
        <v>1</v>
      </c>
      <c r="F448" s="170">
        <f t="shared" si="13"/>
        <v>2.66547</v>
      </c>
      <c r="G448" s="139">
        <v>1</v>
      </c>
      <c r="H448" s="131">
        <f t="shared" si="14"/>
        <v>13327.35</v>
      </c>
      <c r="I448" s="140" t="s">
        <v>17</v>
      </c>
      <c r="J448" s="141" t="s">
        <v>123</v>
      </c>
      <c r="K448" s="142" t="s">
        <v>124</v>
      </c>
      <c r="L448" s="135"/>
      <c r="M448" s="165"/>
      <c r="O448" s="165"/>
    </row>
    <row r="449" spans="1:15">
      <c r="A449" s="143" t="s">
        <v>1391</v>
      </c>
      <c r="B449" s="144" t="s">
        <v>1573</v>
      </c>
      <c r="C449" s="145">
        <v>17.97</v>
      </c>
      <c r="D449" s="171">
        <v>4.99099</v>
      </c>
      <c r="E449" s="146">
        <v>1</v>
      </c>
      <c r="F449" s="171">
        <f t="shared" si="13"/>
        <v>4.99099</v>
      </c>
      <c r="G449" s="146">
        <v>1</v>
      </c>
      <c r="H449" s="147">
        <f t="shared" si="14"/>
        <v>24954.95</v>
      </c>
      <c r="I449" s="148" t="s">
        <v>17</v>
      </c>
      <c r="J449" s="149" t="s">
        <v>123</v>
      </c>
      <c r="K449" s="150" t="s">
        <v>124</v>
      </c>
      <c r="L449" s="135"/>
      <c r="M449" s="165"/>
      <c r="O449" s="165"/>
    </row>
    <row r="450" spans="1:15">
      <c r="A450" s="127" t="s">
        <v>1392</v>
      </c>
      <c r="B450" s="128" t="s">
        <v>1574</v>
      </c>
      <c r="C450" s="129">
        <v>1.89</v>
      </c>
      <c r="D450" s="169">
        <v>1.06165</v>
      </c>
      <c r="E450" s="130">
        <v>1</v>
      </c>
      <c r="F450" s="169">
        <f t="shared" si="13"/>
        <v>1.06165</v>
      </c>
      <c r="G450" s="130">
        <v>1</v>
      </c>
      <c r="H450" s="131">
        <f t="shared" si="14"/>
        <v>5308.25</v>
      </c>
      <c r="I450" s="132" t="s">
        <v>17</v>
      </c>
      <c r="J450" s="133" t="s">
        <v>123</v>
      </c>
      <c r="K450" s="134" t="s">
        <v>124</v>
      </c>
      <c r="L450" s="135"/>
      <c r="M450" s="165"/>
      <c r="O450" s="165"/>
    </row>
    <row r="451" spans="1:15">
      <c r="A451" s="136" t="s">
        <v>1393</v>
      </c>
      <c r="B451" s="137" t="s">
        <v>1574</v>
      </c>
      <c r="C451" s="138">
        <v>2.83</v>
      </c>
      <c r="D451" s="170">
        <v>1.2518899999999999</v>
      </c>
      <c r="E451" s="139">
        <v>1</v>
      </c>
      <c r="F451" s="170">
        <f t="shared" si="13"/>
        <v>1.2518899999999999</v>
      </c>
      <c r="G451" s="139">
        <v>1</v>
      </c>
      <c r="H451" s="131">
        <f t="shared" si="14"/>
        <v>6259.45</v>
      </c>
      <c r="I451" s="140" t="s">
        <v>17</v>
      </c>
      <c r="J451" s="141" t="s">
        <v>123</v>
      </c>
      <c r="K451" s="142" t="s">
        <v>124</v>
      </c>
      <c r="L451" s="135"/>
      <c r="M451" s="165"/>
      <c r="O451" s="165"/>
    </row>
    <row r="452" spans="1:15">
      <c r="A452" s="136" t="s">
        <v>1394</v>
      </c>
      <c r="B452" s="137" t="s">
        <v>1574</v>
      </c>
      <c r="C452" s="138">
        <v>5.48</v>
      </c>
      <c r="D452" s="170">
        <v>2.0020600000000002</v>
      </c>
      <c r="E452" s="139">
        <v>1</v>
      </c>
      <c r="F452" s="170">
        <f t="shared" si="13"/>
        <v>2.0020600000000002</v>
      </c>
      <c r="G452" s="139">
        <v>1</v>
      </c>
      <c r="H452" s="131">
        <f t="shared" si="14"/>
        <v>10010.300000000001</v>
      </c>
      <c r="I452" s="140" t="s">
        <v>17</v>
      </c>
      <c r="J452" s="141" t="s">
        <v>123</v>
      </c>
      <c r="K452" s="142" t="s">
        <v>124</v>
      </c>
      <c r="L452" s="135"/>
      <c r="M452" s="165"/>
      <c r="O452" s="165"/>
    </row>
    <row r="453" spans="1:15">
      <c r="A453" s="143" t="s">
        <v>1395</v>
      </c>
      <c r="B453" s="144" t="s">
        <v>1574</v>
      </c>
      <c r="C453" s="145">
        <v>9.4600000000000009</v>
      </c>
      <c r="D453" s="171">
        <v>4.4598300000000002</v>
      </c>
      <c r="E453" s="146">
        <v>1</v>
      </c>
      <c r="F453" s="171">
        <f t="shared" si="13"/>
        <v>4.4598300000000002</v>
      </c>
      <c r="G453" s="146">
        <v>1</v>
      </c>
      <c r="H453" s="147">
        <f t="shared" si="14"/>
        <v>22299.15</v>
      </c>
      <c r="I453" s="148" t="s">
        <v>17</v>
      </c>
      <c r="J453" s="149" t="s">
        <v>123</v>
      </c>
      <c r="K453" s="150" t="s">
        <v>124</v>
      </c>
      <c r="L453" s="135"/>
      <c r="M453" s="165"/>
      <c r="O453" s="165"/>
    </row>
    <row r="454" spans="1:15" s="135" customFormat="1">
      <c r="A454" s="127" t="s">
        <v>1396</v>
      </c>
      <c r="B454" s="128" t="s">
        <v>1575</v>
      </c>
      <c r="C454" s="129">
        <v>3.09</v>
      </c>
      <c r="D454" s="169">
        <v>1.10399</v>
      </c>
      <c r="E454" s="130">
        <v>1</v>
      </c>
      <c r="F454" s="169">
        <f t="shared" si="13"/>
        <v>1.10399</v>
      </c>
      <c r="G454" s="130">
        <v>1</v>
      </c>
      <c r="H454" s="131">
        <f t="shared" si="14"/>
        <v>5519.95</v>
      </c>
      <c r="I454" s="132" t="s">
        <v>17</v>
      </c>
      <c r="J454" s="133" t="s">
        <v>123</v>
      </c>
      <c r="K454" s="134" t="s">
        <v>124</v>
      </c>
      <c r="L454" s="126"/>
      <c r="M454" s="165"/>
      <c r="N454" s="164"/>
      <c r="O454" s="165"/>
    </row>
    <row r="455" spans="1:15">
      <c r="A455" s="136" t="s">
        <v>1397</v>
      </c>
      <c r="B455" s="137" t="s">
        <v>1575</v>
      </c>
      <c r="C455" s="138">
        <v>4.13</v>
      </c>
      <c r="D455" s="170">
        <v>1.1045100000000001</v>
      </c>
      <c r="E455" s="139">
        <v>1</v>
      </c>
      <c r="F455" s="170">
        <f t="shared" si="13"/>
        <v>1.1045100000000001</v>
      </c>
      <c r="G455" s="139">
        <v>1</v>
      </c>
      <c r="H455" s="131">
        <f t="shared" si="14"/>
        <v>5522.55</v>
      </c>
      <c r="I455" s="140" t="s">
        <v>17</v>
      </c>
      <c r="J455" s="141" t="s">
        <v>123</v>
      </c>
      <c r="K455" s="142" t="s">
        <v>124</v>
      </c>
      <c r="L455" s="135"/>
      <c r="M455" s="165"/>
      <c r="N455" s="166"/>
      <c r="O455" s="165"/>
    </row>
    <row r="456" spans="1:15">
      <c r="A456" s="136" t="s">
        <v>1398</v>
      </c>
      <c r="B456" s="137" t="s">
        <v>1575</v>
      </c>
      <c r="C456" s="138">
        <v>6.82</v>
      </c>
      <c r="D456" s="170">
        <v>1.8413299999999999</v>
      </c>
      <c r="E456" s="139">
        <v>1</v>
      </c>
      <c r="F456" s="170">
        <f t="shared" si="13"/>
        <v>1.8413299999999999</v>
      </c>
      <c r="G456" s="139">
        <v>1</v>
      </c>
      <c r="H456" s="131">
        <f t="shared" si="14"/>
        <v>9206.65</v>
      </c>
      <c r="I456" s="140" t="s">
        <v>17</v>
      </c>
      <c r="J456" s="141" t="s">
        <v>123</v>
      </c>
      <c r="K456" s="142" t="s">
        <v>124</v>
      </c>
      <c r="L456" s="135"/>
      <c r="M456" s="165"/>
      <c r="O456" s="165"/>
    </row>
    <row r="457" spans="1:15">
      <c r="A457" s="143" t="s">
        <v>1399</v>
      </c>
      <c r="B457" s="144" t="s">
        <v>1575</v>
      </c>
      <c r="C457" s="145">
        <v>12</v>
      </c>
      <c r="D457" s="171">
        <v>3.42746</v>
      </c>
      <c r="E457" s="146">
        <v>1</v>
      </c>
      <c r="F457" s="171">
        <f t="shared" si="13"/>
        <v>3.42746</v>
      </c>
      <c r="G457" s="146">
        <v>1</v>
      </c>
      <c r="H457" s="147">
        <f t="shared" si="14"/>
        <v>17137.3</v>
      </c>
      <c r="I457" s="148" t="s">
        <v>17</v>
      </c>
      <c r="J457" s="149" t="s">
        <v>123</v>
      </c>
      <c r="K457" s="150" t="s">
        <v>124</v>
      </c>
      <c r="L457" s="135"/>
      <c r="M457" s="165"/>
      <c r="O457" s="165"/>
    </row>
    <row r="458" spans="1:15">
      <c r="A458" s="127" t="s">
        <v>1400</v>
      </c>
      <c r="B458" s="128" t="s">
        <v>1576</v>
      </c>
      <c r="C458" s="129">
        <v>1.52</v>
      </c>
      <c r="D458" s="169">
        <v>0.78761999999999999</v>
      </c>
      <c r="E458" s="130">
        <v>1</v>
      </c>
      <c r="F458" s="169">
        <f t="shared" si="13"/>
        <v>0.78761999999999999</v>
      </c>
      <c r="G458" s="130">
        <v>1</v>
      </c>
      <c r="H458" s="131">
        <f t="shared" si="14"/>
        <v>3938.1</v>
      </c>
      <c r="I458" s="132" t="s">
        <v>17</v>
      </c>
      <c r="J458" s="133" t="s">
        <v>123</v>
      </c>
      <c r="K458" s="134" t="s">
        <v>124</v>
      </c>
      <c r="L458" s="135"/>
      <c r="M458" s="165"/>
      <c r="O458" s="165"/>
    </row>
    <row r="459" spans="1:15">
      <c r="A459" s="136" t="s">
        <v>1401</v>
      </c>
      <c r="B459" s="137" t="s">
        <v>1576</v>
      </c>
      <c r="C459" s="138">
        <v>2.2400000000000002</v>
      </c>
      <c r="D459" s="170">
        <v>1.09857</v>
      </c>
      <c r="E459" s="139">
        <v>1</v>
      </c>
      <c r="F459" s="170">
        <f t="shared" si="13"/>
        <v>1.09857</v>
      </c>
      <c r="G459" s="139">
        <v>1</v>
      </c>
      <c r="H459" s="131">
        <f t="shared" si="14"/>
        <v>5492.85</v>
      </c>
      <c r="I459" s="140" t="s">
        <v>17</v>
      </c>
      <c r="J459" s="141" t="s">
        <v>123</v>
      </c>
      <c r="K459" s="142" t="s">
        <v>124</v>
      </c>
      <c r="L459" s="135"/>
      <c r="M459" s="165"/>
      <c r="O459" s="165"/>
    </row>
    <row r="460" spans="1:15">
      <c r="A460" s="136" t="s">
        <v>1402</v>
      </c>
      <c r="B460" s="137" t="s">
        <v>1576</v>
      </c>
      <c r="C460" s="138">
        <v>4.41</v>
      </c>
      <c r="D460" s="170">
        <v>1.80565</v>
      </c>
      <c r="E460" s="139">
        <v>1</v>
      </c>
      <c r="F460" s="170">
        <f t="shared" si="13"/>
        <v>1.80565</v>
      </c>
      <c r="G460" s="139">
        <v>1</v>
      </c>
      <c r="H460" s="131">
        <f t="shared" si="14"/>
        <v>9028.25</v>
      </c>
      <c r="I460" s="140" t="s">
        <v>17</v>
      </c>
      <c r="J460" s="141" t="s">
        <v>123</v>
      </c>
      <c r="K460" s="142" t="s">
        <v>124</v>
      </c>
      <c r="L460" s="135"/>
      <c r="M460" s="165"/>
      <c r="O460" s="165"/>
    </row>
    <row r="461" spans="1:15">
      <c r="A461" s="143" t="s">
        <v>1403</v>
      </c>
      <c r="B461" s="144" t="s">
        <v>1576</v>
      </c>
      <c r="C461" s="145">
        <v>12</v>
      </c>
      <c r="D461" s="171">
        <v>3.3086000000000002</v>
      </c>
      <c r="E461" s="146">
        <v>1</v>
      </c>
      <c r="F461" s="171">
        <f t="shared" si="13"/>
        <v>3.3086000000000002</v>
      </c>
      <c r="G461" s="146">
        <v>1</v>
      </c>
      <c r="H461" s="147">
        <f t="shared" si="14"/>
        <v>16543</v>
      </c>
      <c r="I461" s="148" t="s">
        <v>17</v>
      </c>
      <c r="J461" s="149" t="s">
        <v>123</v>
      </c>
      <c r="K461" s="150" t="s">
        <v>124</v>
      </c>
      <c r="L461" s="135"/>
      <c r="M461" s="165"/>
      <c r="O461" s="165"/>
    </row>
    <row r="462" spans="1:15" s="135" customFormat="1">
      <c r="A462" s="127" t="s">
        <v>524</v>
      </c>
      <c r="B462" s="128" t="s">
        <v>1577</v>
      </c>
      <c r="C462" s="129">
        <v>3.2</v>
      </c>
      <c r="D462" s="169">
        <v>0.60475000000000001</v>
      </c>
      <c r="E462" s="130">
        <v>1</v>
      </c>
      <c r="F462" s="169">
        <f t="shared" si="13"/>
        <v>0.60475000000000001</v>
      </c>
      <c r="G462" s="130">
        <v>1</v>
      </c>
      <c r="H462" s="131">
        <f t="shared" si="14"/>
        <v>3023.75</v>
      </c>
      <c r="I462" s="132" t="s">
        <v>17</v>
      </c>
      <c r="J462" s="133" t="s">
        <v>123</v>
      </c>
      <c r="K462" s="134" t="s">
        <v>124</v>
      </c>
      <c r="L462" s="126"/>
      <c r="M462" s="165"/>
      <c r="N462" s="164"/>
      <c r="O462" s="165"/>
    </row>
    <row r="463" spans="1:15">
      <c r="A463" s="136" t="s">
        <v>525</v>
      </c>
      <c r="B463" s="137" t="s">
        <v>1577</v>
      </c>
      <c r="C463" s="138">
        <v>3.86</v>
      </c>
      <c r="D463" s="170">
        <v>0.79566999999999999</v>
      </c>
      <c r="E463" s="139">
        <v>1</v>
      </c>
      <c r="F463" s="170">
        <f t="shared" ref="F463:F526" si="15">ROUND(D463*E463,5)</f>
        <v>0.79566999999999999</v>
      </c>
      <c r="G463" s="139">
        <v>1</v>
      </c>
      <c r="H463" s="131">
        <f t="shared" si="14"/>
        <v>3978.35</v>
      </c>
      <c r="I463" s="140" t="s">
        <v>17</v>
      </c>
      <c r="J463" s="141" t="s">
        <v>123</v>
      </c>
      <c r="K463" s="142" t="s">
        <v>124</v>
      </c>
      <c r="L463" s="135"/>
      <c r="M463" s="165"/>
      <c r="N463" s="166"/>
      <c r="O463" s="165"/>
    </row>
    <row r="464" spans="1:15">
      <c r="A464" s="136" t="s">
        <v>526</v>
      </c>
      <c r="B464" s="137" t="s">
        <v>1577</v>
      </c>
      <c r="C464" s="138">
        <v>6.09</v>
      </c>
      <c r="D464" s="170">
        <v>1.2290300000000001</v>
      </c>
      <c r="E464" s="139">
        <v>1</v>
      </c>
      <c r="F464" s="170">
        <f t="shared" si="15"/>
        <v>1.2290300000000001</v>
      </c>
      <c r="G464" s="139">
        <v>1</v>
      </c>
      <c r="H464" s="131">
        <f t="shared" si="14"/>
        <v>6145.1500000000005</v>
      </c>
      <c r="I464" s="140" t="s">
        <v>17</v>
      </c>
      <c r="J464" s="141" t="s">
        <v>123</v>
      </c>
      <c r="K464" s="142" t="s">
        <v>124</v>
      </c>
      <c r="L464" s="135"/>
      <c r="M464" s="165"/>
      <c r="O464" s="165"/>
    </row>
    <row r="465" spans="1:15">
      <c r="A465" s="143" t="s">
        <v>527</v>
      </c>
      <c r="B465" s="144" t="s">
        <v>1577</v>
      </c>
      <c r="C465" s="145">
        <v>11.04</v>
      </c>
      <c r="D465" s="171">
        <v>2.26607</v>
      </c>
      <c r="E465" s="146">
        <v>1</v>
      </c>
      <c r="F465" s="171">
        <f t="shared" si="15"/>
        <v>2.26607</v>
      </c>
      <c r="G465" s="146">
        <v>1</v>
      </c>
      <c r="H465" s="147">
        <f t="shared" si="14"/>
        <v>11330.35</v>
      </c>
      <c r="I465" s="148" t="s">
        <v>17</v>
      </c>
      <c r="J465" s="149" t="s">
        <v>123</v>
      </c>
      <c r="K465" s="150" t="s">
        <v>124</v>
      </c>
      <c r="L465" s="135"/>
      <c r="M465" s="165"/>
      <c r="O465" s="165"/>
    </row>
    <row r="466" spans="1:15">
      <c r="A466" s="127" t="s">
        <v>528</v>
      </c>
      <c r="B466" s="128" t="s">
        <v>1578</v>
      </c>
      <c r="C466" s="129">
        <v>2.41</v>
      </c>
      <c r="D466" s="169">
        <v>0.59953000000000001</v>
      </c>
      <c r="E466" s="130">
        <v>1</v>
      </c>
      <c r="F466" s="169">
        <f t="shared" si="15"/>
        <v>0.59953000000000001</v>
      </c>
      <c r="G466" s="130">
        <v>1</v>
      </c>
      <c r="H466" s="131">
        <f t="shared" si="14"/>
        <v>2997.65</v>
      </c>
      <c r="I466" s="132" t="s">
        <v>17</v>
      </c>
      <c r="J466" s="133" t="s">
        <v>123</v>
      </c>
      <c r="K466" s="134" t="s">
        <v>124</v>
      </c>
      <c r="L466" s="135"/>
      <c r="M466" s="165"/>
      <c r="O466" s="165"/>
    </row>
    <row r="467" spans="1:15">
      <c r="A467" s="136" t="s">
        <v>529</v>
      </c>
      <c r="B467" s="137" t="s">
        <v>1578</v>
      </c>
      <c r="C467" s="138">
        <v>2.97</v>
      </c>
      <c r="D467" s="170">
        <v>0.78688000000000002</v>
      </c>
      <c r="E467" s="139">
        <v>1</v>
      </c>
      <c r="F467" s="170">
        <f t="shared" si="15"/>
        <v>0.78688000000000002</v>
      </c>
      <c r="G467" s="139">
        <v>1</v>
      </c>
      <c r="H467" s="131">
        <f t="shared" ref="H467:H530" si="16">F467*5000</f>
        <v>3934.4</v>
      </c>
      <c r="I467" s="140" t="s">
        <v>17</v>
      </c>
      <c r="J467" s="141" t="s">
        <v>123</v>
      </c>
      <c r="K467" s="142" t="s">
        <v>124</v>
      </c>
      <c r="L467" s="135"/>
      <c r="M467" s="165"/>
      <c r="O467" s="165"/>
    </row>
    <row r="468" spans="1:15">
      <c r="A468" s="136" t="s">
        <v>530</v>
      </c>
      <c r="B468" s="137" t="s">
        <v>1578</v>
      </c>
      <c r="C468" s="138">
        <v>4.58</v>
      </c>
      <c r="D468" s="170">
        <v>1.19608</v>
      </c>
      <c r="E468" s="139">
        <v>1</v>
      </c>
      <c r="F468" s="170">
        <f t="shared" si="15"/>
        <v>1.19608</v>
      </c>
      <c r="G468" s="139">
        <v>1</v>
      </c>
      <c r="H468" s="131">
        <f t="shared" si="16"/>
        <v>5980.4000000000005</v>
      </c>
      <c r="I468" s="140" t="s">
        <v>17</v>
      </c>
      <c r="J468" s="141" t="s">
        <v>123</v>
      </c>
      <c r="K468" s="142" t="s">
        <v>124</v>
      </c>
      <c r="L468" s="135"/>
      <c r="M468" s="165"/>
      <c r="O468" s="165"/>
    </row>
    <row r="469" spans="1:15">
      <c r="A469" s="143" t="s">
        <v>531</v>
      </c>
      <c r="B469" s="144" t="s">
        <v>1578</v>
      </c>
      <c r="C469" s="145">
        <v>9.57</v>
      </c>
      <c r="D469" s="171">
        <v>2.9541499999999998</v>
      </c>
      <c r="E469" s="146">
        <v>1</v>
      </c>
      <c r="F469" s="171">
        <f t="shared" si="15"/>
        <v>2.9541499999999998</v>
      </c>
      <c r="G469" s="146">
        <v>1</v>
      </c>
      <c r="H469" s="147">
        <f t="shared" si="16"/>
        <v>14770.75</v>
      </c>
      <c r="I469" s="148" t="s">
        <v>17</v>
      </c>
      <c r="J469" s="149" t="s">
        <v>123</v>
      </c>
      <c r="K469" s="150" t="s">
        <v>124</v>
      </c>
      <c r="L469" s="135"/>
      <c r="M469" s="165"/>
      <c r="O469" s="165"/>
    </row>
    <row r="470" spans="1:15" s="135" customFormat="1">
      <c r="A470" s="127" t="s">
        <v>532</v>
      </c>
      <c r="B470" s="128" t="s">
        <v>1579</v>
      </c>
      <c r="C470" s="129">
        <v>2.37</v>
      </c>
      <c r="D470" s="169">
        <v>0.52849000000000002</v>
      </c>
      <c r="E470" s="130">
        <v>1</v>
      </c>
      <c r="F470" s="169">
        <f t="shared" si="15"/>
        <v>0.52849000000000002</v>
      </c>
      <c r="G470" s="130">
        <v>1</v>
      </c>
      <c r="H470" s="131">
        <f t="shared" si="16"/>
        <v>2642.4500000000003</v>
      </c>
      <c r="I470" s="132" t="s">
        <v>17</v>
      </c>
      <c r="J470" s="133" t="s">
        <v>123</v>
      </c>
      <c r="K470" s="134" t="s">
        <v>124</v>
      </c>
      <c r="L470" s="126"/>
      <c r="M470" s="165"/>
      <c r="N470" s="164"/>
      <c r="O470" s="165"/>
    </row>
    <row r="471" spans="1:15">
      <c r="A471" s="136" t="s">
        <v>533</v>
      </c>
      <c r="B471" s="137" t="s">
        <v>1579</v>
      </c>
      <c r="C471" s="138">
        <v>2.7</v>
      </c>
      <c r="D471" s="170">
        <v>0.68662999999999996</v>
      </c>
      <c r="E471" s="139">
        <v>1</v>
      </c>
      <c r="F471" s="170">
        <f t="shared" si="15"/>
        <v>0.68662999999999996</v>
      </c>
      <c r="G471" s="139">
        <v>1</v>
      </c>
      <c r="H471" s="131">
        <f t="shared" si="16"/>
        <v>3433.1499999999996</v>
      </c>
      <c r="I471" s="140" t="s">
        <v>17</v>
      </c>
      <c r="J471" s="141" t="s">
        <v>123</v>
      </c>
      <c r="K471" s="142" t="s">
        <v>124</v>
      </c>
      <c r="L471" s="135"/>
      <c r="M471" s="165"/>
      <c r="N471" s="166"/>
      <c r="O471" s="165"/>
    </row>
    <row r="472" spans="1:15">
      <c r="A472" s="136" t="s">
        <v>534</v>
      </c>
      <c r="B472" s="137" t="s">
        <v>1579</v>
      </c>
      <c r="C472" s="138">
        <v>4.58</v>
      </c>
      <c r="D472" s="170">
        <v>1.0447299999999999</v>
      </c>
      <c r="E472" s="139">
        <v>1</v>
      </c>
      <c r="F472" s="170">
        <f t="shared" si="15"/>
        <v>1.0447299999999999</v>
      </c>
      <c r="G472" s="139">
        <v>1</v>
      </c>
      <c r="H472" s="131">
        <f t="shared" si="16"/>
        <v>5223.6499999999996</v>
      </c>
      <c r="I472" s="140" t="s">
        <v>17</v>
      </c>
      <c r="J472" s="141" t="s">
        <v>123</v>
      </c>
      <c r="K472" s="142" t="s">
        <v>124</v>
      </c>
      <c r="L472" s="135"/>
      <c r="M472" s="165"/>
      <c r="O472" s="165"/>
    </row>
    <row r="473" spans="1:15">
      <c r="A473" s="143" t="s">
        <v>535</v>
      </c>
      <c r="B473" s="144" t="s">
        <v>1579</v>
      </c>
      <c r="C473" s="145">
        <v>9.24</v>
      </c>
      <c r="D473" s="171">
        <v>2.5549599999999999</v>
      </c>
      <c r="E473" s="146">
        <v>1</v>
      </c>
      <c r="F473" s="171">
        <f t="shared" si="15"/>
        <v>2.5549599999999999</v>
      </c>
      <c r="G473" s="146">
        <v>1</v>
      </c>
      <c r="H473" s="147">
        <f t="shared" si="16"/>
        <v>12774.8</v>
      </c>
      <c r="I473" s="148" t="s">
        <v>17</v>
      </c>
      <c r="J473" s="149" t="s">
        <v>123</v>
      </c>
      <c r="K473" s="150" t="s">
        <v>124</v>
      </c>
      <c r="L473" s="135"/>
      <c r="M473" s="165"/>
      <c r="O473" s="165"/>
    </row>
    <row r="474" spans="1:15">
      <c r="A474" s="127" t="s">
        <v>536</v>
      </c>
      <c r="B474" s="128" t="s">
        <v>1580</v>
      </c>
      <c r="C474" s="129">
        <v>1.9</v>
      </c>
      <c r="D474" s="169">
        <v>0.51673999999999998</v>
      </c>
      <c r="E474" s="130">
        <v>1</v>
      </c>
      <c r="F474" s="169">
        <f t="shared" si="15"/>
        <v>0.51673999999999998</v>
      </c>
      <c r="G474" s="130">
        <v>1</v>
      </c>
      <c r="H474" s="131">
        <f t="shared" si="16"/>
        <v>2583.6999999999998</v>
      </c>
      <c r="I474" s="132" t="s">
        <v>17</v>
      </c>
      <c r="J474" s="133" t="s">
        <v>123</v>
      </c>
      <c r="K474" s="134" t="s">
        <v>124</v>
      </c>
      <c r="L474" s="135"/>
      <c r="M474" s="165"/>
      <c r="O474" s="165"/>
    </row>
    <row r="475" spans="1:15">
      <c r="A475" s="136" t="s">
        <v>537</v>
      </c>
      <c r="B475" s="137" t="s">
        <v>1580</v>
      </c>
      <c r="C475" s="138">
        <v>2.59</v>
      </c>
      <c r="D475" s="170">
        <v>0.64168000000000003</v>
      </c>
      <c r="E475" s="139">
        <v>1</v>
      </c>
      <c r="F475" s="170">
        <f t="shared" si="15"/>
        <v>0.64168000000000003</v>
      </c>
      <c r="G475" s="139">
        <v>1</v>
      </c>
      <c r="H475" s="131">
        <f t="shared" si="16"/>
        <v>3208.4</v>
      </c>
      <c r="I475" s="140" t="s">
        <v>17</v>
      </c>
      <c r="J475" s="141" t="s">
        <v>123</v>
      </c>
      <c r="K475" s="142" t="s">
        <v>124</v>
      </c>
      <c r="L475" s="135"/>
      <c r="M475" s="165"/>
      <c r="O475" s="165"/>
    </row>
    <row r="476" spans="1:15">
      <c r="A476" s="136" t="s">
        <v>538</v>
      </c>
      <c r="B476" s="137" t="s">
        <v>1580</v>
      </c>
      <c r="C476" s="138">
        <v>4.4800000000000004</v>
      </c>
      <c r="D476" s="170">
        <v>0.92552000000000001</v>
      </c>
      <c r="E476" s="139">
        <v>1</v>
      </c>
      <c r="F476" s="170">
        <f t="shared" si="15"/>
        <v>0.92552000000000001</v>
      </c>
      <c r="G476" s="139">
        <v>1</v>
      </c>
      <c r="H476" s="131">
        <f t="shared" si="16"/>
        <v>4627.6000000000004</v>
      </c>
      <c r="I476" s="140" t="s">
        <v>17</v>
      </c>
      <c r="J476" s="141" t="s">
        <v>123</v>
      </c>
      <c r="K476" s="142" t="s">
        <v>124</v>
      </c>
      <c r="L476" s="135"/>
      <c r="M476" s="165"/>
      <c r="O476" s="165"/>
    </row>
    <row r="477" spans="1:15">
      <c r="A477" s="143" t="s">
        <v>539</v>
      </c>
      <c r="B477" s="144" t="s">
        <v>1580</v>
      </c>
      <c r="C477" s="145">
        <v>9.48</v>
      </c>
      <c r="D477" s="171">
        <v>2.0487899999999999</v>
      </c>
      <c r="E477" s="146">
        <v>1</v>
      </c>
      <c r="F477" s="171">
        <f t="shared" si="15"/>
        <v>2.0487899999999999</v>
      </c>
      <c r="G477" s="146">
        <v>1</v>
      </c>
      <c r="H477" s="147">
        <f t="shared" si="16"/>
        <v>10243.949999999999</v>
      </c>
      <c r="I477" s="148" t="s">
        <v>17</v>
      </c>
      <c r="J477" s="149" t="s">
        <v>123</v>
      </c>
      <c r="K477" s="150" t="s">
        <v>124</v>
      </c>
      <c r="L477" s="135"/>
      <c r="M477" s="165"/>
      <c r="O477" s="165"/>
    </row>
    <row r="478" spans="1:15" s="135" customFormat="1">
      <c r="A478" s="127" t="s">
        <v>540</v>
      </c>
      <c r="B478" s="128" t="s">
        <v>1581</v>
      </c>
      <c r="C478" s="129">
        <v>2.87</v>
      </c>
      <c r="D478" s="169">
        <v>0.51154999999999995</v>
      </c>
      <c r="E478" s="130">
        <v>1</v>
      </c>
      <c r="F478" s="169">
        <f t="shared" si="15"/>
        <v>0.51154999999999995</v>
      </c>
      <c r="G478" s="130">
        <v>1</v>
      </c>
      <c r="H478" s="131">
        <f t="shared" si="16"/>
        <v>2557.7499999999995</v>
      </c>
      <c r="I478" s="132" t="s">
        <v>17</v>
      </c>
      <c r="J478" s="133" t="s">
        <v>123</v>
      </c>
      <c r="K478" s="134" t="s">
        <v>124</v>
      </c>
      <c r="L478" s="126"/>
      <c r="M478" s="165"/>
      <c r="N478" s="164"/>
      <c r="O478" s="165"/>
    </row>
    <row r="479" spans="1:15">
      <c r="A479" s="136" t="s">
        <v>541</v>
      </c>
      <c r="B479" s="137" t="s">
        <v>1581</v>
      </c>
      <c r="C479" s="138">
        <v>3.2</v>
      </c>
      <c r="D479" s="170">
        <v>0.65902000000000005</v>
      </c>
      <c r="E479" s="139">
        <v>1</v>
      </c>
      <c r="F479" s="170">
        <f t="shared" si="15"/>
        <v>0.65902000000000005</v>
      </c>
      <c r="G479" s="139">
        <v>1</v>
      </c>
      <c r="H479" s="131">
        <f t="shared" si="16"/>
        <v>3295.1000000000004</v>
      </c>
      <c r="I479" s="140" t="s">
        <v>17</v>
      </c>
      <c r="J479" s="141" t="s">
        <v>123</v>
      </c>
      <c r="K479" s="142" t="s">
        <v>124</v>
      </c>
      <c r="L479" s="135"/>
      <c r="M479" s="165"/>
      <c r="N479" s="166"/>
      <c r="O479" s="165"/>
    </row>
    <row r="480" spans="1:15">
      <c r="A480" s="136" t="s">
        <v>542</v>
      </c>
      <c r="B480" s="137" t="s">
        <v>1581</v>
      </c>
      <c r="C480" s="138">
        <v>4.7300000000000004</v>
      </c>
      <c r="D480" s="170">
        <v>1.00562</v>
      </c>
      <c r="E480" s="139">
        <v>1</v>
      </c>
      <c r="F480" s="170">
        <f t="shared" si="15"/>
        <v>1.00562</v>
      </c>
      <c r="G480" s="139">
        <v>1</v>
      </c>
      <c r="H480" s="131">
        <f t="shared" si="16"/>
        <v>5028.0999999999995</v>
      </c>
      <c r="I480" s="140" t="s">
        <v>17</v>
      </c>
      <c r="J480" s="141" t="s">
        <v>123</v>
      </c>
      <c r="K480" s="142" t="s">
        <v>124</v>
      </c>
      <c r="L480" s="135"/>
      <c r="M480" s="165"/>
      <c r="O480" s="165"/>
    </row>
    <row r="481" spans="1:15">
      <c r="A481" s="143" t="s">
        <v>543</v>
      </c>
      <c r="B481" s="144" t="s">
        <v>1581</v>
      </c>
      <c r="C481" s="145">
        <v>10.94</v>
      </c>
      <c r="D481" s="171">
        <v>2.1782499999999998</v>
      </c>
      <c r="E481" s="146">
        <v>1</v>
      </c>
      <c r="F481" s="171">
        <f t="shared" si="15"/>
        <v>2.1782499999999998</v>
      </c>
      <c r="G481" s="146">
        <v>1</v>
      </c>
      <c r="H481" s="147">
        <f t="shared" si="16"/>
        <v>10891.249999999998</v>
      </c>
      <c r="I481" s="148" t="s">
        <v>17</v>
      </c>
      <c r="J481" s="149" t="s">
        <v>123</v>
      </c>
      <c r="K481" s="150" t="s">
        <v>124</v>
      </c>
      <c r="L481" s="135"/>
      <c r="M481" s="165"/>
      <c r="O481" s="165"/>
    </row>
    <row r="482" spans="1:15">
      <c r="A482" s="127" t="s">
        <v>544</v>
      </c>
      <c r="B482" s="128" t="s">
        <v>1582</v>
      </c>
      <c r="C482" s="129">
        <v>2.97</v>
      </c>
      <c r="D482" s="169">
        <v>0.56350999999999996</v>
      </c>
      <c r="E482" s="130">
        <v>1</v>
      </c>
      <c r="F482" s="169">
        <f t="shared" si="15"/>
        <v>0.56350999999999996</v>
      </c>
      <c r="G482" s="130">
        <v>1</v>
      </c>
      <c r="H482" s="131">
        <f t="shared" si="16"/>
        <v>2817.5499999999997</v>
      </c>
      <c r="I482" s="132" t="s">
        <v>17</v>
      </c>
      <c r="J482" s="133" t="s">
        <v>123</v>
      </c>
      <c r="K482" s="134" t="s">
        <v>124</v>
      </c>
      <c r="L482" s="135"/>
      <c r="M482" s="165"/>
      <c r="O482" s="165"/>
    </row>
    <row r="483" spans="1:15">
      <c r="A483" s="136" t="s">
        <v>545</v>
      </c>
      <c r="B483" s="137" t="s">
        <v>1582</v>
      </c>
      <c r="C483" s="138">
        <v>3.75</v>
      </c>
      <c r="D483" s="170">
        <v>0.68420000000000003</v>
      </c>
      <c r="E483" s="139">
        <v>1</v>
      </c>
      <c r="F483" s="170">
        <f t="shared" si="15"/>
        <v>0.68420000000000003</v>
      </c>
      <c r="G483" s="139">
        <v>1</v>
      </c>
      <c r="H483" s="131">
        <f t="shared" si="16"/>
        <v>3421</v>
      </c>
      <c r="I483" s="140" t="s">
        <v>17</v>
      </c>
      <c r="J483" s="141" t="s">
        <v>123</v>
      </c>
      <c r="K483" s="142" t="s">
        <v>124</v>
      </c>
      <c r="L483" s="135"/>
      <c r="M483" s="165"/>
      <c r="O483" s="165"/>
    </row>
    <row r="484" spans="1:15">
      <c r="A484" s="136" t="s">
        <v>546</v>
      </c>
      <c r="B484" s="137" t="s">
        <v>1582</v>
      </c>
      <c r="C484" s="138">
        <v>5.58</v>
      </c>
      <c r="D484" s="170">
        <v>1.01285</v>
      </c>
      <c r="E484" s="139">
        <v>1</v>
      </c>
      <c r="F484" s="170">
        <f t="shared" si="15"/>
        <v>1.01285</v>
      </c>
      <c r="G484" s="139">
        <v>1</v>
      </c>
      <c r="H484" s="131">
        <f t="shared" si="16"/>
        <v>5064.25</v>
      </c>
      <c r="I484" s="140" t="s">
        <v>17</v>
      </c>
      <c r="J484" s="141" t="s">
        <v>123</v>
      </c>
      <c r="K484" s="142" t="s">
        <v>124</v>
      </c>
      <c r="L484" s="135"/>
      <c r="M484" s="165"/>
      <c r="O484" s="165"/>
    </row>
    <row r="485" spans="1:15">
      <c r="A485" s="143" t="s">
        <v>547</v>
      </c>
      <c r="B485" s="144" t="s">
        <v>1582</v>
      </c>
      <c r="C485" s="145">
        <v>8.51</v>
      </c>
      <c r="D485" s="171">
        <v>1.82117</v>
      </c>
      <c r="E485" s="146">
        <v>1</v>
      </c>
      <c r="F485" s="171">
        <f t="shared" si="15"/>
        <v>1.82117</v>
      </c>
      <c r="G485" s="146">
        <v>1</v>
      </c>
      <c r="H485" s="147">
        <f t="shared" si="16"/>
        <v>9105.85</v>
      </c>
      <c r="I485" s="148" t="s">
        <v>17</v>
      </c>
      <c r="J485" s="149" t="s">
        <v>123</v>
      </c>
      <c r="K485" s="150" t="s">
        <v>124</v>
      </c>
      <c r="L485" s="135"/>
      <c r="M485" s="165"/>
      <c r="O485" s="165"/>
    </row>
    <row r="486" spans="1:15" s="135" customFormat="1">
      <c r="A486" s="127" t="s">
        <v>548</v>
      </c>
      <c r="B486" s="128" t="s">
        <v>1583</v>
      </c>
      <c r="C486" s="129">
        <v>2.64</v>
      </c>
      <c r="D486" s="169">
        <v>0.62543000000000004</v>
      </c>
      <c r="E486" s="130">
        <v>1</v>
      </c>
      <c r="F486" s="169">
        <f t="shared" si="15"/>
        <v>0.62543000000000004</v>
      </c>
      <c r="G486" s="130">
        <v>1</v>
      </c>
      <c r="H486" s="131">
        <f t="shared" si="16"/>
        <v>3127.15</v>
      </c>
      <c r="I486" s="132" t="s">
        <v>17</v>
      </c>
      <c r="J486" s="133" t="s">
        <v>123</v>
      </c>
      <c r="K486" s="134" t="s">
        <v>124</v>
      </c>
      <c r="L486" s="126"/>
      <c r="M486" s="165"/>
      <c r="N486" s="164"/>
      <c r="O486" s="165"/>
    </row>
    <row r="487" spans="1:15">
      <c r="A487" s="136" t="s">
        <v>549</v>
      </c>
      <c r="B487" s="137" t="s">
        <v>1583</v>
      </c>
      <c r="C487" s="138">
        <v>3.3</v>
      </c>
      <c r="D487" s="170">
        <v>0.76375000000000004</v>
      </c>
      <c r="E487" s="139">
        <v>1</v>
      </c>
      <c r="F487" s="170">
        <f t="shared" si="15"/>
        <v>0.76375000000000004</v>
      </c>
      <c r="G487" s="139">
        <v>1</v>
      </c>
      <c r="H487" s="131">
        <f t="shared" si="16"/>
        <v>3818.75</v>
      </c>
      <c r="I487" s="140" t="s">
        <v>17</v>
      </c>
      <c r="J487" s="141" t="s">
        <v>123</v>
      </c>
      <c r="K487" s="142" t="s">
        <v>124</v>
      </c>
      <c r="L487" s="135"/>
      <c r="M487" s="165"/>
      <c r="N487" s="166"/>
      <c r="O487" s="165"/>
    </row>
    <row r="488" spans="1:15">
      <c r="A488" s="136" t="s">
        <v>550</v>
      </c>
      <c r="B488" s="137" t="s">
        <v>1583</v>
      </c>
      <c r="C488" s="138">
        <v>5.39</v>
      </c>
      <c r="D488" s="170">
        <v>1.12897</v>
      </c>
      <c r="E488" s="139">
        <v>1</v>
      </c>
      <c r="F488" s="170">
        <f t="shared" si="15"/>
        <v>1.12897</v>
      </c>
      <c r="G488" s="139">
        <v>1</v>
      </c>
      <c r="H488" s="131">
        <f t="shared" si="16"/>
        <v>5644.85</v>
      </c>
      <c r="I488" s="140" t="s">
        <v>17</v>
      </c>
      <c r="J488" s="141" t="s">
        <v>123</v>
      </c>
      <c r="K488" s="142" t="s">
        <v>124</v>
      </c>
      <c r="L488" s="135"/>
      <c r="M488" s="165"/>
      <c r="O488" s="165"/>
    </row>
    <row r="489" spans="1:15">
      <c r="A489" s="143" t="s">
        <v>551</v>
      </c>
      <c r="B489" s="144" t="s">
        <v>1583</v>
      </c>
      <c r="C489" s="145">
        <v>10.07</v>
      </c>
      <c r="D489" s="171">
        <v>2.1714000000000002</v>
      </c>
      <c r="E489" s="146">
        <v>1</v>
      </c>
      <c r="F489" s="171">
        <f t="shared" si="15"/>
        <v>2.1714000000000002</v>
      </c>
      <c r="G489" s="146">
        <v>1</v>
      </c>
      <c r="H489" s="147">
        <f t="shared" si="16"/>
        <v>10857.000000000002</v>
      </c>
      <c r="I489" s="148" t="s">
        <v>17</v>
      </c>
      <c r="J489" s="149" t="s">
        <v>123</v>
      </c>
      <c r="K489" s="150" t="s">
        <v>124</v>
      </c>
      <c r="L489" s="135"/>
      <c r="M489" s="165"/>
      <c r="O489" s="165"/>
    </row>
    <row r="490" spans="1:15">
      <c r="A490" s="127" t="s">
        <v>552</v>
      </c>
      <c r="B490" s="128" t="s">
        <v>1584</v>
      </c>
      <c r="C490" s="129">
        <v>2.65</v>
      </c>
      <c r="D490" s="169">
        <v>0.48912</v>
      </c>
      <c r="E490" s="130">
        <v>1</v>
      </c>
      <c r="F490" s="169">
        <f t="shared" si="15"/>
        <v>0.48912</v>
      </c>
      <c r="G490" s="130">
        <v>1</v>
      </c>
      <c r="H490" s="131">
        <f t="shared" si="16"/>
        <v>2445.6</v>
      </c>
      <c r="I490" s="132" t="s">
        <v>17</v>
      </c>
      <c r="J490" s="133" t="s">
        <v>123</v>
      </c>
      <c r="K490" s="134" t="s">
        <v>124</v>
      </c>
      <c r="L490" s="135"/>
      <c r="M490" s="165"/>
      <c r="O490" s="165"/>
    </row>
    <row r="491" spans="1:15">
      <c r="A491" s="136" t="s">
        <v>553</v>
      </c>
      <c r="B491" s="137" t="s">
        <v>1584</v>
      </c>
      <c r="C491" s="138">
        <v>3.38</v>
      </c>
      <c r="D491" s="170">
        <v>0.61550000000000005</v>
      </c>
      <c r="E491" s="139">
        <v>1</v>
      </c>
      <c r="F491" s="170">
        <f t="shared" si="15"/>
        <v>0.61550000000000005</v>
      </c>
      <c r="G491" s="139">
        <v>1</v>
      </c>
      <c r="H491" s="131">
        <f t="shared" si="16"/>
        <v>3077.5000000000005</v>
      </c>
      <c r="I491" s="140" t="s">
        <v>17</v>
      </c>
      <c r="J491" s="141" t="s">
        <v>123</v>
      </c>
      <c r="K491" s="142" t="s">
        <v>124</v>
      </c>
      <c r="L491" s="135"/>
      <c r="M491" s="165"/>
      <c r="O491" s="165"/>
    </row>
    <row r="492" spans="1:15">
      <c r="A492" s="136" t="s">
        <v>554</v>
      </c>
      <c r="B492" s="137" t="s">
        <v>1584</v>
      </c>
      <c r="C492" s="138">
        <v>5.39</v>
      </c>
      <c r="D492" s="170">
        <v>0.94108999999999998</v>
      </c>
      <c r="E492" s="139">
        <v>1</v>
      </c>
      <c r="F492" s="170">
        <f t="shared" si="15"/>
        <v>0.94108999999999998</v>
      </c>
      <c r="G492" s="139">
        <v>1</v>
      </c>
      <c r="H492" s="131">
        <f t="shared" si="16"/>
        <v>4705.45</v>
      </c>
      <c r="I492" s="140" t="s">
        <v>17</v>
      </c>
      <c r="J492" s="141" t="s">
        <v>123</v>
      </c>
      <c r="K492" s="142" t="s">
        <v>124</v>
      </c>
      <c r="L492" s="135"/>
      <c r="M492" s="165"/>
      <c r="O492" s="165"/>
    </row>
    <row r="493" spans="1:15">
      <c r="A493" s="143" t="s">
        <v>555</v>
      </c>
      <c r="B493" s="144" t="s">
        <v>1584</v>
      </c>
      <c r="C493" s="145">
        <v>9.68</v>
      </c>
      <c r="D493" s="171">
        <v>2.1165600000000002</v>
      </c>
      <c r="E493" s="146">
        <v>1</v>
      </c>
      <c r="F493" s="171">
        <f t="shared" si="15"/>
        <v>2.1165600000000002</v>
      </c>
      <c r="G493" s="146">
        <v>1</v>
      </c>
      <c r="H493" s="147">
        <f t="shared" si="16"/>
        <v>10582.800000000001</v>
      </c>
      <c r="I493" s="148" t="s">
        <v>17</v>
      </c>
      <c r="J493" s="149" t="s">
        <v>123</v>
      </c>
      <c r="K493" s="150" t="s">
        <v>124</v>
      </c>
      <c r="L493" s="135"/>
      <c r="M493" s="165"/>
      <c r="O493" s="165"/>
    </row>
    <row r="494" spans="1:15" s="135" customFormat="1">
      <c r="A494" s="127" t="s">
        <v>556</v>
      </c>
      <c r="B494" s="128" t="s">
        <v>1585</v>
      </c>
      <c r="C494" s="129">
        <v>2.84</v>
      </c>
      <c r="D494" s="169">
        <v>0.51754</v>
      </c>
      <c r="E494" s="130">
        <v>1</v>
      </c>
      <c r="F494" s="169">
        <f t="shared" si="15"/>
        <v>0.51754</v>
      </c>
      <c r="G494" s="130">
        <v>1</v>
      </c>
      <c r="H494" s="131">
        <f t="shared" si="16"/>
        <v>2587.6999999999998</v>
      </c>
      <c r="I494" s="132" t="s">
        <v>17</v>
      </c>
      <c r="J494" s="133" t="s">
        <v>123</v>
      </c>
      <c r="K494" s="134" t="s">
        <v>124</v>
      </c>
      <c r="L494" s="126"/>
      <c r="M494" s="165"/>
      <c r="N494" s="164"/>
      <c r="O494" s="165"/>
    </row>
    <row r="495" spans="1:15">
      <c r="A495" s="136" t="s">
        <v>557</v>
      </c>
      <c r="B495" s="137" t="s">
        <v>1585</v>
      </c>
      <c r="C495" s="138">
        <v>3.97</v>
      </c>
      <c r="D495" s="170">
        <v>0.71687999999999996</v>
      </c>
      <c r="E495" s="139">
        <v>1</v>
      </c>
      <c r="F495" s="170">
        <f t="shared" si="15"/>
        <v>0.71687999999999996</v>
      </c>
      <c r="G495" s="139">
        <v>1</v>
      </c>
      <c r="H495" s="131">
        <f t="shared" si="16"/>
        <v>3584.3999999999996</v>
      </c>
      <c r="I495" s="140" t="s">
        <v>17</v>
      </c>
      <c r="J495" s="141" t="s">
        <v>123</v>
      </c>
      <c r="K495" s="142" t="s">
        <v>124</v>
      </c>
      <c r="L495" s="135"/>
      <c r="M495" s="165"/>
      <c r="N495" s="166"/>
      <c r="O495" s="165"/>
    </row>
    <row r="496" spans="1:15">
      <c r="A496" s="136" t="s">
        <v>558</v>
      </c>
      <c r="B496" s="137" t="s">
        <v>1585</v>
      </c>
      <c r="C496" s="138">
        <v>5.63</v>
      </c>
      <c r="D496" s="170">
        <v>1.03678</v>
      </c>
      <c r="E496" s="139">
        <v>1</v>
      </c>
      <c r="F496" s="170">
        <f t="shared" si="15"/>
        <v>1.03678</v>
      </c>
      <c r="G496" s="139">
        <v>1</v>
      </c>
      <c r="H496" s="131">
        <f t="shared" si="16"/>
        <v>5183.9000000000005</v>
      </c>
      <c r="I496" s="140" t="s">
        <v>17</v>
      </c>
      <c r="J496" s="141" t="s">
        <v>123</v>
      </c>
      <c r="K496" s="142" t="s">
        <v>124</v>
      </c>
      <c r="L496" s="135"/>
      <c r="M496" s="165"/>
      <c r="O496" s="165"/>
    </row>
    <row r="497" spans="1:15">
      <c r="A497" s="143" t="s">
        <v>559</v>
      </c>
      <c r="B497" s="144" t="s">
        <v>1585</v>
      </c>
      <c r="C497" s="145">
        <v>10.55</v>
      </c>
      <c r="D497" s="171">
        <v>2.1507999999999998</v>
      </c>
      <c r="E497" s="146">
        <v>1</v>
      </c>
      <c r="F497" s="171">
        <f t="shared" si="15"/>
        <v>2.1507999999999998</v>
      </c>
      <c r="G497" s="146">
        <v>1</v>
      </c>
      <c r="H497" s="147">
        <f t="shared" si="16"/>
        <v>10754</v>
      </c>
      <c r="I497" s="148" t="s">
        <v>17</v>
      </c>
      <c r="J497" s="149" t="s">
        <v>123</v>
      </c>
      <c r="K497" s="150" t="s">
        <v>124</v>
      </c>
      <c r="L497" s="135"/>
      <c r="M497" s="165"/>
      <c r="O497" s="165"/>
    </row>
    <row r="498" spans="1:15">
      <c r="A498" s="127" t="s">
        <v>560</v>
      </c>
      <c r="B498" s="128" t="s">
        <v>1586</v>
      </c>
      <c r="C498" s="129">
        <v>2.0499999999999998</v>
      </c>
      <c r="D498" s="169">
        <v>0.39656000000000002</v>
      </c>
      <c r="E498" s="130">
        <v>1</v>
      </c>
      <c r="F498" s="169">
        <f t="shared" si="15"/>
        <v>0.39656000000000002</v>
      </c>
      <c r="G498" s="130">
        <v>1</v>
      </c>
      <c r="H498" s="131">
        <f t="shared" si="16"/>
        <v>1982.8000000000002</v>
      </c>
      <c r="I498" s="132" t="s">
        <v>17</v>
      </c>
      <c r="J498" s="133" t="s">
        <v>123</v>
      </c>
      <c r="K498" s="134" t="s">
        <v>124</v>
      </c>
      <c r="L498" s="135"/>
      <c r="M498" s="165"/>
      <c r="O498" s="165"/>
    </row>
    <row r="499" spans="1:15">
      <c r="A499" s="136" t="s">
        <v>561</v>
      </c>
      <c r="B499" s="137" t="s">
        <v>1586</v>
      </c>
      <c r="C499" s="138">
        <v>2.65</v>
      </c>
      <c r="D499" s="170">
        <v>0.50902999999999998</v>
      </c>
      <c r="E499" s="139">
        <v>1</v>
      </c>
      <c r="F499" s="170">
        <f t="shared" si="15"/>
        <v>0.50902999999999998</v>
      </c>
      <c r="G499" s="139">
        <v>1</v>
      </c>
      <c r="H499" s="131">
        <f t="shared" si="16"/>
        <v>2545.15</v>
      </c>
      <c r="I499" s="140" t="s">
        <v>17</v>
      </c>
      <c r="J499" s="141" t="s">
        <v>123</v>
      </c>
      <c r="K499" s="142" t="s">
        <v>124</v>
      </c>
      <c r="L499" s="135"/>
      <c r="M499" s="165"/>
      <c r="O499" s="165"/>
    </row>
    <row r="500" spans="1:15">
      <c r="A500" s="136" t="s">
        <v>562</v>
      </c>
      <c r="B500" s="137" t="s">
        <v>1586</v>
      </c>
      <c r="C500" s="138">
        <v>3.78</v>
      </c>
      <c r="D500" s="170">
        <v>0.70816000000000001</v>
      </c>
      <c r="E500" s="139">
        <v>1</v>
      </c>
      <c r="F500" s="170">
        <f t="shared" si="15"/>
        <v>0.70816000000000001</v>
      </c>
      <c r="G500" s="139">
        <v>1</v>
      </c>
      <c r="H500" s="131">
        <f t="shared" si="16"/>
        <v>3540.8</v>
      </c>
      <c r="I500" s="140" t="s">
        <v>17</v>
      </c>
      <c r="J500" s="141" t="s">
        <v>123</v>
      </c>
      <c r="K500" s="142" t="s">
        <v>124</v>
      </c>
      <c r="L500" s="135"/>
      <c r="M500" s="165"/>
      <c r="O500" s="165"/>
    </row>
    <row r="501" spans="1:15">
      <c r="A501" s="143" t="s">
        <v>563</v>
      </c>
      <c r="B501" s="144" t="s">
        <v>1586</v>
      </c>
      <c r="C501" s="145">
        <v>7.75</v>
      </c>
      <c r="D501" s="171">
        <v>1.59039</v>
      </c>
      <c r="E501" s="146">
        <v>1</v>
      </c>
      <c r="F501" s="171">
        <f t="shared" si="15"/>
        <v>1.59039</v>
      </c>
      <c r="G501" s="146">
        <v>1</v>
      </c>
      <c r="H501" s="147">
        <f t="shared" si="16"/>
        <v>7951.95</v>
      </c>
      <c r="I501" s="148" t="s">
        <v>17</v>
      </c>
      <c r="J501" s="149" t="s">
        <v>123</v>
      </c>
      <c r="K501" s="150" t="s">
        <v>124</v>
      </c>
      <c r="L501" s="135"/>
      <c r="M501" s="165"/>
      <c r="O501" s="165"/>
    </row>
    <row r="502" spans="1:15" s="135" customFormat="1">
      <c r="A502" s="127" t="s">
        <v>564</v>
      </c>
      <c r="B502" s="128" t="s">
        <v>1587</v>
      </c>
      <c r="C502" s="129">
        <v>2.11</v>
      </c>
      <c r="D502" s="169">
        <v>0.45282</v>
      </c>
      <c r="E502" s="130">
        <v>1</v>
      </c>
      <c r="F502" s="169">
        <f t="shared" si="15"/>
        <v>0.45282</v>
      </c>
      <c r="G502" s="130">
        <v>1</v>
      </c>
      <c r="H502" s="131">
        <f t="shared" si="16"/>
        <v>2264.1</v>
      </c>
      <c r="I502" s="132" t="s">
        <v>17</v>
      </c>
      <c r="J502" s="133" t="s">
        <v>123</v>
      </c>
      <c r="K502" s="134" t="s">
        <v>124</v>
      </c>
      <c r="L502" s="126"/>
      <c r="M502" s="165"/>
      <c r="N502" s="164"/>
      <c r="O502" s="165"/>
    </row>
    <row r="503" spans="1:15">
      <c r="A503" s="136" t="s">
        <v>565</v>
      </c>
      <c r="B503" s="137" t="s">
        <v>1587</v>
      </c>
      <c r="C503" s="138">
        <v>2.59</v>
      </c>
      <c r="D503" s="170">
        <v>0.57713000000000003</v>
      </c>
      <c r="E503" s="139">
        <v>1</v>
      </c>
      <c r="F503" s="170">
        <f t="shared" si="15"/>
        <v>0.57713000000000003</v>
      </c>
      <c r="G503" s="139">
        <v>1</v>
      </c>
      <c r="H503" s="131">
        <f t="shared" si="16"/>
        <v>2885.65</v>
      </c>
      <c r="I503" s="140" t="s">
        <v>17</v>
      </c>
      <c r="J503" s="141" t="s">
        <v>123</v>
      </c>
      <c r="K503" s="142" t="s">
        <v>124</v>
      </c>
      <c r="L503" s="135"/>
      <c r="M503" s="165"/>
      <c r="N503" s="166"/>
      <c r="O503" s="165"/>
    </row>
    <row r="504" spans="1:15">
      <c r="A504" s="136" t="s">
        <v>566</v>
      </c>
      <c r="B504" s="137" t="s">
        <v>1587</v>
      </c>
      <c r="C504" s="138">
        <v>3.94</v>
      </c>
      <c r="D504" s="170">
        <v>0.78707000000000005</v>
      </c>
      <c r="E504" s="139">
        <v>1</v>
      </c>
      <c r="F504" s="170">
        <f t="shared" si="15"/>
        <v>0.78707000000000005</v>
      </c>
      <c r="G504" s="139">
        <v>1</v>
      </c>
      <c r="H504" s="131">
        <f t="shared" si="16"/>
        <v>3935.3500000000004</v>
      </c>
      <c r="I504" s="140" t="s">
        <v>17</v>
      </c>
      <c r="J504" s="141" t="s">
        <v>123</v>
      </c>
      <c r="K504" s="142" t="s">
        <v>124</v>
      </c>
      <c r="L504" s="135"/>
      <c r="M504" s="165"/>
      <c r="O504" s="165"/>
    </row>
    <row r="505" spans="1:15">
      <c r="A505" s="143" t="s">
        <v>567</v>
      </c>
      <c r="B505" s="144" t="s">
        <v>1587</v>
      </c>
      <c r="C505" s="145">
        <v>8.5</v>
      </c>
      <c r="D505" s="171">
        <v>1.5711900000000001</v>
      </c>
      <c r="E505" s="146">
        <v>1</v>
      </c>
      <c r="F505" s="171">
        <f t="shared" si="15"/>
        <v>1.5711900000000001</v>
      </c>
      <c r="G505" s="146">
        <v>1</v>
      </c>
      <c r="H505" s="147">
        <f t="shared" si="16"/>
        <v>7855.9500000000007</v>
      </c>
      <c r="I505" s="148" t="s">
        <v>17</v>
      </c>
      <c r="J505" s="149" t="s">
        <v>123</v>
      </c>
      <c r="K505" s="150" t="s">
        <v>124</v>
      </c>
      <c r="L505" s="135"/>
      <c r="M505" s="165"/>
      <c r="O505" s="165"/>
    </row>
    <row r="506" spans="1:15">
      <c r="A506" s="127" t="s">
        <v>568</v>
      </c>
      <c r="B506" s="128" t="s">
        <v>1588</v>
      </c>
      <c r="C506" s="129">
        <v>3.31</v>
      </c>
      <c r="D506" s="169">
        <v>0.51783999999999997</v>
      </c>
      <c r="E506" s="130">
        <v>1</v>
      </c>
      <c r="F506" s="169">
        <f t="shared" si="15"/>
        <v>0.51783999999999997</v>
      </c>
      <c r="G506" s="130">
        <v>1</v>
      </c>
      <c r="H506" s="131">
        <f t="shared" si="16"/>
        <v>2589.1999999999998</v>
      </c>
      <c r="I506" s="132" t="s">
        <v>17</v>
      </c>
      <c r="J506" s="133" t="s">
        <v>123</v>
      </c>
      <c r="K506" s="134" t="s">
        <v>124</v>
      </c>
      <c r="L506" s="135"/>
      <c r="M506" s="165"/>
      <c r="O506" s="165"/>
    </row>
    <row r="507" spans="1:15">
      <c r="A507" s="136" t="s">
        <v>569</v>
      </c>
      <c r="B507" s="137" t="s">
        <v>1588</v>
      </c>
      <c r="C507" s="138">
        <v>3.63</v>
      </c>
      <c r="D507" s="170">
        <v>0.72158</v>
      </c>
      <c r="E507" s="139">
        <v>1</v>
      </c>
      <c r="F507" s="170">
        <f t="shared" si="15"/>
        <v>0.72158</v>
      </c>
      <c r="G507" s="139">
        <v>1</v>
      </c>
      <c r="H507" s="131">
        <f t="shared" si="16"/>
        <v>3607.9</v>
      </c>
      <c r="I507" s="140" t="s">
        <v>17</v>
      </c>
      <c r="J507" s="141" t="s">
        <v>123</v>
      </c>
      <c r="K507" s="142" t="s">
        <v>124</v>
      </c>
      <c r="L507" s="135"/>
      <c r="M507" s="165"/>
      <c r="O507" s="165"/>
    </row>
    <row r="508" spans="1:15">
      <c r="A508" s="136" t="s">
        <v>570</v>
      </c>
      <c r="B508" s="137" t="s">
        <v>1588</v>
      </c>
      <c r="C508" s="138">
        <v>5.32</v>
      </c>
      <c r="D508" s="170">
        <v>1.04813</v>
      </c>
      <c r="E508" s="139">
        <v>1</v>
      </c>
      <c r="F508" s="170">
        <f t="shared" si="15"/>
        <v>1.04813</v>
      </c>
      <c r="G508" s="139">
        <v>1</v>
      </c>
      <c r="H508" s="131">
        <f t="shared" si="16"/>
        <v>5240.6499999999996</v>
      </c>
      <c r="I508" s="140" t="s">
        <v>17</v>
      </c>
      <c r="J508" s="141" t="s">
        <v>123</v>
      </c>
      <c r="K508" s="142" t="s">
        <v>124</v>
      </c>
      <c r="L508" s="135"/>
      <c r="M508" s="165"/>
      <c r="O508" s="165"/>
    </row>
    <row r="509" spans="1:15">
      <c r="A509" s="143" t="s">
        <v>571</v>
      </c>
      <c r="B509" s="144" t="s">
        <v>1588</v>
      </c>
      <c r="C509" s="145">
        <v>11.17</v>
      </c>
      <c r="D509" s="171">
        <v>2.40903</v>
      </c>
      <c r="E509" s="146">
        <v>1</v>
      </c>
      <c r="F509" s="171">
        <f t="shared" si="15"/>
        <v>2.40903</v>
      </c>
      <c r="G509" s="146">
        <v>1</v>
      </c>
      <c r="H509" s="147">
        <f t="shared" si="16"/>
        <v>12045.15</v>
      </c>
      <c r="I509" s="148" t="s">
        <v>17</v>
      </c>
      <c r="J509" s="149" t="s">
        <v>123</v>
      </c>
      <c r="K509" s="150" t="s">
        <v>124</v>
      </c>
      <c r="L509" s="135"/>
      <c r="M509" s="165"/>
      <c r="O509" s="165"/>
    </row>
    <row r="510" spans="1:15" s="135" customFormat="1">
      <c r="A510" s="127" t="s">
        <v>572</v>
      </c>
      <c r="B510" s="128" t="s">
        <v>1589</v>
      </c>
      <c r="C510" s="129">
        <v>2.27</v>
      </c>
      <c r="D510" s="169">
        <v>0.53749000000000002</v>
      </c>
      <c r="E510" s="130">
        <v>1</v>
      </c>
      <c r="F510" s="169">
        <f t="shared" si="15"/>
        <v>0.53749000000000002</v>
      </c>
      <c r="G510" s="130">
        <v>1</v>
      </c>
      <c r="H510" s="131">
        <f t="shared" si="16"/>
        <v>2687.4500000000003</v>
      </c>
      <c r="I510" s="132" t="s">
        <v>17</v>
      </c>
      <c r="J510" s="133" t="s">
        <v>123</v>
      </c>
      <c r="K510" s="134" t="s">
        <v>124</v>
      </c>
      <c r="L510" s="126"/>
      <c r="M510" s="165"/>
      <c r="N510" s="164"/>
      <c r="O510" s="165"/>
    </row>
    <row r="511" spans="1:15">
      <c r="A511" s="136" t="s">
        <v>573</v>
      </c>
      <c r="B511" s="137" t="s">
        <v>1589</v>
      </c>
      <c r="C511" s="138">
        <v>2.79</v>
      </c>
      <c r="D511" s="170">
        <v>0.70657000000000003</v>
      </c>
      <c r="E511" s="139">
        <v>1</v>
      </c>
      <c r="F511" s="170">
        <f t="shared" si="15"/>
        <v>0.70657000000000003</v>
      </c>
      <c r="G511" s="139">
        <v>1</v>
      </c>
      <c r="H511" s="131">
        <f t="shared" si="16"/>
        <v>3532.8500000000004</v>
      </c>
      <c r="I511" s="140" t="s">
        <v>17</v>
      </c>
      <c r="J511" s="141" t="s">
        <v>123</v>
      </c>
      <c r="K511" s="142" t="s">
        <v>124</v>
      </c>
      <c r="L511" s="135"/>
      <c r="M511" s="165"/>
      <c r="N511" s="166"/>
      <c r="O511" s="165"/>
    </row>
    <row r="512" spans="1:15">
      <c r="A512" s="136" t="s">
        <v>574</v>
      </c>
      <c r="B512" s="137" t="s">
        <v>1589</v>
      </c>
      <c r="C512" s="138">
        <v>4.43</v>
      </c>
      <c r="D512" s="170">
        <v>1.07128</v>
      </c>
      <c r="E512" s="139">
        <v>1</v>
      </c>
      <c r="F512" s="170">
        <f t="shared" si="15"/>
        <v>1.07128</v>
      </c>
      <c r="G512" s="139">
        <v>1</v>
      </c>
      <c r="H512" s="131">
        <f t="shared" si="16"/>
        <v>5356.4</v>
      </c>
      <c r="I512" s="140" t="s">
        <v>17</v>
      </c>
      <c r="J512" s="141" t="s">
        <v>123</v>
      </c>
      <c r="K512" s="142" t="s">
        <v>124</v>
      </c>
      <c r="L512" s="135"/>
      <c r="M512" s="165"/>
      <c r="O512" s="165"/>
    </row>
    <row r="513" spans="1:15">
      <c r="A513" s="143" t="s">
        <v>575</v>
      </c>
      <c r="B513" s="144" t="s">
        <v>1589</v>
      </c>
      <c r="C513" s="145">
        <v>8.26</v>
      </c>
      <c r="D513" s="171">
        <v>2.1101800000000002</v>
      </c>
      <c r="E513" s="146">
        <v>1</v>
      </c>
      <c r="F513" s="171">
        <f t="shared" si="15"/>
        <v>2.1101800000000002</v>
      </c>
      <c r="G513" s="146">
        <v>1</v>
      </c>
      <c r="H513" s="147">
        <f t="shared" si="16"/>
        <v>10550.900000000001</v>
      </c>
      <c r="I513" s="148" t="s">
        <v>17</v>
      </c>
      <c r="J513" s="149" t="s">
        <v>123</v>
      </c>
      <c r="K513" s="150" t="s">
        <v>124</v>
      </c>
      <c r="L513" s="135"/>
      <c r="M513" s="165"/>
      <c r="O513" s="165"/>
    </row>
    <row r="514" spans="1:15">
      <c r="A514" s="127" t="s">
        <v>576</v>
      </c>
      <c r="B514" s="128" t="s">
        <v>1590</v>
      </c>
      <c r="C514" s="129">
        <v>2.31</v>
      </c>
      <c r="D514" s="169">
        <v>0.48581000000000002</v>
      </c>
      <c r="E514" s="130">
        <v>1</v>
      </c>
      <c r="F514" s="169">
        <f t="shared" si="15"/>
        <v>0.48581000000000002</v>
      </c>
      <c r="G514" s="130">
        <v>1</v>
      </c>
      <c r="H514" s="131">
        <f t="shared" si="16"/>
        <v>2429.0500000000002</v>
      </c>
      <c r="I514" s="132" t="s">
        <v>17</v>
      </c>
      <c r="J514" s="133" t="s">
        <v>123</v>
      </c>
      <c r="K514" s="134" t="s">
        <v>124</v>
      </c>
      <c r="L514" s="135"/>
      <c r="M514" s="165"/>
      <c r="O514" s="165"/>
    </row>
    <row r="515" spans="1:15">
      <c r="A515" s="136" t="s">
        <v>577</v>
      </c>
      <c r="B515" s="137" t="s">
        <v>1590</v>
      </c>
      <c r="C515" s="138">
        <v>3.09</v>
      </c>
      <c r="D515" s="170">
        <v>0.65983999999999998</v>
      </c>
      <c r="E515" s="139">
        <v>1</v>
      </c>
      <c r="F515" s="170">
        <f t="shared" si="15"/>
        <v>0.65983999999999998</v>
      </c>
      <c r="G515" s="139">
        <v>1</v>
      </c>
      <c r="H515" s="131">
        <f t="shared" si="16"/>
        <v>3299.2</v>
      </c>
      <c r="I515" s="140" t="s">
        <v>17</v>
      </c>
      <c r="J515" s="141" t="s">
        <v>123</v>
      </c>
      <c r="K515" s="142" t="s">
        <v>124</v>
      </c>
      <c r="L515" s="135"/>
      <c r="M515" s="165"/>
      <c r="O515" s="165"/>
    </row>
    <row r="516" spans="1:15">
      <c r="A516" s="136" t="s">
        <v>578</v>
      </c>
      <c r="B516" s="137" t="s">
        <v>1590</v>
      </c>
      <c r="C516" s="138">
        <v>4.63</v>
      </c>
      <c r="D516" s="170">
        <v>0.96292</v>
      </c>
      <c r="E516" s="139">
        <v>1</v>
      </c>
      <c r="F516" s="170">
        <f t="shared" si="15"/>
        <v>0.96292</v>
      </c>
      <c r="G516" s="139">
        <v>1</v>
      </c>
      <c r="H516" s="131">
        <f t="shared" si="16"/>
        <v>4814.6000000000004</v>
      </c>
      <c r="I516" s="140" t="s">
        <v>17</v>
      </c>
      <c r="J516" s="141" t="s">
        <v>123</v>
      </c>
      <c r="K516" s="142" t="s">
        <v>124</v>
      </c>
      <c r="L516" s="135"/>
      <c r="M516" s="165"/>
      <c r="O516" s="165"/>
    </row>
    <row r="517" spans="1:15">
      <c r="A517" s="143" t="s">
        <v>579</v>
      </c>
      <c r="B517" s="144" t="s">
        <v>1590</v>
      </c>
      <c r="C517" s="145">
        <v>9.1999999999999993</v>
      </c>
      <c r="D517" s="171">
        <v>1.94922</v>
      </c>
      <c r="E517" s="146">
        <v>1</v>
      </c>
      <c r="F517" s="171">
        <f t="shared" si="15"/>
        <v>1.94922</v>
      </c>
      <c r="G517" s="146">
        <v>1</v>
      </c>
      <c r="H517" s="147">
        <f t="shared" si="16"/>
        <v>9746.1</v>
      </c>
      <c r="I517" s="148" t="s">
        <v>17</v>
      </c>
      <c r="J517" s="149" t="s">
        <v>123</v>
      </c>
      <c r="K517" s="150" t="s">
        <v>124</v>
      </c>
      <c r="L517" s="135"/>
      <c r="M517" s="165"/>
      <c r="O517" s="165"/>
    </row>
    <row r="518" spans="1:15" s="135" customFormat="1">
      <c r="A518" s="127" t="s">
        <v>580</v>
      </c>
      <c r="B518" s="128" t="s">
        <v>1591</v>
      </c>
      <c r="C518" s="129">
        <v>4.46</v>
      </c>
      <c r="D518" s="169">
        <v>1.4495</v>
      </c>
      <c r="E518" s="130">
        <v>1</v>
      </c>
      <c r="F518" s="169">
        <f t="shared" si="15"/>
        <v>1.4495</v>
      </c>
      <c r="G518" s="130">
        <v>1</v>
      </c>
      <c r="H518" s="131">
        <f t="shared" si="16"/>
        <v>7247.5</v>
      </c>
      <c r="I518" s="132" t="s">
        <v>17</v>
      </c>
      <c r="J518" s="133" t="s">
        <v>123</v>
      </c>
      <c r="K518" s="134" t="s">
        <v>124</v>
      </c>
      <c r="L518" s="126"/>
      <c r="M518" s="165"/>
      <c r="N518" s="164"/>
      <c r="O518" s="165"/>
    </row>
    <row r="519" spans="1:15">
      <c r="A519" s="136" t="s">
        <v>581</v>
      </c>
      <c r="B519" s="137" t="s">
        <v>1591</v>
      </c>
      <c r="C519" s="138">
        <v>6.25</v>
      </c>
      <c r="D519" s="170">
        <v>1.9126700000000001</v>
      </c>
      <c r="E519" s="139">
        <v>1</v>
      </c>
      <c r="F519" s="170">
        <f t="shared" si="15"/>
        <v>1.9126700000000001</v>
      </c>
      <c r="G519" s="139">
        <v>1</v>
      </c>
      <c r="H519" s="131">
        <f t="shared" si="16"/>
        <v>9563.35</v>
      </c>
      <c r="I519" s="140" t="s">
        <v>17</v>
      </c>
      <c r="J519" s="141" t="s">
        <v>123</v>
      </c>
      <c r="K519" s="142" t="s">
        <v>124</v>
      </c>
      <c r="L519" s="135"/>
      <c r="M519" s="165"/>
      <c r="N519" s="166"/>
      <c r="O519" s="165"/>
    </row>
    <row r="520" spans="1:15">
      <c r="A520" s="136" t="s">
        <v>582</v>
      </c>
      <c r="B520" s="137" t="s">
        <v>1591</v>
      </c>
      <c r="C520" s="138">
        <v>9.17</v>
      </c>
      <c r="D520" s="170">
        <v>3.01444</v>
      </c>
      <c r="E520" s="139">
        <v>1</v>
      </c>
      <c r="F520" s="170">
        <f t="shared" si="15"/>
        <v>3.01444</v>
      </c>
      <c r="G520" s="139">
        <v>1</v>
      </c>
      <c r="H520" s="131">
        <f t="shared" si="16"/>
        <v>15072.2</v>
      </c>
      <c r="I520" s="140" t="s">
        <v>17</v>
      </c>
      <c r="J520" s="141" t="s">
        <v>123</v>
      </c>
      <c r="K520" s="142" t="s">
        <v>124</v>
      </c>
      <c r="L520" s="135"/>
      <c r="M520" s="165"/>
      <c r="O520" s="165"/>
    </row>
    <row r="521" spans="1:15">
      <c r="A521" s="143" t="s">
        <v>583</v>
      </c>
      <c r="B521" s="144" t="s">
        <v>1591</v>
      </c>
      <c r="C521" s="145">
        <v>20.54</v>
      </c>
      <c r="D521" s="171">
        <v>5.7383699999999997</v>
      </c>
      <c r="E521" s="146">
        <v>1</v>
      </c>
      <c r="F521" s="171">
        <f t="shared" si="15"/>
        <v>5.7383699999999997</v>
      </c>
      <c r="G521" s="146">
        <v>1</v>
      </c>
      <c r="H521" s="147">
        <f t="shared" si="16"/>
        <v>28691.85</v>
      </c>
      <c r="I521" s="148" t="s">
        <v>17</v>
      </c>
      <c r="J521" s="149" t="s">
        <v>123</v>
      </c>
      <c r="K521" s="150" t="s">
        <v>124</v>
      </c>
      <c r="L521" s="135"/>
      <c r="M521" s="165"/>
      <c r="O521" s="165"/>
    </row>
    <row r="522" spans="1:15">
      <c r="A522" s="127" t="s">
        <v>584</v>
      </c>
      <c r="B522" s="128" t="s">
        <v>1592</v>
      </c>
      <c r="C522" s="129">
        <v>4.6399999999999997</v>
      </c>
      <c r="D522" s="169">
        <v>1.32047</v>
      </c>
      <c r="E522" s="130">
        <v>1</v>
      </c>
      <c r="F522" s="169">
        <f t="shared" si="15"/>
        <v>1.32047</v>
      </c>
      <c r="G522" s="130">
        <v>1</v>
      </c>
      <c r="H522" s="131">
        <f t="shared" si="16"/>
        <v>6602.35</v>
      </c>
      <c r="I522" s="132" t="s">
        <v>17</v>
      </c>
      <c r="J522" s="133" t="s">
        <v>123</v>
      </c>
      <c r="K522" s="134" t="s">
        <v>124</v>
      </c>
      <c r="L522" s="135"/>
      <c r="M522" s="165"/>
      <c r="O522" s="165"/>
    </row>
    <row r="523" spans="1:15">
      <c r="A523" s="136" t="s">
        <v>585</v>
      </c>
      <c r="B523" s="137" t="s">
        <v>1592</v>
      </c>
      <c r="C523" s="138">
        <v>5.97</v>
      </c>
      <c r="D523" s="170">
        <v>1.7659</v>
      </c>
      <c r="E523" s="139">
        <v>1</v>
      </c>
      <c r="F523" s="170">
        <f t="shared" si="15"/>
        <v>1.7659</v>
      </c>
      <c r="G523" s="139">
        <v>1</v>
      </c>
      <c r="H523" s="131">
        <f t="shared" si="16"/>
        <v>8829.5</v>
      </c>
      <c r="I523" s="140" t="s">
        <v>17</v>
      </c>
      <c r="J523" s="141" t="s">
        <v>123</v>
      </c>
      <c r="K523" s="142" t="s">
        <v>124</v>
      </c>
      <c r="L523" s="135"/>
      <c r="M523" s="165"/>
      <c r="O523" s="165"/>
    </row>
    <row r="524" spans="1:15">
      <c r="A524" s="136" t="s">
        <v>586</v>
      </c>
      <c r="B524" s="137" t="s">
        <v>1592</v>
      </c>
      <c r="C524" s="138">
        <v>10.18</v>
      </c>
      <c r="D524" s="170">
        <v>2.55837</v>
      </c>
      <c r="E524" s="139">
        <v>1</v>
      </c>
      <c r="F524" s="170">
        <f t="shared" si="15"/>
        <v>2.55837</v>
      </c>
      <c r="G524" s="139">
        <v>1</v>
      </c>
      <c r="H524" s="131">
        <f t="shared" si="16"/>
        <v>12791.85</v>
      </c>
      <c r="I524" s="140" t="s">
        <v>17</v>
      </c>
      <c r="J524" s="141" t="s">
        <v>123</v>
      </c>
      <c r="K524" s="142" t="s">
        <v>124</v>
      </c>
      <c r="L524" s="135"/>
      <c r="M524" s="165"/>
      <c r="O524" s="165"/>
    </row>
    <row r="525" spans="1:15">
      <c r="A525" s="143" t="s">
        <v>587</v>
      </c>
      <c r="B525" s="144" t="s">
        <v>1592</v>
      </c>
      <c r="C525" s="145">
        <v>21.89</v>
      </c>
      <c r="D525" s="171">
        <v>4.5476000000000001</v>
      </c>
      <c r="E525" s="146">
        <v>1</v>
      </c>
      <c r="F525" s="171">
        <f t="shared" si="15"/>
        <v>4.5476000000000001</v>
      </c>
      <c r="G525" s="146">
        <v>1</v>
      </c>
      <c r="H525" s="147">
        <f t="shared" si="16"/>
        <v>22738</v>
      </c>
      <c r="I525" s="148" t="s">
        <v>17</v>
      </c>
      <c r="J525" s="149" t="s">
        <v>123</v>
      </c>
      <c r="K525" s="150" t="s">
        <v>124</v>
      </c>
      <c r="L525" s="135"/>
      <c r="M525" s="165"/>
      <c r="O525" s="165"/>
    </row>
    <row r="526" spans="1:15" s="135" customFormat="1">
      <c r="A526" s="127" t="s">
        <v>588</v>
      </c>
      <c r="B526" s="128" t="s">
        <v>1593</v>
      </c>
      <c r="C526" s="129">
        <v>2.39</v>
      </c>
      <c r="D526" s="169">
        <v>0.97011999999999998</v>
      </c>
      <c r="E526" s="130">
        <v>1</v>
      </c>
      <c r="F526" s="169">
        <f t="shared" si="15"/>
        <v>0.97011999999999998</v>
      </c>
      <c r="G526" s="130">
        <v>1</v>
      </c>
      <c r="H526" s="131">
        <f t="shared" si="16"/>
        <v>4850.6000000000004</v>
      </c>
      <c r="I526" s="132" t="s">
        <v>17</v>
      </c>
      <c r="J526" s="133" t="s">
        <v>123</v>
      </c>
      <c r="K526" s="134" t="s">
        <v>124</v>
      </c>
      <c r="L526" s="126"/>
      <c r="M526" s="165"/>
      <c r="N526" s="164"/>
      <c r="O526" s="165"/>
    </row>
    <row r="527" spans="1:15">
      <c r="A527" s="136" t="s">
        <v>589</v>
      </c>
      <c r="B527" s="137" t="s">
        <v>1593</v>
      </c>
      <c r="C527" s="138">
        <v>3.34</v>
      </c>
      <c r="D527" s="170">
        <v>1.2707200000000001</v>
      </c>
      <c r="E527" s="139">
        <v>1</v>
      </c>
      <c r="F527" s="170">
        <f t="shared" ref="F527:F590" si="17">ROUND(D527*E527,5)</f>
        <v>1.2707200000000001</v>
      </c>
      <c r="G527" s="139">
        <v>1</v>
      </c>
      <c r="H527" s="131">
        <f t="shared" si="16"/>
        <v>6353.6</v>
      </c>
      <c r="I527" s="140" t="s">
        <v>17</v>
      </c>
      <c r="J527" s="141" t="s">
        <v>123</v>
      </c>
      <c r="K527" s="142" t="s">
        <v>124</v>
      </c>
      <c r="L527" s="135"/>
      <c r="M527" s="165"/>
      <c r="N527" s="166"/>
      <c r="O527" s="165"/>
    </row>
    <row r="528" spans="1:15">
      <c r="A528" s="136" t="s">
        <v>590</v>
      </c>
      <c r="B528" s="137" t="s">
        <v>1593</v>
      </c>
      <c r="C528" s="138">
        <v>5.5</v>
      </c>
      <c r="D528" s="170">
        <v>1.74593</v>
      </c>
      <c r="E528" s="139">
        <v>1</v>
      </c>
      <c r="F528" s="170">
        <f t="shared" si="17"/>
        <v>1.74593</v>
      </c>
      <c r="G528" s="139">
        <v>1</v>
      </c>
      <c r="H528" s="131">
        <f t="shared" si="16"/>
        <v>8729.65</v>
      </c>
      <c r="I528" s="140" t="s">
        <v>17</v>
      </c>
      <c r="J528" s="141" t="s">
        <v>123</v>
      </c>
      <c r="K528" s="142" t="s">
        <v>124</v>
      </c>
      <c r="L528" s="135"/>
      <c r="M528" s="165"/>
      <c r="O528" s="165"/>
    </row>
    <row r="529" spans="1:15">
      <c r="A529" s="143" t="s">
        <v>591</v>
      </c>
      <c r="B529" s="144" t="s">
        <v>1593</v>
      </c>
      <c r="C529" s="145">
        <v>13.78</v>
      </c>
      <c r="D529" s="171">
        <v>3.5485899999999999</v>
      </c>
      <c r="E529" s="146">
        <v>1</v>
      </c>
      <c r="F529" s="171">
        <f t="shared" si="17"/>
        <v>3.5485899999999999</v>
      </c>
      <c r="G529" s="146">
        <v>1</v>
      </c>
      <c r="H529" s="147">
        <f t="shared" si="16"/>
        <v>17742.95</v>
      </c>
      <c r="I529" s="148" t="s">
        <v>17</v>
      </c>
      <c r="J529" s="149" t="s">
        <v>123</v>
      </c>
      <c r="K529" s="150" t="s">
        <v>124</v>
      </c>
      <c r="L529" s="135"/>
      <c r="M529" s="165"/>
      <c r="O529" s="165"/>
    </row>
    <row r="530" spans="1:15">
      <c r="A530" s="127" t="s">
        <v>592</v>
      </c>
      <c r="B530" s="128" t="s">
        <v>1594</v>
      </c>
      <c r="C530" s="129">
        <v>4.2</v>
      </c>
      <c r="D530" s="169">
        <v>1.2573799999999999</v>
      </c>
      <c r="E530" s="130">
        <v>1</v>
      </c>
      <c r="F530" s="169">
        <f t="shared" si="17"/>
        <v>1.2573799999999999</v>
      </c>
      <c r="G530" s="130">
        <v>1</v>
      </c>
      <c r="H530" s="131">
        <f t="shared" si="16"/>
        <v>6286.9</v>
      </c>
      <c r="I530" s="132" t="s">
        <v>17</v>
      </c>
      <c r="J530" s="133" t="s">
        <v>123</v>
      </c>
      <c r="K530" s="134" t="s">
        <v>124</v>
      </c>
      <c r="L530" s="135"/>
      <c r="M530" s="165"/>
      <c r="O530" s="165"/>
    </row>
    <row r="531" spans="1:15">
      <c r="A531" s="136" t="s">
        <v>593</v>
      </c>
      <c r="B531" s="137" t="s">
        <v>1594</v>
      </c>
      <c r="C531" s="138">
        <v>4.18</v>
      </c>
      <c r="D531" s="170">
        <v>1.4990300000000001</v>
      </c>
      <c r="E531" s="139">
        <v>1</v>
      </c>
      <c r="F531" s="170">
        <f t="shared" si="17"/>
        <v>1.4990300000000001</v>
      </c>
      <c r="G531" s="139">
        <v>1</v>
      </c>
      <c r="H531" s="131">
        <f t="shared" ref="H531:H594" si="18">F531*5000</f>
        <v>7495.1500000000005</v>
      </c>
      <c r="I531" s="140" t="s">
        <v>17</v>
      </c>
      <c r="J531" s="141" t="s">
        <v>123</v>
      </c>
      <c r="K531" s="142" t="s">
        <v>124</v>
      </c>
      <c r="L531" s="135"/>
      <c r="M531" s="165"/>
      <c r="O531" s="165"/>
    </row>
    <row r="532" spans="1:15">
      <c r="A532" s="136" t="s">
        <v>594</v>
      </c>
      <c r="B532" s="137" t="s">
        <v>1594</v>
      </c>
      <c r="C532" s="138">
        <v>8.6199999999999992</v>
      </c>
      <c r="D532" s="170">
        <v>2.2337400000000001</v>
      </c>
      <c r="E532" s="139">
        <v>1</v>
      </c>
      <c r="F532" s="170">
        <f t="shared" si="17"/>
        <v>2.2337400000000001</v>
      </c>
      <c r="G532" s="139">
        <v>1</v>
      </c>
      <c r="H532" s="131">
        <f t="shared" si="18"/>
        <v>11168.7</v>
      </c>
      <c r="I532" s="140" t="s">
        <v>17</v>
      </c>
      <c r="J532" s="141" t="s">
        <v>123</v>
      </c>
      <c r="K532" s="142" t="s">
        <v>124</v>
      </c>
      <c r="L532" s="135"/>
      <c r="M532" s="165"/>
      <c r="O532" s="165"/>
    </row>
    <row r="533" spans="1:15">
      <c r="A533" s="143" t="s">
        <v>595</v>
      </c>
      <c r="B533" s="144" t="s">
        <v>1594</v>
      </c>
      <c r="C533" s="145">
        <v>16.670000000000002</v>
      </c>
      <c r="D533" s="171">
        <v>4.5192300000000003</v>
      </c>
      <c r="E533" s="146">
        <v>1</v>
      </c>
      <c r="F533" s="171">
        <f t="shared" si="17"/>
        <v>4.5192300000000003</v>
      </c>
      <c r="G533" s="146">
        <v>1</v>
      </c>
      <c r="H533" s="147">
        <f t="shared" si="18"/>
        <v>22596.15</v>
      </c>
      <c r="I533" s="148" t="s">
        <v>17</v>
      </c>
      <c r="J533" s="149" t="s">
        <v>123</v>
      </c>
      <c r="K533" s="150" t="s">
        <v>124</v>
      </c>
      <c r="L533" s="135"/>
      <c r="M533" s="165"/>
      <c r="O533" s="165"/>
    </row>
    <row r="534" spans="1:15" s="135" customFormat="1">
      <c r="A534" s="127" t="s">
        <v>596</v>
      </c>
      <c r="B534" s="128" t="s">
        <v>1595</v>
      </c>
      <c r="C534" s="129">
        <v>2.62</v>
      </c>
      <c r="D534" s="169">
        <v>0.48326000000000002</v>
      </c>
      <c r="E534" s="130">
        <v>1</v>
      </c>
      <c r="F534" s="169">
        <f t="shared" si="17"/>
        <v>0.48326000000000002</v>
      </c>
      <c r="G534" s="130">
        <v>1</v>
      </c>
      <c r="H534" s="131">
        <f t="shared" si="18"/>
        <v>2416.3000000000002</v>
      </c>
      <c r="I534" s="132" t="s">
        <v>17</v>
      </c>
      <c r="J534" s="133" t="s">
        <v>123</v>
      </c>
      <c r="K534" s="134" t="s">
        <v>124</v>
      </c>
      <c r="L534" s="126"/>
      <c r="M534" s="165"/>
      <c r="N534" s="164"/>
      <c r="O534" s="165"/>
    </row>
    <row r="535" spans="1:15">
      <c r="A535" s="136" t="s">
        <v>597</v>
      </c>
      <c r="B535" s="137" t="s">
        <v>1595</v>
      </c>
      <c r="C535" s="138">
        <v>3.62</v>
      </c>
      <c r="D535" s="170">
        <v>0.65027999999999997</v>
      </c>
      <c r="E535" s="139">
        <v>1</v>
      </c>
      <c r="F535" s="170">
        <f t="shared" si="17"/>
        <v>0.65027999999999997</v>
      </c>
      <c r="G535" s="139">
        <v>1</v>
      </c>
      <c r="H535" s="131">
        <f t="shared" si="18"/>
        <v>3251.3999999999996</v>
      </c>
      <c r="I535" s="140" t="s">
        <v>17</v>
      </c>
      <c r="J535" s="141" t="s">
        <v>123</v>
      </c>
      <c r="K535" s="142" t="s">
        <v>124</v>
      </c>
      <c r="L535" s="135"/>
      <c r="M535" s="165"/>
      <c r="N535" s="166"/>
      <c r="O535" s="165"/>
    </row>
    <row r="536" spans="1:15">
      <c r="A536" s="136" t="s">
        <v>598</v>
      </c>
      <c r="B536" s="137" t="s">
        <v>1595</v>
      </c>
      <c r="C536" s="138">
        <v>5.14</v>
      </c>
      <c r="D536" s="170">
        <v>1.046</v>
      </c>
      <c r="E536" s="139">
        <v>1</v>
      </c>
      <c r="F536" s="170">
        <f t="shared" si="17"/>
        <v>1.046</v>
      </c>
      <c r="G536" s="139">
        <v>1</v>
      </c>
      <c r="H536" s="131">
        <f t="shared" si="18"/>
        <v>5230</v>
      </c>
      <c r="I536" s="140" t="s">
        <v>17</v>
      </c>
      <c r="J536" s="141" t="s">
        <v>123</v>
      </c>
      <c r="K536" s="142" t="s">
        <v>124</v>
      </c>
      <c r="L536" s="135"/>
      <c r="M536" s="165"/>
      <c r="O536" s="165"/>
    </row>
    <row r="537" spans="1:15">
      <c r="A537" s="143" t="s">
        <v>599</v>
      </c>
      <c r="B537" s="144" t="s">
        <v>1595</v>
      </c>
      <c r="C537" s="145">
        <v>10.28</v>
      </c>
      <c r="D537" s="171">
        <v>2.4901300000000002</v>
      </c>
      <c r="E537" s="146">
        <v>1</v>
      </c>
      <c r="F537" s="171">
        <f t="shared" si="17"/>
        <v>2.4901300000000002</v>
      </c>
      <c r="G537" s="146">
        <v>1</v>
      </c>
      <c r="H537" s="147">
        <f t="shared" si="18"/>
        <v>12450.650000000001</v>
      </c>
      <c r="I537" s="148" t="s">
        <v>17</v>
      </c>
      <c r="J537" s="149" t="s">
        <v>123</v>
      </c>
      <c r="K537" s="150" t="s">
        <v>124</v>
      </c>
      <c r="L537" s="135"/>
      <c r="M537" s="165"/>
      <c r="O537" s="165"/>
    </row>
    <row r="538" spans="1:15">
      <c r="A538" s="127" t="s">
        <v>600</v>
      </c>
      <c r="B538" s="128" t="s">
        <v>1596</v>
      </c>
      <c r="C538" s="129">
        <v>2.4700000000000002</v>
      </c>
      <c r="D538" s="169">
        <v>0.52964</v>
      </c>
      <c r="E538" s="130">
        <v>1</v>
      </c>
      <c r="F538" s="169">
        <f t="shared" si="17"/>
        <v>0.52964</v>
      </c>
      <c r="G538" s="130">
        <v>1</v>
      </c>
      <c r="H538" s="131">
        <f t="shared" si="18"/>
        <v>2648.2</v>
      </c>
      <c r="I538" s="132" t="s">
        <v>17</v>
      </c>
      <c r="J538" s="133" t="s">
        <v>123</v>
      </c>
      <c r="K538" s="134" t="s">
        <v>124</v>
      </c>
      <c r="L538" s="135"/>
      <c r="M538" s="165"/>
      <c r="O538" s="165"/>
    </row>
    <row r="539" spans="1:15">
      <c r="A539" s="136" t="s">
        <v>601</v>
      </c>
      <c r="B539" s="137" t="s">
        <v>1596</v>
      </c>
      <c r="C539" s="138">
        <v>3.49</v>
      </c>
      <c r="D539" s="170">
        <v>0.71008000000000004</v>
      </c>
      <c r="E539" s="139">
        <v>1</v>
      </c>
      <c r="F539" s="170">
        <f t="shared" si="17"/>
        <v>0.71008000000000004</v>
      </c>
      <c r="G539" s="139">
        <v>1</v>
      </c>
      <c r="H539" s="131">
        <f t="shared" si="18"/>
        <v>3550.4</v>
      </c>
      <c r="I539" s="140" t="s">
        <v>17</v>
      </c>
      <c r="J539" s="141" t="s">
        <v>123</v>
      </c>
      <c r="K539" s="142" t="s">
        <v>124</v>
      </c>
      <c r="L539" s="135"/>
      <c r="M539" s="165"/>
      <c r="O539" s="165"/>
    </row>
    <row r="540" spans="1:15">
      <c r="A540" s="136" t="s">
        <v>602</v>
      </c>
      <c r="B540" s="137" t="s">
        <v>1596</v>
      </c>
      <c r="C540" s="138">
        <v>5.41</v>
      </c>
      <c r="D540" s="170">
        <v>1.12924</v>
      </c>
      <c r="E540" s="139">
        <v>1</v>
      </c>
      <c r="F540" s="170">
        <f t="shared" si="17"/>
        <v>1.12924</v>
      </c>
      <c r="G540" s="139">
        <v>1</v>
      </c>
      <c r="H540" s="131">
        <f t="shared" si="18"/>
        <v>5646.2</v>
      </c>
      <c r="I540" s="140" t="s">
        <v>17</v>
      </c>
      <c r="J540" s="141" t="s">
        <v>123</v>
      </c>
      <c r="K540" s="142" t="s">
        <v>124</v>
      </c>
      <c r="L540" s="135"/>
      <c r="M540" s="165"/>
      <c r="O540" s="165"/>
    </row>
    <row r="541" spans="1:15">
      <c r="A541" s="143" t="s">
        <v>603</v>
      </c>
      <c r="B541" s="144" t="s">
        <v>1596</v>
      </c>
      <c r="C541" s="145">
        <v>10.97</v>
      </c>
      <c r="D541" s="171">
        <v>2.4043100000000002</v>
      </c>
      <c r="E541" s="146">
        <v>1</v>
      </c>
      <c r="F541" s="171">
        <f t="shared" si="17"/>
        <v>2.4043100000000002</v>
      </c>
      <c r="G541" s="146">
        <v>1</v>
      </c>
      <c r="H541" s="147">
        <f t="shared" si="18"/>
        <v>12021.550000000001</v>
      </c>
      <c r="I541" s="148" t="s">
        <v>17</v>
      </c>
      <c r="J541" s="149" t="s">
        <v>123</v>
      </c>
      <c r="K541" s="150" t="s">
        <v>124</v>
      </c>
      <c r="L541" s="135"/>
      <c r="M541" s="165"/>
      <c r="O541" s="165"/>
    </row>
    <row r="542" spans="1:15" s="135" customFormat="1">
      <c r="A542" s="127" t="s">
        <v>604</v>
      </c>
      <c r="B542" s="128" t="s">
        <v>1597</v>
      </c>
      <c r="C542" s="129">
        <v>1.63</v>
      </c>
      <c r="D542" s="169">
        <v>0.61046999999999996</v>
      </c>
      <c r="E542" s="130">
        <v>1</v>
      </c>
      <c r="F542" s="169">
        <f t="shared" si="17"/>
        <v>0.61046999999999996</v>
      </c>
      <c r="G542" s="130">
        <v>1</v>
      </c>
      <c r="H542" s="131">
        <f t="shared" si="18"/>
        <v>3052.35</v>
      </c>
      <c r="I542" s="132" t="s">
        <v>17</v>
      </c>
      <c r="J542" s="133" t="s">
        <v>123</v>
      </c>
      <c r="K542" s="134" t="s">
        <v>124</v>
      </c>
      <c r="L542" s="126"/>
      <c r="M542" s="165"/>
      <c r="N542" s="164"/>
      <c r="O542" s="165"/>
    </row>
    <row r="543" spans="1:15">
      <c r="A543" s="136" t="s">
        <v>605</v>
      </c>
      <c r="B543" s="137" t="s">
        <v>1597</v>
      </c>
      <c r="C543" s="138">
        <v>3.6</v>
      </c>
      <c r="D543" s="170">
        <v>0.84767000000000003</v>
      </c>
      <c r="E543" s="139">
        <v>1</v>
      </c>
      <c r="F543" s="170">
        <f t="shared" si="17"/>
        <v>0.84767000000000003</v>
      </c>
      <c r="G543" s="139">
        <v>1</v>
      </c>
      <c r="H543" s="131">
        <f t="shared" si="18"/>
        <v>4238.3500000000004</v>
      </c>
      <c r="I543" s="140" t="s">
        <v>17</v>
      </c>
      <c r="J543" s="141" t="s">
        <v>123</v>
      </c>
      <c r="K543" s="142" t="s">
        <v>124</v>
      </c>
      <c r="L543" s="135"/>
      <c r="M543" s="165"/>
      <c r="N543" s="166"/>
      <c r="O543" s="165"/>
    </row>
    <row r="544" spans="1:15">
      <c r="A544" s="136" t="s">
        <v>606</v>
      </c>
      <c r="B544" s="137" t="s">
        <v>1597</v>
      </c>
      <c r="C544" s="138">
        <v>5.39</v>
      </c>
      <c r="D544" s="170">
        <v>1.19079</v>
      </c>
      <c r="E544" s="139">
        <v>1</v>
      </c>
      <c r="F544" s="170">
        <f t="shared" si="17"/>
        <v>1.19079</v>
      </c>
      <c r="G544" s="139">
        <v>1</v>
      </c>
      <c r="H544" s="131">
        <f t="shared" si="18"/>
        <v>5953.95</v>
      </c>
      <c r="I544" s="140" t="s">
        <v>17</v>
      </c>
      <c r="J544" s="141" t="s">
        <v>123</v>
      </c>
      <c r="K544" s="142" t="s">
        <v>124</v>
      </c>
      <c r="L544" s="135"/>
      <c r="M544" s="165"/>
      <c r="O544" s="165"/>
    </row>
    <row r="545" spans="1:15">
      <c r="A545" s="143" t="s">
        <v>607</v>
      </c>
      <c r="B545" s="144" t="s">
        <v>1597</v>
      </c>
      <c r="C545" s="145">
        <v>9.0299999999999994</v>
      </c>
      <c r="D545" s="171">
        <v>2.21915</v>
      </c>
      <c r="E545" s="146">
        <v>1</v>
      </c>
      <c r="F545" s="171">
        <f t="shared" si="17"/>
        <v>2.21915</v>
      </c>
      <c r="G545" s="146">
        <v>1</v>
      </c>
      <c r="H545" s="147">
        <f t="shared" si="18"/>
        <v>11095.75</v>
      </c>
      <c r="I545" s="148" t="s">
        <v>17</v>
      </c>
      <c r="J545" s="149" t="s">
        <v>123</v>
      </c>
      <c r="K545" s="150" t="s">
        <v>124</v>
      </c>
      <c r="L545" s="135"/>
      <c r="M545" s="165"/>
      <c r="O545" s="165"/>
    </row>
    <row r="546" spans="1:15">
      <c r="A546" s="127" t="s">
        <v>608</v>
      </c>
      <c r="B546" s="128" t="s">
        <v>1598</v>
      </c>
      <c r="C546" s="129">
        <v>2.74</v>
      </c>
      <c r="D546" s="169">
        <v>0.54151000000000005</v>
      </c>
      <c r="E546" s="130">
        <v>1</v>
      </c>
      <c r="F546" s="169">
        <f t="shared" si="17"/>
        <v>0.54151000000000005</v>
      </c>
      <c r="G546" s="130">
        <v>1</v>
      </c>
      <c r="H546" s="131">
        <f t="shared" si="18"/>
        <v>2707.55</v>
      </c>
      <c r="I546" s="132" t="s">
        <v>17</v>
      </c>
      <c r="J546" s="133" t="s">
        <v>123</v>
      </c>
      <c r="K546" s="134" t="s">
        <v>124</v>
      </c>
      <c r="L546" s="135"/>
      <c r="M546" s="165"/>
      <c r="O546" s="165"/>
    </row>
    <row r="547" spans="1:15">
      <c r="A547" s="136" t="s">
        <v>609</v>
      </c>
      <c r="B547" s="137" t="s">
        <v>1598</v>
      </c>
      <c r="C547" s="138">
        <v>3.39</v>
      </c>
      <c r="D547" s="170">
        <v>0.69396999999999998</v>
      </c>
      <c r="E547" s="139">
        <v>1</v>
      </c>
      <c r="F547" s="170">
        <f t="shared" si="17"/>
        <v>0.69396999999999998</v>
      </c>
      <c r="G547" s="139">
        <v>1</v>
      </c>
      <c r="H547" s="131">
        <f t="shared" si="18"/>
        <v>3469.85</v>
      </c>
      <c r="I547" s="140" t="s">
        <v>17</v>
      </c>
      <c r="J547" s="141" t="s">
        <v>123</v>
      </c>
      <c r="K547" s="142" t="s">
        <v>124</v>
      </c>
      <c r="L547" s="135"/>
      <c r="M547" s="165"/>
      <c r="O547" s="165"/>
    </row>
    <row r="548" spans="1:15">
      <c r="A548" s="136" t="s">
        <v>610</v>
      </c>
      <c r="B548" s="137" t="s">
        <v>1598</v>
      </c>
      <c r="C548" s="138">
        <v>5.15</v>
      </c>
      <c r="D548" s="170">
        <v>1.1068800000000001</v>
      </c>
      <c r="E548" s="139">
        <v>1</v>
      </c>
      <c r="F548" s="170">
        <f t="shared" si="17"/>
        <v>1.1068800000000001</v>
      </c>
      <c r="G548" s="139">
        <v>1</v>
      </c>
      <c r="H548" s="131">
        <f t="shared" si="18"/>
        <v>5534.4000000000005</v>
      </c>
      <c r="I548" s="140" t="s">
        <v>17</v>
      </c>
      <c r="J548" s="141" t="s">
        <v>123</v>
      </c>
      <c r="K548" s="142" t="s">
        <v>124</v>
      </c>
      <c r="L548" s="135"/>
      <c r="M548" s="165"/>
      <c r="O548" s="165"/>
    </row>
    <row r="549" spans="1:15">
      <c r="A549" s="143" t="s">
        <v>611</v>
      </c>
      <c r="B549" s="144" t="s">
        <v>1598</v>
      </c>
      <c r="C549" s="145">
        <v>12.69</v>
      </c>
      <c r="D549" s="171">
        <v>2.8719199999999998</v>
      </c>
      <c r="E549" s="146">
        <v>1</v>
      </c>
      <c r="F549" s="171">
        <f t="shared" si="17"/>
        <v>2.8719199999999998</v>
      </c>
      <c r="G549" s="146">
        <v>1</v>
      </c>
      <c r="H549" s="147">
        <f t="shared" si="18"/>
        <v>14359.599999999999</v>
      </c>
      <c r="I549" s="148" t="s">
        <v>17</v>
      </c>
      <c r="J549" s="149" t="s">
        <v>123</v>
      </c>
      <c r="K549" s="150" t="s">
        <v>124</v>
      </c>
      <c r="L549" s="135"/>
      <c r="M549" s="165"/>
      <c r="O549" s="165"/>
    </row>
    <row r="550" spans="1:15" s="135" customFormat="1">
      <c r="A550" s="127" t="s">
        <v>612</v>
      </c>
      <c r="B550" s="128" t="s">
        <v>1599</v>
      </c>
      <c r="C550" s="129">
        <v>1.78</v>
      </c>
      <c r="D550" s="169">
        <v>0.52012000000000003</v>
      </c>
      <c r="E550" s="130">
        <v>1</v>
      </c>
      <c r="F550" s="169">
        <f t="shared" si="17"/>
        <v>0.52012000000000003</v>
      </c>
      <c r="G550" s="130">
        <v>1</v>
      </c>
      <c r="H550" s="131">
        <f t="shared" si="18"/>
        <v>2600.6</v>
      </c>
      <c r="I550" s="132" t="s">
        <v>17</v>
      </c>
      <c r="J550" s="133" t="s">
        <v>123</v>
      </c>
      <c r="K550" s="134" t="s">
        <v>124</v>
      </c>
      <c r="L550" s="126"/>
      <c r="M550" s="165"/>
      <c r="N550" s="164"/>
      <c r="O550" s="165"/>
    </row>
    <row r="551" spans="1:15">
      <c r="A551" s="136" t="s">
        <v>613</v>
      </c>
      <c r="B551" s="137" t="s">
        <v>1599</v>
      </c>
      <c r="C551" s="138">
        <v>2.95</v>
      </c>
      <c r="D551" s="170">
        <v>0.64329999999999998</v>
      </c>
      <c r="E551" s="139">
        <v>1</v>
      </c>
      <c r="F551" s="170">
        <f t="shared" si="17"/>
        <v>0.64329999999999998</v>
      </c>
      <c r="G551" s="139">
        <v>1</v>
      </c>
      <c r="H551" s="131">
        <f t="shared" si="18"/>
        <v>3216.5</v>
      </c>
      <c r="I551" s="140" t="s">
        <v>17</v>
      </c>
      <c r="J551" s="141" t="s">
        <v>123</v>
      </c>
      <c r="K551" s="142" t="s">
        <v>124</v>
      </c>
      <c r="L551" s="135"/>
      <c r="M551" s="165"/>
      <c r="N551" s="166"/>
      <c r="O551" s="165"/>
    </row>
    <row r="552" spans="1:15">
      <c r="A552" s="136" t="s">
        <v>614</v>
      </c>
      <c r="B552" s="137" t="s">
        <v>1599</v>
      </c>
      <c r="C552" s="138">
        <v>4.55</v>
      </c>
      <c r="D552" s="170">
        <v>1.12157</v>
      </c>
      <c r="E552" s="139">
        <v>1</v>
      </c>
      <c r="F552" s="170">
        <f t="shared" si="17"/>
        <v>1.12157</v>
      </c>
      <c r="G552" s="139">
        <v>1</v>
      </c>
      <c r="H552" s="131">
        <f t="shared" si="18"/>
        <v>5607.8499999999995</v>
      </c>
      <c r="I552" s="140" t="s">
        <v>17</v>
      </c>
      <c r="J552" s="141" t="s">
        <v>123</v>
      </c>
      <c r="K552" s="142" t="s">
        <v>124</v>
      </c>
      <c r="L552" s="135"/>
      <c r="M552" s="165"/>
      <c r="O552" s="165"/>
    </row>
    <row r="553" spans="1:15">
      <c r="A553" s="143" t="s">
        <v>615</v>
      </c>
      <c r="B553" s="144" t="s">
        <v>1599</v>
      </c>
      <c r="C553" s="145">
        <v>9.2799999999999994</v>
      </c>
      <c r="D553" s="171">
        <v>2.2417899999999999</v>
      </c>
      <c r="E553" s="146">
        <v>1</v>
      </c>
      <c r="F553" s="171">
        <f t="shared" si="17"/>
        <v>2.2417899999999999</v>
      </c>
      <c r="G553" s="146">
        <v>1</v>
      </c>
      <c r="H553" s="147">
        <f t="shared" si="18"/>
        <v>11208.949999999999</v>
      </c>
      <c r="I553" s="148" t="s">
        <v>17</v>
      </c>
      <c r="J553" s="149" t="s">
        <v>123</v>
      </c>
      <c r="K553" s="150" t="s">
        <v>124</v>
      </c>
      <c r="L553" s="135"/>
      <c r="M553" s="165"/>
      <c r="O553" s="165"/>
    </row>
    <row r="554" spans="1:15">
      <c r="A554" s="127" t="s">
        <v>616</v>
      </c>
      <c r="B554" s="128" t="s">
        <v>1600</v>
      </c>
      <c r="C554" s="129">
        <v>2.17</v>
      </c>
      <c r="D554" s="169">
        <v>0.59372999999999998</v>
      </c>
      <c r="E554" s="130">
        <v>1</v>
      </c>
      <c r="F554" s="169">
        <f t="shared" si="17"/>
        <v>0.59372999999999998</v>
      </c>
      <c r="G554" s="130">
        <v>1</v>
      </c>
      <c r="H554" s="131">
        <f t="shared" si="18"/>
        <v>2968.65</v>
      </c>
      <c r="I554" s="132" t="s">
        <v>17</v>
      </c>
      <c r="J554" s="133" t="s">
        <v>123</v>
      </c>
      <c r="K554" s="134" t="s">
        <v>124</v>
      </c>
      <c r="L554" s="135"/>
      <c r="M554" s="165"/>
      <c r="O554" s="165"/>
    </row>
    <row r="555" spans="1:15">
      <c r="A555" s="136" t="s">
        <v>617</v>
      </c>
      <c r="B555" s="137" t="s">
        <v>1600</v>
      </c>
      <c r="C555" s="138">
        <v>3.04</v>
      </c>
      <c r="D555" s="170">
        <v>0.84863999999999995</v>
      </c>
      <c r="E555" s="139">
        <v>1</v>
      </c>
      <c r="F555" s="170">
        <f t="shared" si="17"/>
        <v>0.84863999999999995</v>
      </c>
      <c r="G555" s="139">
        <v>1</v>
      </c>
      <c r="H555" s="131">
        <f t="shared" si="18"/>
        <v>4243.2</v>
      </c>
      <c r="I555" s="140" t="s">
        <v>17</v>
      </c>
      <c r="J555" s="141" t="s">
        <v>123</v>
      </c>
      <c r="K555" s="142" t="s">
        <v>124</v>
      </c>
      <c r="L555" s="135"/>
      <c r="M555" s="165"/>
      <c r="O555" s="165"/>
    </row>
    <row r="556" spans="1:15">
      <c r="A556" s="136" t="s">
        <v>618</v>
      </c>
      <c r="B556" s="137" t="s">
        <v>1600</v>
      </c>
      <c r="C556" s="138">
        <v>4.91</v>
      </c>
      <c r="D556" s="170">
        <v>1.3011299999999999</v>
      </c>
      <c r="E556" s="139">
        <v>1</v>
      </c>
      <c r="F556" s="170">
        <f t="shared" si="17"/>
        <v>1.3011299999999999</v>
      </c>
      <c r="G556" s="139">
        <v>1</v>
      </c>
      <c r="H556" s="131">
        <f t="shared" si="18"/>
        <v>6505.65</v>
      </c>
      <c r="I556" s="140" t="s">
        <v>17</v>
      </c>
      <c r="J556" s="141" t="s">
        <v>123</v>
      </c>
      <c r="K556" s="142" t="s">
        <v>124</v>
      </c>
      <c r="L556" s="135"/>
      <c r="M556" s="165"/>
      <c r="O556" s="165"/>
    </row>
    <row r="557" spans="1:15">
      <c r="A557" s="143" t="s">
        <v>619</v>
      </c>
      <c r="B557" s="144" t="s">
        <v>1600</v>
      </c>
      <c r="C557" s="145">
        <v>9.3699999999999992</v>
      </c>
      <c r="D557" s="171">
        <v>2.6401500000000002</v>
      </c>
      <c r="E557" s="146">
        <v>1</v>
      </c>
      <c r="F557" s="171">
        <f t="shared" si="17"/>
        <v>2.6401500000000002</v>
      </c>
      <c r="G557" s="146">
        <v>1</v>
      </c>
      <c r="H557" s="147">
        <f t="shared" si="18"/>
        <v>13200.750000000002</v>
      </c>
      <c r="I557" s="148" t="s">
        <v>17</v>
      </c>
      <c r="J557" s="149" t="s">
        <v>123</v>
      </c>
      <c r="K557" s="150" t="s">
        <v>124</v>
      </c>
      <c r="L557" s="135"/>
      <c r="M557" s="165"/>
      <c r="O557" s="165"/>
    </row>
    <row r="558" spans="1:15" s="135" customFormat="1">
      <c r="A558" s="127" t="s">
        <v>620</v>
      </c>
      <c r="B558" s="128" t="s">
        <v>1601</v>
      </c>
      <c r="C558" s="129">
        <v>2.42</v>
      </c>
      <c r="D558" s="169">
        <v>1.74072</v>
      </c>
      <c r="E558" s="130">
        <v>1</v>
      </c>
      <c r="F558" s="169">
        <f t="shared" si="17"/>
        <v>1.74072</v>
      </c>
      <c r="G558" s="130">
        <v>1</v>
      </c>
      <c r="H558" s="131">
        <f t="shared" si="18"/>
        <v>8703.6</v>
      </c>
      <c r="I558" s="132" t="s">
        <v>17</v>
      </c>
      <c r="J558" s="133" t="s">
        <v>123</v>
      </c>
      <c r="K558" s="134" t="s">
        <v>129</v>
      </c>
      <c r="L558" s="126"/>
      <c r="M558" s="165"/>
      <c r="N558" s="164"/>
      <c r="O558" s="165"/>
    </row>
    <row r="559" spans="1:15">
      <c r="A559" s="136" t="s">
        <v>621</v>
      </c>
      <c r="B559" s="137" t="s">
        <v>1601</v>
      </c>
      <c r="C559" s="138">
        <v>2.59</v>
      </c>
      <c r="D559" s="170">
        <v>1.8782799999999999</v>
      </c>
      <c r="E559" s="139">
        <v>1</v>
      </c>
      <c r="F559" s="170">
        <f t="shared" si="17"/>
        <v>1.8782799999999999</v>
      </c>
      <c r="G559" s="139">
        <v>1</v>
      </c>
      <c r="H559" s="131">
        <f t="shared" si="18"/>
        <v>9391.4</v>
      </c>
      <c r="I559" s="140" t="s">
        <v>17</v>
      </c>
      <c r="J559" s="141" t="s">
        <v>123</v>
      </c>
      <c r="K559" s="142" t="s">
        <v>129</v>
      </c>
      <c r="L559" s="135"/>
      <c r="M559" s="165"/>
      <c r="N559" s="166"/>
      <c r="O559" s="165"/>
    </row>
    <row r="560" spans="1:15">
      <c r="A560" s="136" t="s">
        <v>622</v>
      </c>
      <c r="B560" s="137" t="s">
        <v>1601</v>
      </c>
      <c r="C560" s="138">
        <v>4.59</v>
      </c>
      <c r="D560" s="170">
        <v>2.3780899999999998</v>
      </c>
      <c r="E560" s="139">
        <v>1</v>
      </c>
      <c r="F560" s="170">
        <f t="shared" si="17"/>
        <v>2.3780899999999998</v>
      </c>
      <c r="G560" s="139">
        <v>1</v>
      </c>
      <c r="H560" s="131">
        <f t="shared" si="18"/>
        <v>11890.449999999999</v>
      </c>
      <c r="I560" s="140" t="s">
        <v>17</v>
      </c>
      <c r="J560" s="141" t="s">
        <v>123</v>
      </c>
      <c r="K560" s="142" t="s">
        <v>129</v>
      </c>
      <c r="L560" s="135"/>
      <c r="M560" s="165"/>
      <c r="O560" s="165"/>
    </row>
    <row r="561" spans="1:15">
      <c r="A561" s="143" t="s">
        <v>623</v>
      </c>
      <c r="B561" s="144" t="s">
        <v>1601</v>
      </c>
      <c r="C561" s="145">
        <v>11.07</v>
      </c>
      <c r="D561" s="171">
        <v>3.7688799999999998</v>
      </c>
      <c r="E561" s="146">
        <v>1</v>
      </c>
      <c r="F561" s="171">
        <f t="shared" si="17"/>
        <v>3.7688799999999998</v>
      </c>
      <c r="G561" s="146">
        <v>1</v>
      </c>
      <c r="H561" s="147">
        <f t="shared" si="18"/>
        <v>18844.399999999998</v>
      </c>
      <c r="I561" s="148" t="s">
        <v>17</v>
      </c>
      <c r="J561" s="149" t="s">
        <v>123</v>
      </c>
      <c r="K561" s="150" t="s">
        <v>129</v>
      </c>
      <c r="L561" s="135"/>
      <c r="M561" s="165"/>
      <c r="O561" s="165"/>
    </row>
    <row r="562" spans="1:15">
      <c r="A562" s="127" t="s">
        <v>624</v>
      </c>
      <c r="B562" s="128" t="s">
        <v>1602</v>
      </c>
      <c r="C562" s="129">
        <v>2.09</v>
      </c>
      <c r="D562" s="169">
        <v>1.6990700000000001</v>
      </c>
      <c r="E562" s="130">
        <v>1</v>
      </c>
      <c r="F562" s="169">
        <f t="shared" si="17"/>
        <v>1.6990700000000001</v>
      </c>
      <c r="G562" s="130">
        <v>1</v>
      </c>
      <c r="H562" s="131">
        <f t="shared" si="18"/>
        <v>8495.35</v>
      </c>
      <c r="I562" s="132" t="s">
        <v>17</v>
      </c>
      <c r="J562" s="133" t="s">
        <v>123</v>
      </c>
      <c r="K562" s="134" t="s">
        <v>129</v>
      </c>
      <c r="L562" s="135"/>
      <c r="M562" s="165"/>
      <c r="O562" s="165"/>
    </row>
    <row r="563" spans="1:15">
      <c r="A563" s="136" t="s">
        <v>625</v>
      </c>
      <c r="B563" s="137" t="s">
        <v>1602</v>
      </c>
      <c r="C563" s="138">
        <v>2.4500000000000002</v>
      </c>
      <c r="D563" s="170">
        <v>1.86497</v>
      </c>
      <c r="E563" s="139">
        <v>1</v>
      </c>
      <c r="F563" s="170">
        <f t="shared" si="17"/>
        <v>1.86497</v>
      </c>
      <c r="G563" s="139">
        <v>1</v>
      </c>
      <c r="H563" s="131">
        <f t="shared" si="18"/>
        <v>9324.85</v>
      </c>
      <c r="I563" s="140" t="s">
        <v>17</v>
      </c>
      <c r="J563" s="141" t="s">
        <v>123</v>
      </c>
      <c r="K563" s="142" t="s">
        <v>129</v>
      </c>
      <c r="L563" s="135"/>
      <c r="M563" s="165"/>
      <c r="O563" s="165"/>
    </row>
    <row r="564" spans="1:15">
      <c r="A564" s="136" t="s">
        <v>626</v>
      </c>
      <c r="B564" s="137" t="s">
        <v>1602</v>
      </c>
      <c r="C564" s="138">
        <v>4.08</v>
      </c>
      <c r="D564" s="170">
        <v>2.2852600000000001</v>
      </c>
      <c r="E564" s="139">
        <v>1</v>
      </c>
      <c r="F564" s="170">
        <f t="shared" si="17"/>
        <v>2.2852600000000001</v>
      </c>
      <c r="G564" s="139">
        <v>1</v>
      </c>
      <c r="H564" s="131">
        <f t="shared" si="18"/>
        <v>11426.300000000001</v>
      </c>
      <c r="I564" s="140" t="s">
        <v>17</v>
      </c>
      <c r="J564" s="141" t="s">
        <v>123</v>
      </c>
      <c r="K564" s="142" t="s">
        <v>129</v>
      </c>
      <c r="L564" s="135"/>
      <c r="M564" s="165"/>
      <c r="O564" s="165"/>
    </row>
    <row r="565" spans="1:15">
      <c r="A565" s="143" t="s">
        <v>627</v>
      </c>
      <c r="B565" s="144" t="s">
        <v>1602</v>
      </c>
      <c r="C565" s="145">
        <v>11.17</v>
      </c>
      <c r="D565" s="171">
        <v>3.8113700000000001</v>
      </c>
      <c r="E565" s="146">
        <v>1</v>
      </c>
      <c r="F565" s="171">
        <f t="shared" si="17"/>
        <v>3.8113700000000001</v>
      </c>
      <c r="G565" s="146">
        <v>1</v>
      </c>
      <c r="H565" s="147">
        <f t="shared" si="18"/>
        <v>19056.850000000002</v>
      </c>
      <c r="I565" s="148" t="s">
        <v>17</v>
      </c>
      <c r="J565" s="149" t="s">
        <v>123</v>
      </c>
      <c r="K565" s="150" t="s">
        <v>129</v>
      </c>
      <c r="L565" s="135"/>
      <c r="M565" s="165"/>
      <c r="O565" s="165"/>
    </row>
    <row r="566" spans="1:15" s="135" customFormat="1">
      <c r="A566" s="127" t="s">
        <v>628</v>
      </c>
      <c r="B566" s="128" t="s">
        <v>1603</v>
      </c>
      <c r="C566" s="129">
        <v>3.71</v>
      </c>
      <c r="D566" s="169">
        <v>4.3458800000000002</v>
      </c>
      <c r="E566" s="130">
        <v>1</v>
      </c>
      <c r="F566" s="169">
        <f t="shared" si="17"/>
        <v>4.3458800000000002</v>
      </c>
      <c r="G566" s="130">
        <v>1</v>
      </c>
      <c r="H566" s="131">
        <f t="shared" si="18"/>
        <v>21729.4</v>
      </c>
      <c r="I566" s="132" t="s">
        <v>17</v>
      </c>
      <c r="J566" s="133" t="s">
        <v>123</v>
      </c>
      <c r="K566" s="134" t="s">
        <v>129</v>
      </c>
      <c r="L566" s="126"/>
      <c r="M566" s="165"/>
      <c r="N566" s="164"/>
      <c r="O566" s="165"/>
    </row>
    <row r="567" spans="1:15">
      <c r="A567" s="136" t="s">
        <v>629</v>
      </c>
      <c r="B567" s="137" t="s">
        <v>1603</v>
      </c>
      <c r="C567" s="138">
        <v>4.91</v>
      </c>
      <c r="D567" s="170">
        <v>5.1687099999999999</v>
      </c>
      <c r="E567" s="139">
        <v>1</v>
      </c>
      <c r="F567" s="170">
        <f t="shared" si="17"/>
        <v>5.1687099999999999</v>
      </c>
      <c r="G567" s="139">
        <v>1</v>
      </c>
      <c r="H567" s="131">
        <f t="shared" si="18"/>
        <v>25843.55</v>
      </c>
      <c r="I567" s="140" t="s">
        <v>17</v>
      </c>
      <c r="J567" s="141" t="s">
        <v>123</v>
      </c>
      <c r="K567" s="142" t="s">
        <v>129</v>
      </c>
      <c r="L567" s="135"/>
      <c r="M567" s="165"/>
      <c r="N567" s="166"/>
      <c r="O567" s="165"/>
    </row>
    <row r="568" spans="1:15">
      <c r="A568" s="136" t="s">
        <v>630</v>
      </c>
      <c r="B568" s="137" t="s">
        <v>1603</v>
      </c>
      <c r="C568" s="138">
        <v>7.25</v>
      </c>
      <c r="D568" s="170">
        <v>7.19747</v>
      </c>
      <c r="E568" s="139">
        <v>1</v>
      </c>
      <c r="F568" s="170">
        <f t="shared" si="17"/>
        <v>7.19747</v>
      </c>
      <c r="G568" s="139">
        <v>1</v>
      </c>
      <c r="H568" s="131">
        <f t="shared" si="18"/>
        <v>35987.35</v>
      </c>
      <c r="I568" s="140" t="s">
        <v>17</v>
      </c>
      <c r="J568" s="141" t="s">
        <v>123</v>
      </c>
      <c r="K568" s="142" t="s">
        <v>129</v>
      </c>
      <c r="L568" s="135"/>
      <c r="M568" s="165"/>
      <c r="O568" s="165"/>
    </row>
    <row r="569" spans="1:15">
      <c r="A569" s="143" t="s">
        <v>631</v>
      </c>
      <c r="B569" s="144" t="s">
        <v>1603</v>
      </c>
      <c r="C569" s="145">
        <v>15.84</v>
      </c>
      <c r="D569" s="171">
        <v>9.6166800000000006</v>
      </c>
      <c r="E569" s="146">
        <v>1</v>
      </c>
      <c r="F569" s="171">
        <f t="shared" si="17"/>
        <v>9.6166800000000006</v>
      </c>
      <c r="G569" s="146">
        <v>1</v>
      </c>
      <c r="H569" s="147">
        <f t="shared" si="18"/>
        <v>48083.4</v>
      </c>
      <c r="I569" s="148" t="s">
        <v>17</v>
      </c>
      <c r="J569" s="149" t="s">
        <v>123</v>
      </c>
      <c r="K569" s="150" t="s">
        <v>129</v>
      </c>
      <c r="L569" s="135"/>
      <c r="M569" s="165"/>
      <c r="O569" s="165"/>
    </row>
    <row r="570" spans="1:15">
      <c r="A570" s="127" t="s">
        <v>632</v>
      </c>
      <c r="B570" s="128" t="s">
        <v>1604</v>
      </c>
      <c r="C570" s="129">
        <v>2.5099999999999998</v>
      </c>
      <c r="D570" s="169">
        <v>2.8243200000000002</v>
      </c>
      <c r="E570" s="130">
        <v>1</v>
      </c>
      <c r="F570" s="169">
        <f t="shared" si="17"/>
        <v>2.8243200000000002</v>
      </c>
      <c r="G570" s="130">
        <v>1</v>
      </c>
      <c r="H570" s="131">
        <f t="shared" si="18"/>
        <v>14121.6</v>
      </c>
      <c r="I570" s="132" t="s">
        <v>17</v>
      </c>
      <c r="J570" s="133" t="s">
        <v>123</v>
      </c>
      <c r="K570" s="134" t="s">
        <v>129</v>
      </c>
      <c r="L570" s="135"/>
      <c r="M570" s="165"/>
      <c r="O570" s="165"/>
    </row>
    <row r="571" spans="1:15">
      <c r="A571" s="136" t="s">
        <v>633</v>
      </c>
      <c r="B571" s="137" t="s">
        <v>1604</v>
      </c>
      <c r="C571" s="138">
        <v>3.37</v>
      </c>
      <c r="D571" s="170">
        <v>3.3224</v>
      </c>
      <c r="E571" s="139">
        <v>1</v>
      </c>
      <c r="F571" s="170">
        <f t="shared" si="17"/>
        <v>3.3224</v>
      </c>
      <c r="G571" s="139">
        <v>1</v>
      </c>
      <c r="H571" s="131">
        <f t="shared" si="18"/>
        <v>16612</v>
      </c>
      <c r="I571" s="140" t="s">
        <v>17</v>
      </c>
      <c r="J571" s="141" t="s">
        <v>123</v>
      </c>
      <c r="K571" s="142" t="s">
        <v>129</v>
      </c>
      <c r="L571" s="135"/>
      <c r="M571" s="165"/>
      <c r="O571" s="165"/>
    </row>
    <row r="572" spans="1:15">
      <c r="A572" s="136" t="s">
        <v>634</v>
      </c>
      <c r="B572" s="137" t="s">
        <v>1604</v>
      </c>
      <c r="C572" s="138">
        <v>6.34</v>
      </c>
      <c r="D572" s="170">
        <v>4.6794399999999996</v>
      </c>
      <c r="E572" s="139">
        <v>1</v>
      </c>
      <c r="F572" s="170">
        <f t="shared" si="17"/>
        <v>4.6794399999999996</v>
      </c>
      <c r="G572" s="139">
        <v>1</v>
      </c>
      <c r="H572" s="131">
        <f t="shared" si="18"/>
        <v>23397.199999999997</v>
      </c>
      <c r="I572" s="140" t="s">
        <v>17</v>
      </c>
      <c r="J572" s="141" t="s">
        <v>123</v>
      </c>
      <c r="K572" s="142" t="s">
        <v>129</v>
      </c>
      <c r="L572" s="135"/>
      <c r="M572" s="165"/>
      <c r="O572" s="165"/>
    </row>
    <row r="573" spans="1:15">
      <c r="A573" s="143" t="s">
        <v>635</v>
      </c>
      <c r="B573" s="144" t="s">
        <v>1604</v>
      </c>
      <c r="C573" s="145">
        <v>16.77</v>
      </c>
      <c r="D573" s="171">
        <v>7.5609700000000002</v>
      </c>
      <c r="E573" s="146">
        <v>1</v>
      </c>
      <c r="F573" s="171">
        <f t="shared" si="17"/>
        <v>7.5609700000000002</v>
      </c>
      <c r="G573" s="146">
        <v>1</v>
      </c>
      <c r="H573" s="147">
        <f t="shared" si="18"/>
        <v>37804.85</v>
      </c>
      <c r="I573" s="148" t="s">
        <v>17</v>
      </c>
      <c r="J573" s="149" t="s">
        <v>123</v>
      </c>
      <c r="K573" s="150" t="s">
        <v>129</v>
      </c>
      <c r="L573" s="135"/>
      <c r="M573" s="165"/>
      <c r="O573" s="165"/>
    </row>
    <row r="574" spans="1:15" s="135" customFormat="1">
      <c r="A574" s="127" t="s">
        <v>636</v>
      </c>
      <c r="B574" s="128" t="s">
        <v>1605</v>
      </c>
      <c r="C574" s="129">
        <v>5.17</v>
      </c>
      <c r="D574" s="169">
        <v>1.0702799999999999</v>
      </c>
      <c r="E574" s="130">
        <v>1</v>
      </c>
      <c r="F574" s="169">
        <f t="shared" si="17"/>
        <v>1.0702799999999999</v>
      </c>
      <c r="G574" s="130">
        <v>1</v>
      </c>
      <c r="H574" s="131">
        <f t="shared" si="18"/>
        <v>5351.4</v>
      </c>
      <c r="I574" s="132" t="s">
        <v>17</v>
      </c>
      <c r="J574" s="133" t="s">
        <v>123</v>
      </c>
      <c r="K574" s="134" t="s">
        <v>129</v>
      </c>
      <c r="L574" s="126"/>
      <c r="M574" s="165"/>
      <c r="N574" s="164"/>
      <c r="O574" s="165"/>
    </row>
    <row r="575" spans="1:15">
      <c r="A575" s="136" t="s">
        <v>637</v>
      </c>
      <c r="B575" s="137" t="s">
        <v>1605</v>
      </c>
      <c r="C575" s="138">
        <v>6.83</v>
      </c>
      <c r="D575" s="170">
        <v>1.39869</v>
      </c>
      <c r="E575" s="139">
        <v>1</v>
      </c>
      <c r="F575" s="170">
        <f t="shared" si="17"/>
        <v>1.39869</v>
      </c>
      <c r="G575" s="139">
        <v>1</v>
      </c>
      <c r="H575" s="131">
        <f t="shared" si="18"/>
        <v>6993.45</v>
      </c>
      <c r="I575" s="140" t="s">
        <v>17</v>
      </c>
      <c r="J575" s="141" t="s">
        <v>123</v>
      </c>
      <c r="K575" s="142" t="s">
        <v>129</v>
      </c>
      <c r="L575" s="135"/>
      <c r="M575" s="165"/>
      <c r="N575" s="166"/>
      <c r="O575" s="165"/>
    </row>
    <row r="576" spans="1:15">
      <c r="A576" s="136" t="s">
        <v>638</v>
      </c>
      <c r="B576" s="137" t="s">
        <v>1605</v>
      </c>
      <c r="C576" s="138">
        <v>9.8800000000000008</v>
      </c>
      <c r="D576" s="170">
        <v>2.2753700000000001</v>
      </c>
      <c r="E576" s="139">
        <v>1</v>
      </c>
      <c r="F576" s="170">
        <f t="shared" si="17"/>
        <v>2.2753700000000001</v>
      </c>
      <c r="G576" s="139">
        <v>1</v>
      </c>
      <c r="H576" s="131">
        <f t="shared" si="18"/>
        <v>11376.85</v>
      </c>
      <c r="I576" s="140" t="s">
        <v>17</v>
      </c>
      <c r="J576" s="141" t="s">
        <v>123</v>
      </c>
      <c r="K576" s="142" t="s">
        <v>129</v>
      </c>
      <c r="L576" s="135"/>
      <c r="M576" s="165"/>
      <c r="O576" s="165"/>
    </row>
    <row r="577" spans="1:15">
      <c r="A577" s="143" t="s">
        <v>639</v>
      </c>
      <c r="B577" s="144" t="s">
        <v>1605</v>
      </c>
      <c r="C577" s="145">
        <v>18.809999999999999</v>
      </c>
      <c r="D577" s="171">
        <v>4.3973399999999998</v>
      </c>
      <c r="E577" s="146">
        <v>1</v>
      </c>
      <c r="F577" s="171">
        <f t="shared" si="17"/>
        <v>4.3973399999999998</v>
      </c>
      <c r="G577" s="146">
        <v>1</v>
      </c>
      <c r="H577" s="147">
        <f t="shared" si="18"/>
        <v>21986.7</v>
      </c>
      <c r="I577" s="148" t="s">
        <v>17</v>
      </c>
      <c r="J577" s="149" t="s">
        <v>123</v>
      </c>
      <c r="K577" s="150" t="s">
        <v>129</v>
      </c>
      <c r="L577" s="135"/>
      <c r="M577" s="165"/>
      <c r="O577" s="165"/>
    </row>
    <row r="578" spans="1:15">
      <c r="A578" s="127" t="s">
        <v>640</v>
      </c>
      <c r="B578" s="128" t="s">
        <v>1606</v>
      </c>
      <c r="C578" s="129">
        <v>3.54</v>
      </c>
      <c r="D578" s="169">
        <v>1.33206</v>
      </c>
      <c r="E578" s="130">
        <v>1</v>
      </c>
      <c r="F578" s="169">
        <f t="shared" si="17"/>
        <v>1.33206</v>
      </c>
      <c r="G578" s="130">
        <v>1</v>
      </c>
      <c r="H578" s="131">
        <f t="shared" si="18"/>
        <v>6660.3</v>
      </c>
      <c r="I578" s="132" t="s">
        <v>17</v>
      </c>
      <c r="J578" s="133" t="s">
        <v>123</v>
      </c>
      <c r="K578" s="134" t="s">
        <v>129</v>
      </c>
      <c r="L578" s="135"/>
      <c r="M578" s="165"/>
      <c r="O578" s="165"/>
    </row>
    <row r="579" spans="1:15">
      <c r="A579" s="136" t="s">
        <v>641</v>
      </c>
      <c r="B579" s="137" t="s">
        <v>1606</v>
      </c>
      <c r="C579" s="138">
        <v>4.6100000000000003</v>
      </c>
      <c r="D579" s="170">
        <v>1.5983499999999999</v>
      </c>
      <c r="E579" s="139">
        <v>1</v>
      </c>
      <c r="F579" s="170">
        <f t="shared" si="17"/>
        <v>1.5983499999999999</v>
      </c>
      <c r="G579" s="139">
        <v>1</v>
      </c>
      <c r="H579" s="131">
        <f t="shared" si="18"/>
        <v>7991.75</v>
      </c>
      <c r="I579" s="140" t="s">
        <v>17</v>
      </c>
      <c r="J579" s="141" t="s">
        <v>123</v>
      </c>
      <c r="K579" s="142" t="s">
        <v>129</v>
      </c>
      <c r="L579" s="135"/>
      <c r="M579" s="165"/>
      <c r="O579" s="165"/>
    </row>
    <row r="580" spans="1:15">
      <c r="A580" s="136" t="s">
        <v>642</v>
      </c>
      <c r="B580" s="137" t="s">
        <v>1606</v>
      </c>
      <c r="C580" s="138">
        <v>6.55</v>
      </c>
      <c r="D580" s="170">
        <v>2.0882399999999999</v>
      </c>
      <c r="E580" s="139">
        <v>1</v>
      </c>
      <c r="F580" s="170">
        <f t="shared" si="17"/>
        <v>2.0882399999999999</v>
      </c>
      <c r="G580" s="139">
        <v>1</v>
      </c>
      <c r="H580" s="131">
        <f t="shared" si="18"/>
        <v>10441.199999999999</v>
      </c>
      <c r="I580" s="140" t="s">
        <v>17</v>
      </c>
      <c r="J580" s="141" t="s">
        <v>123</v>
      </c>
      <c r="K580" s="142" t="s">
        <v>129</v>
      </c>
      <c r="L580" s="135"/>
      <c r="M580" s="165"/>
      <c r="O580" s="165"/>
    </row>
    <row r="581" spans="1:15">
      <c r="A581" s="143" t="s">
        <v>643</v>
      </c>
      <c r="B581" s="144" t="s">
        <v>1606</v>
      </c>
      <c r="C581" s="145">
        <v>10.93</v>
      </c>
      <c r="D581" s="171">
        <v>3.40083</v>
      </c>
      <c r="E581" s="146">
        <v>1</v>
      </c>
      <c r="F581" s="171">
        <f t="shared" si="17"/>
        <v>3.40083</v>
      </c>
      <c r="G581" s="146">
        <v>1</v>
      </c>
      <c r="H581" s="147">
        <f t="shared" si="18"/>
        <v>17004.150000000001</v>
      </c>
      <c r="I581" s="148" t="s">
        <v>17</v>
      </c>
      <c r="J581" s="149" t="s">
        <v>123</v>
      </c>
      <c r="K581" s="150" t="s">
        <v>129</v>
      </c>
      <c r="L581" s="135"/>
      <c r="M581" s="165"/>
      <c r="O581" s="165"/>
    </row>
    <row r="582" spans="1:15" s="135" customFormat="1">
      <c r="A582" s="127" t="s">
        <v>644</v>
      </c>
      <c r="B582" s="128" t="s">
        <v>1607</v>
      </c>
      <c r="C582" s="129">
        <v>2.65</v>
      </c>
      <c r="D582" s="169">
        <v>1.2004900000000001</v>
      </c>
      <c r="E582" s="130">
        <v>1</v>
      </c>
      <c r="F582" s="169">
        <f t="shared" si="17"/>
        <v>1.2004900000000001</v>
      </c>
      <c r="G582" s="130">
        <v>1</v>
      </c>
      <c r="H582" s="131">
        <f t="shared" si="18"/>
        <v>6002.4500000000007</v>
      </c>
      <c r="I582" s="132" t="s">
        <v>17</v>
      </c>
      <c r="J582" s="133" t="s">
        <v>123</v>
      </c>
      <c r="K582" s="134" t="s">
        <v>129</v>
      </c>
      <c r="L582" s="126"/>
      <c r="M582" s="165"/>
      <c r="N582" s="164"/>
      <c r="O582" s="165"/>
    </row>
    <row r="583" spans="1:15">
      <c r="A583" s="136" t="s">
        <v>645</v>
      </c>
      <c r="B583" s="137" t="s">
        <v>1607</v>
      </c>
      <c r="C583" s="138">
        <v>4.24</v>
      </c>
      <c r="D583" s="170">
        <v>1.748</v>
      </c>
      <c r="E583" s="139">
        <v>1</v>
      </c>
      <c r="F583" s="170">
        <f t="shared" si="17"/>
        <v>1.748</v>
      </c>
      <c r="G583" s="139">
        <v>1</v>
      </c>
      <c r="H583" s="131">
        <f t="shared" si="18"/>
        <v>8740</v>
      </c>
      <c r="I583" s="140" t="s">
        <v>17</v>
      </c>
      <c r="J583" s="141" t="s">
        <v>123</v>
      </c>
      <c r="K583" s="142" t="s">
        <v>129</v>
      </c>
      <c r="L583" s="135"/>
      <c r="M583" s="165"/>
      <c r="N583" s="166"/>
      <c r="O583" s="165"/>
    </row>
    <row r="584" spans="1:15">
      <c r="A584" s="136" t="s">
        <v>646</v>
      </c>
      <c r="B584" s="137" t="s">
        <v>1607</v>
      </c>
      <c r="C584" s="138">
        <v>7.91</v>
      </c>
      <c r="D584" s="170">
        <v>2.4995500000000002</v>
      </c>
      <c r="E584" s="139">
        <v>1</v>
      </c>
      <c r="F584" s="170">
        <f t="shared" si="17"/>
        <v>2.4995500000000002</v>
      </c>
      <c r="G584" s="139">
        <v>1</v>
      </c>
      <c r="H584" s="131">
        <f t="shared" si="18"/>
        <v>12497.75</v>
      </c>
      <c r="I584" s="140" t="s">
        <v>17</v>
      </c>
      <c r="J584" s="141" t="s">
        <v>123</v>
      </c>
      <c r="K584" s="142" t="s">
        <v>129</v>
      </c>
      <c r="L584" s="135"/>
      <c r="M584" s="165"/>
      <c r="O584" s="165"/>
    </row>
    <row r="585" spans="1:15">
      <c r="A585" s="143" t="s">
        <v>647</v>
      </c>
      <c r="B585" s="144" t="s">
        <v>1607</v>
      </c>
      <c r="C585" s="145">
        <v>16.79</v>
      </c>
      <c r="D585" s="171">
        <v>4.4937100000000001</v>
      </c>
      <c r="E585" s="146">
        <v>1</v>
      </c>
      <c r="F585" s="171">
        <f t="shared" si="17"/>
        <v>4.4937100000000001</v>
      </c>
      <c r="G585" s="146">
        <v>1</v>
      </c>
      <c r="H585" s="147">
        <f t="shared" si="18"/>
        <v>22468.55</v>
      </c>
      <c r="I585" s="148" t="s">
        <v>17</v>
      </c>
      <c r="J585" s="149" t="s">
        <v>123</v>
      </c>
      <c r="K585" s="150" t="s">
        <v>129</v>
      </c>
      <c r="L585" s="135"/>
      <c r="M585" s="165"/>
      <c r="O585" s="165"/>
    </row>
    <row r="586" spans="1:15">
      <c r="A586" s="127" t="s">
        <v>648</v>
      </c>
      <c r="B586" s="128" t="s">
        <v>1608</v>
      </c>
      <c r="C586" s="129">
        <v>1.84</v>
      </c>
      <c r="D586" s="169">
        <v>0.90669999999999995</v>
      </c>
      <c r="E586" s="130">
        <v>1</v>
      </c>
      <c r="F586" s="169">
        <f t="shared" si="17"/>
        <v>0.90669999999999995</v>
      </c>
      <c r="G586" s="130">
        <v>1</v>
      </c>
      <c r="H586" s="131">
        <f t="shared" si="18"/>
        <v>4533.5</v>
      </c>
      <c r="I586" s="132" t="s">
        <v>17</v>
      </c>
      <c r="J586" s="133" t="s">
        <v>123</v>
      </c>
      <c r="K586" s="134" t="s">
        <v>129</v>
      </c>
      <c r="L586" s="135"/>
      <c r="M586" s="165"/>
      <c r="O586" s="165"/>
    </row>
    <row r="587" spans="1:15">
      <c r="A587" s="136" t="s">
        <v>649</v>
      </c>
      <c r="B587" s="137" t="s">
        <v>1608</v>
      </c>
      <c r="C587" s="138">
        <v>2.56</v>
      </c>
      <c r="D587" s="170">
        <v>1.2077899999999999</v>
      </c>
      <c r="E587" s="139">
        <v>1</v>
      </c>
      <c r="F587" s="170">
        <f t="shared" si="17"/>
        <v>1.2077899999999999</v>
      </c>
      <c r="G587" s="139">
        <v>1</v>
      </c>
      <c r="H587" s="131">
        <f t="shared" si="18"/>
        <v>6038.95</v>
      </c>
      <c r="I587" s="140" t="s">
        <v>17</v>
      </c>
      <c r="J587" s="141" t="s">
        <v>123</v>
      </c>
      <c r="K587" s="142" t="s">
        <v>129</v>
      </c>
      <c r="L587" s="135"/>
      <c r="M587" s="165"/>
      <c r="O587" s="165"/>
    </row>
    <row r="588" spans="1:15">
      <c r="A588" s="136" t="s">
        <v>650</v>
      </c>
      <c r="B588" s="137" t="s">
        <v>1608</v>
      </c>
      <c r="C588" s="138">
        <v>5.5</v>
      </c>
      <c r="D588" s="170">
        <v>1.79044</v>
      </c>
      <c r="E588" s="139">
        <v>1</v>
      </c>
      <c r="F588" s="170">
        <f t="shared" si="17"/>
        <v>1.79044</v>
      </c>
      <c r="G588" s="139">
        <v>1</v>
      </c>
      <c r="H588" s="131">
        <f t="shared" si="18"/>
        <v>8952.2000000000007</v>
      </c>
      <c r="I588" s="140" t="s">
        <v>17</v>
      </c>
      <c r="J588" s="141" t="s">
        <v>123</v>
      </c>
      <c r="K588" s="142" t="s">
        <v>129</v>
      </c>
      <c r="L588" s="135"/>
      <c r="M588" s="165"/>
      <c r="O588" s="165"/>
    </row>
    <row r="589" spans="1:15">
      <c r="A589" s="143" t="s">
        <v>651</v>
      </c>
      <c r="B589" s="144" t="s">
        <v>1608</v>
      </c>
      <c r="C589" s="145">
        <v>12</v>
      </c>
      <c r="D589" s="171">
        <v>3.5901299999999998</v>
      </c>
      <c r="E589" s="146">
        <v>1</v>
      </c>
      <c r="F589" s="171">
        <f t="shared" si="17"/>
        <v>3.5901299999999998</v>
      </c>
      <c r="G589" s="146">
        <v>1</v>
      </c>
      <c r="H589" s="147">
        <f t="shared" si="18"/>
        <v>17950.649999999998</v>
      </c>
      <c r="I589" s="148" t="s">
        <v>17</v>
      </c>
      <c r="J589" s="149" t="s">
        <v>123</v>
      </c>
      <c r="K589" s="150" t="s">
        <v>129</v>
      </c>
      <c r="L589" s="135"/>
      <c r="M589" s="165"/>
      <c r="O589" s="165"/>
    </row>
    <row r="590" spans="1:15" s="135" customFormat="1">
      <c r="A590" s="127" t="s">
        <v>652</v>
      </c>
      <c r="B590" s="128" t="s">
        <v>1609</v>
      </c>
      <c r="C590" s="129">
        <v>3.6</v>
      </c>
      <c r="D590" s="169">
        <v>1.20835</v>
      </c>
      <c r="E590" s="130">
        <v>1</v>
      </c>
      <c r="F590" s="169">
        <f t="shared" si="17"/>
        <v>1.20835</v>
      </c>
      <c r="G590" s="130">
        <v>1</v>
      </c>
      <c r="H590" s="131">
        <f t="shared" si="18"/>
        <v>6041.75</v>
      </c>
      <c r="I590" s="132" t="s">
        <v>17</v>
      </c>
      <c r="J590" s="133" t="s">
        <v>123</v>
      </c>
      <c r="K590" s="134" t="s">
        <v>129</v>
      </c>
      <c r="L590" s="126"/>
      <c r="M590" s="165"/>
      <c r="N590" s="164"/>
      <c r="O590" s="165"/>
    </row>
    <row r="591" spans="1:15">
      <c r="A591" s="136" t="s">
        <v>653</v>
      </c>
      <c r="B591" s="137" t="s">
        <v>1609</v>
      </c>
      <c r="C591" s="138">
        <v>7.05</v>
      </c>
      <c r="D591" s="170">
        <v>1.8406100000000001</v>
      </c>
      <c r="E591" s="139">
        <v>1</v>
      </c>
      <c r="F591" s="170">
        <f t="shared" ref="F591:F654" si="19">ROUND(D591*E591,5)</f>
        <v>1.8406100000000001</v>
      </c>
      <c r="G591" s="139">
        <v>1</v>
      </c>
      <c r="H591" s="131">
        <f t="shared" si="18"/>
        <v>9203.0500000000011</v>
      </c>
      <c r="I591" s="140" t="s">
        <v>17</v>
      </c>
      <c r="J591" s="141" t="s">
        <v>123</v>
      </c>
      <c r="K591" s="142" t="s">
        <v>129</v>
      </c>
      <c r="L591" s="135"/>
      <c r="M591" s="165"/>
      <c r="N591" s="166"/>
      <c r="O591" s="165"/>
    </row>
    <row r="592" spans="1:15">
      <c r="A592" s="136" t="s">
        <v>654</v>
      </c>
      <c r="B592" s="137" t="s">
        <v>1609</v>
      </c>
      <c r="C592" s="138">
        <v>11.19</v>
      </c>
      <c r="D592" s="170">
        <v>3.1508699999999998</v>
      </c>
      <c r="E592" s="139">
        <v>1</v>
      </c>
      <c r="F592" s="170">
        <f t="shared" si="19"/>
        <v>3.1508699999999998</v>
      </c>
      <c r="G592" s="139">
        <v>1</v>
      </c>
      <c r="H592" s="131">
        <f t="shared" si="18"/>
        <v>15754.349999999999</v>
      </c>
      <c r="I592" s="140" t="s">
        <v>17</v>
      </c>
      <c r="J592" s="141" t="s">
        <v>123</v>
      </c>
      <c r="K592" s="142" t="s">
        <v>129</v>
      </c>
      <c r="L592" s="135"/>
      <c r="M592" s="165"/>
      <c r="O592" s="165"/>
    </row>
    <row r="593" spans="1:15">
      <c r="A593" s="143" t="s">
        <v>655</v>
      </c>
      <c r="B593" s="144" t="s">
        <v>1609</v>
      </c>
      <c r="C593" s="145">
        <v>24.11</v>
      </c>
      <c r="D593" s="171">
        <v>7.3272399999999998</v>
      </c>
      <c r="E593" s="146">
        <v>1</v>
      </c>
      <c r="F593" s="171">
        <f t="shared" si="19"/>
        <v>7.3272399999999998</v>
      </c>
      <c r="G593" s="146">
        <v>1</v>
      </c>
      <c r="H593" s="147">
        <f t="shared" si="18"/>
        <v>36636.199999999997</v>
      </c>
      <c r="I593" s="148" t="s">
        <v>17</v>
      </c>
      <c r="J593" s="149" t="s">
        <v>123</v>
      </c>
      <c r="K593" s="150" t="s">
        <v>129</v>
      </c>
      <c r="L593" s="135"/>
      <c r="M593" s="165"/>
      <c r="O593" s="165"/>
    </row>
    <row r="594" spans="1:15">
      <c r="A594" s="127" t="s">
        <v>656</v>
      </c>
      <c r="B594" s="128" t="s">
        <v>1610</v>
      </c>
      <c r="C594" s="129">
        <v>2.58</v>
      </c>
      <c r="D594" s="169">
        <v>1.11374</v>
      </c>
      <c r="E594" s="130">
        <v>1</v>
      </c>
      <c r="F594" s="169">
        <f t="shared" si="19"/>
        <v>1.11374</v>
      </c>
      <c r="G594" s="130">
        <v>1</v>
      </c>
      <c r="H594" s="131">
        <f t="shared" si="18"/>
        <v>5568.7</v>
      </c>
      <c r="I594" s="132" t="s">
        <v>17</v>
      </c>
      <c r="J594" s="133" t="s">
        <v>123</v>
      </c>
      <c r="K594" s="134" t="s">
        <v>129</v>
      </c>
      <c r="L594" s="135"/>
      <c r="M594" s="165"/>
      <c r="O594" s="165"/>
    </row>
    <row r="595" spans="1:15">
      <c r="A595" s="136" t="s">
        <v>657</v>
      </c>
      <c r="B595" s="137" t="s">
        <v>1610</v>
      </c>
      <c r="C595" s="138">
        <v>3.67</v>
      </c>
      <c r="D595" s="170">
        <v>1.5180400000000001</v>
      </c>
      <c r="E595" s="139">
        <v>1</v>
      </c>
      <c r="F595" s="170">
        <f t="shared" si="19"/>
        <v>1.5180400000000001</v>
      </c>
      <c r="G595" s="139">
        <v>1</v>
      </c>
      <c r="H595" s="131">
        <f t="shared" ref="H595:H658" si="20">F595*5000</f>
        <v>7590.2000000000007</v>
      </c>
      <c r="I595" s="140" t="s">
        <v>17</v>
      </c>
      <c r="J595" s="141" t="s">
        <v>123</v>
      </c>
      <c r="K595" s="142" t="s">
        <v>129</v>
      </c>
      <c r="L595" s="135"/>
      <c r="M595" s="165"/>
      <c r="O595" s="165"/>
    </row>
    <row r="596" spans="1:15">
      <c r="A596" s="136" t="s">
        <v>658</v>
      </c>
      <c r="B596" s="137" t="s">
        <v>1610</v>
      </c>
      <c r="C596" s="138">
        <v>7.25</v>
      </c>
      <c r="D596" s="170">
        <v>2.23075</v>
      </c>
      <c r="E596" s="139">
        <v>1</v>
      </c>
      <c r="F596" s="170">
        <f t="shared" si="19"/>
        <v>2.23075</v>
      </c>
      <c r="G596" s="139">
        <v>1</v>
      </c>
      <c r="H596" s="131">
        <f t="shared" si="20"/>
        <v>11153.75</v>
      </c>
      <c r="I596" s="140" t="s">
        <v>17</v>
      </c>
      <c r="J596" s="141" t="s">
        <v>123</v>
      </c>
      <c r="K596" s="142" t="s">
        <v>129</v>
      </c>
      <c r="L596" s="135"/>
      <c r="M596" s="165"/>
      <c r="O596" s="165"/>
    </row>
    <row r="597" spans="1:15">
      <c r="A597" s="143" t="s">
        <v>659</v>
      </c>
      <c r="B597" s="144" t="s">
        <v>1610</v>
      </c>
      <c r="C597" s="145">
        <v>16.010000000000002</v>
      </c>
      <c r="D597" s="171">
        <v>4.1821200000000003</v>
      </c>
      <c r="E597" s="146">
        <v>1</v>
      </c>
      <c r="F597" s="171">
        <f t="shared" si="19"/>
        <v>4.1821200000000003</v>
      </c>
      <c r="G597" s="146">
        <v>1</v>
      </c>
      <c r="H597" s="147">
        <f t="shared" si="20"/>
        <v>20910.600000000002</v>
      </c>
      <c r="I597" s="148" t="s">
        <v>17</v>
      </c>
      <c r="J597" s="149" t="s">
        <v>123</v>
      </c>
      <c r="K597" s="150" t="s">
        <v>129</v>
      </c>
      <c r="L597" s="135"/>
      <c r="M597" s="165"/>
      <c r="O597" s="165"/>
    </row>
    <row r="598" spans="1:15" s="135" customFormat="1">
      <c r="A598" s="127" t="s">
        <v>660</v>
      </c>
      <c r="B598" s="128" t="s">
        <v>1611</v>
      </c>
      <c r="C598" s="129">
        <v>2.5099999999999998</v>
      </c>
      <c r="D598" s="169">
        <v>0.96023000000000003</v>
      </c>
      <c r="E598" s="130">
        <v>1</v>
      </c>
      <c r="F598" s="169">
        <f t="shared" si="19"/>
        <v>0.96023000000000003</v>
      </c>
      <c r="G598" s="130">
        <v>1</v>
      </c>
      <c r="H598" s="131">
        <f t="shared" si="20"/>
        <v>4801.1500000000005</v>
      </c>
      <c r="I598" s="132" t="s">
        <v>17</v>
      </c>
      <c r="J598" s="133" t="s">
        <v>123</v>
      </c>
      <c r="K598" s="134" t="s">
        <v>129</v>
      </c>
      <c r="L598" s="126"/>
      <c r="M598" s="165"/>
      <c r="N598" s="164"/>
      <c r="O598" s="165"/>
    </row>
    <row r="599" spans="1:15">
      <c r="A599" s="136" t="s">
        <v>661</v>
      </c>
      <c r="B599" s="137" t="s">
        <v>1611</v>
      </c>
      <c r="C599" s="138">
        <v>4.45</v>
      </c>
      <c r="D599" s="170">
        <v>1.1364399999999999</v>
      </c>
      <c r="E599" s="139">
        <v>1</v>
      </c>
      <c r="F599" s="170">
        <f t="shared" si="19"/>
        <v>1.1364399999999999</v>
      </c>
      <c r="G599" s="139">
        <v>1</v>
      </c>
      <c r="H599" s="131">
        <f t="shared" si="20"/>
        <v>5682.2</v>
      </c>
      <c r="I599" s="140" t="s">
        <v>17</v>
      </c>
      <c r="J599" s="141" t="s">
        <v>123</v>
      </c>
      <c r="K599" s="142" t="s">
        <v>129</v>
      </c>
      <c r="L599" s="135"/>
      <c r="M599" s="165"/>
      <c r="N599" s="166"/>
      <c r="O599" s="165"/>
    </row>
    <row r="600" spans="1:15">
      <c r="A600" s="136" t="s">
        <v>662</v>
      </c>
      <c r="B600" s="137" t="s">
        <v>1611</v>
      </c>
      <c r="C600" s="138">
        <v>7.05</v>
      </c>
      <c r="D600" s="170">
        <v>1.5683</v>
      </c>
      <c r="E600" s="139">
        <v>1</v>
      </c>
      <c r="F600" s="170">
        <f t="shared" si="19"/>
        <v>1.5683</v>
      </c>
      <c r="G600" s="139">
        <v>1</v>
      </c>
      <c r="H600" s="131">
        <f t="shared" si="20"/>
        <v>7841.5</v>
      </c>
      <c r="I600" s="140" t="s">
        <v>17</v>
      </c>
      <c r="J600" s="141" t="s">
        <v>123</v>
      </c>
      <c r="K600" s="142" t="s">
        <v>129</v>
      </c>
      <c r="L600" s="135"/>
      <c r="M600" s="165"/>
      <c r="O600" s="165"/>
    </row>
    <row r="601" spans="1:15">
      <c r="A601" s="143" t="s">
        <v>663</v>
      </c>
      <c r="B601" s="144" t="s">
        <v>1611</v>
      </c>
      <c r="C601" s="145">
        <v>12.99</v>
      </c>
      <c r="D601" s="171">
        <v>3.1635300000000002</v>
      </c>
      <c r="E601" s="146">
        <v>1</v>
      </c>
      <c r="F601" s="171">
        <f t="shared" si="19"/>
        <v>3.1635300000000002</v>
      </c>
      <c r="G601" s="146">
        <v>1</v>
      </c>
      <c r="H601" s="147">
        <f t="shared" si="20"/>
        <v>15817.650000000001</v>
      </c>
      <c r="I601" s="148" t="s">
        <v>17</v>
      </c>
      <c r="J601" s="149" t="s">
        <v>123</v>
      </c>
      <c r="K601" s="150" t="s">
        <v>129</v>
      </c>
      <c r="L601" s="135"/>
      <c r="M601" s="165"/>
      <c r="O601" s="165"/>
    </row>
    <row r="602" spans="1:15">
      <c r="A602" s="127" t="s">
        <v>664</v>
      </c>
      <c r="B602" s="128" t="s">
        <v>1612</v>
      </c>
      <c r="C602" s="129">
        <v>1.77</v>
      </c>
      <c r="D602" s="169">
        <v>0.84365000000000001</v>
      </c>
      <c r="E602" s="130">
        <v>1</v>
      </c>
      <c r="F602" s="169">
        <f t="shared" si="19"/>
        <v>0.84365000000000001</v>
      </c>
      <c r="G602" s="130">
        <v>1</v>
      </c>
      <c r="H602" s="131">
        <f t="shared" si="20"/>
        <v>4218.25</v>
      </c>
      <c r="I602" s="132" t="s">
        <v>17</v>
      </c>
      <c r="J602" s="133" t="s">
        <v>123</v>
      </c>
      <c r="K602" s="134" t="s">
        <v>129</v>
      </c>
      <c r="L602" s="135"/>
      <c r="M602" s="165"/>
      <c r="O602" s="165"/>
    </row>
    <row r="603" spans="1:15">
      <c r="A603" s="136" t="s">
        <v>665</v>
      </c>
      <c r="B603" s="137" t="s">
        <v>1612</v>
      </c>
      <c r="C603" s="138">
        <v>2.29</v>
      </c>
      <c r="D603" s="170">
        <v>1.5710599999999999</v>
      </c>
      <c r="E603" s="139">
        <v>1</v>
      </c>
      <c r="F603" s="170">
        <f t="shared" si="19"/>
        <v>1.5710599999999999</v>
      </c>
      <c r="G603" s="139">
        <v>1</v>
      </c>
      <c r="H603" s="131">
        <f t="shared" si="20"/>
        <v>7855.2999999999993</v>
      </c>
      <c r="I603" s="140" t="s">
        <v>17</v>
      </c>
      <c r="J603" s="141" t="s">
        <v>123</v>
      </c>
      <c r="K603" s="142" t="s">
        <v>129</v>
      </c>
      <c r="L603" s="135"/>
      <c r="M603" s="165"/>
      <c r="O603" s="165"/>
    </row>
    <row r="604" spans="1:15">
      <c r="A604" s="136" t="s">
        <v>666</v>
      </c>
      <c r="B604" s="137" t="s">
        <v>1612</v>
      </c>
      <c r="C604" s="138">
        <v>5.34</v>
      </c>
      <c r="D604" s="170">
        <v>2.2209400000000001</v>
      </c>
      <c r="E604" s="139">
        <v>1</v>
      </c>
      <c r="F604" s="170">
        <f t="shared" si="19"/>
        <v>2.2209400000000001</v>
      </c>
      <c r="G604" s="139">
        <v>1</v>
      </c>
      <c r="H604" s="131">
        <f t="shared" si="20"/>
        <v>11104.7</v>
      </c>
      <c r="I604" s="140" t="s">
        <v>17</v>
      </c>
      <c r="J604" s="141" t="s">
        <v>123</v>
      </c>
      <c r="K604" s="142" t="s">
        <v>129</v>
      </c>
      <c r="L604" s="135"/>
      <c r="M604" s="165"/>
      <c r="O604" s="165"/>
    </row>
    <row r="605" spans="1:15">
      <c r="A605" s="143" t="s">
        <v>667</v>
      </c>
      <c r="B605" s="144" t="s">
        <v>1612</v>
      </c>
      <c r="C605" s="145">
        <v>8.74</v>
      </c>
      <c r="D605" s="171">
        <v>3.9799099999999998</v>
      </c>
      <c r="E605" s="146">
        <v>1</v>
      </c>
      <c r="F605" s="171">
        <f t="shared" si="19"/>
        <v>3.9799099999999998</v>
      </c>
      <c r="G605" s="146">
        <v>1</v>
      </c>
      <c r="H605" s="147">
        <f t="shared" si="20"/>
        <v>19899.55</v>
      </c>
      <c r="I605" s="148" t="s">
        <v>17</v>
      </c>
      <c r="J605" s="149" t="s">
        <v>123</v>
      </c>
      <c r="K605" s="150" t="s">
        <v>129</v>
      </c>
      <c r="L605" s="135"/>
      <c r="M605" s="165"/>
      <c r="O605" s="165"/>
    </row>
    <row r="606" spans="1:15" s="135" customFormat="1">
      <c r="A606" s="127" t="s">
        <v>668</v>
      </c>
      <c r="B606" s="128" t="s">
        <v>1613</v>
      </c>
      <c r="C606" s="129">
        <v>2.5</v>
      </c>
      <c r="D606" s="169">
        <v>0.72624999999999995</v>
      </c>
      <c r="E606" s="130">
        <v>1</v>
      </c>
      <c r="F606" s="169">
        <f t="shared" si="19"/>
        <v>0.72624999999999995</v>
      </c>
      <c r="G606" s="130">
        <v>1</v>
      </c>
      <c r="H606" s="131">
        <f t="shared" si="20"/>
        <v>3631.2499999999995</v>
      </c>
      <c r="I606" s="132" t="s">
        <v>17</v>
      </c>
      <c r="J606" s="133" t="s">
        <v>123</v>
      </c>
      <c r="K606" s="134" t="s">
        <v>129</v>
      </c>
      <c r="L606" s="126"/>
      <c r="M606" s="165"/>
      <c r="N606" s="164"/>
      <c r="O606" s="165"/>
    </row>
    <row r="607" spans="1:15">
      <c r="A607" s="136" t="s">
        <v>669</v>
      </c>
      <c r="B607" s="137" t="s">
        <v>1613</v>
      </c>
      <c r="C607" s="138">
        <v>3.97</v>
      </c>
      <c r="D607" s="170">
        <v>1.0255700000000001</v>
      </c>
      <c r="E607" s="139">
        <v>1</v>
      </c>
      <c r="F607" s="170">
        <f t="shared" si="19"/>
        <v>1.0255700000000001</v>
      </c>
      <c r="G607" s="139">
        <v>1</v>
      </c>
      <c r="H607" s="131">
        <f t="shared" si="20"/>
        <v>5127.8500000000004</v>
      </c>
      <c r="I607" s="140" t="s">
        <v>17</v>
      </c>
      <c r="J607" s="141" t="s">
        <v>123</v>
      </c>
      <c r="K607" s="142" t="s">
        <v>129</v>
      </c>
      <c r="L607" s="135"/>
      <c r="M607" s="165"/>
      <c r="N607" s="166"/>
      <c r="O607" s="165"/>
    </row>
    <row r="608" spans="1:15">
      <c r="A608" s="136" t="s">
        <v>670</v>
      </c>
      <c r="B608" s="137" t="s">
        <v>1613</v>
      </c>
      <c r="C608" s="138">
        <v>6.5</v>
      </c>
      <c r="D608" s="170">
        <v>1.6376299999999999</v>
      </c>
      <c r="E608" s="139">
        <v>1</v>
      </c>
      <c r="F608" s="170">
        <f t="shared" si="19"/>
        <v>1.6376299999999999</v>
      </c>
      <c r="G608" s="139">
        <v>1</v>
      </c>
      <c r="H608" s="131">
        <f t="shared" si="20"/>
        <v>8188.15</v>
      </c>
      <c r="I608" s="140" t="s">
        <v>17</v>
      </c>
      <c r="J608" s="141" t="s">
        <v>123</v>
      </c>
      <c r="K608" s="142" t="s">
        <v>129</v>
      </c>
      <c r="L608" s="135"/>
      <c r="M608" s="165"/>
      <c r="O608" s="165"/>
    </row>
    <row r="609" spans="1:15">
      <c r="A609" s="143" t="s">
        <v>671</v>
      </c>
      <c r="B609" s="144" t="s">
        <v>1613</v>
      </c>
      <c r="C609" s="145">
        <v>22</v>
      </c>
      <c r="D609" s="171">
        <v>3.18614</v>
      </c>
      <c r="E609" s="146">
        <v>1</v>
      </c>
      <c r="F609" s="171">
        <f t="shared" si="19"/>
        <v>3.18614</v>
      </c>
      <c r="G609" s="146">
        <v>1</v>
      </c>
      <c r="H609" s="147">
        <f t="shared" si="20"/>
        <v>15930.7</v>
      </c>
      <c r="I609" s="148" t="s">
        <v>17</v>
      </c>
      <c r="J609" s="149" t="s">
        <v>123</v>
      </c>
      <c r="K609" s="150" t="s">
        <v>129</v>
      </c>
      <c r="L609" s="135"/>
      <c r="M609" s="165"/>
      <c r="O609" s="165"/>
    </row>
    <row r="610" spans="1:15">
      <c r="A610" s="127" t="s">
        <v>672</v>
      </c>
      <c r="B610" s="128" t="s">
        <v>1614</v>
      </c>
      <c r="C610" s="129">
        <v>2.94</v>
      </c>
      <c r="D610" s="169">
        <v>0.84955000000000003</v>
      </c>
      <c r="E610" s="130">
        <v>1</v>
      </c>
      <c r="F610" s="169">
        <f t="shared" si="19"/>
        <v>0.84955000000000003</v>
      </c>
      <c r="G610" s="130">
        <v>1</v>
      </c>
      <c r="H610" s="131">
        <f t="shared" si="20"/>
        <v>4247.75</v>
      </c>
      <c r="I610" s="132" t="s">
        <v>17</v>
      </c>
      <c r="J610" s="133" t="s">
        <v>123</v>
      </c>
      <c r="K610" s="134" t="s">
        <v>129</v>
      </c>
      <c r="L610" s="135"/>
      <c r="M610" s="165"/>
      <c r="O610" s="165"/>
    </row>
    <row r="611" spans="1:15">
      <c r="A611" s="136" t="s">
        <v>673</v>
      </c>
      <c r="B611" s="137" t="s">
        <v>1614</v>
      </c>
      <c r="C611" s="138">
        <v>4.74</v>
      </c>
      <c r="D611" s="170">
        <v>1.1679900000000001</v>
      </c>
      <c r="E611" s="139">
        <v>1</v>
      </c>
      <c r="F611" s="170">
        <f t="shared" si="19"/>
        <v>1.1679900000000001</v>
      </c>
      <c r="G611" s="139">
        <v>1</v>
      </c>
      <c r="H611" s="131">
        <f t="shared" si="20"/>
        <v>5839.9500000000007</v>
      </c>
      <c r="I611" s="140" t="s">
        <v>17</v>
      </c>
      <c r="J611" s="141" t="s">
        <v>123</v>
      </c>
      <c r="K611" s="142" t="s">
        <v>129</v>
      </c>
      <c r="L611" s="135"/>
      <c r="M611" s="165"/>
      <c r="O611" s="165"/>
    </row>
    <row r="612" spans="1:15">
      <c r="A612" s="136" t="s">
        <v>674</v>
      </c>
      <c r="B612" s="137" t="s">
        <v>1614</v>
      </c>
      <c r="C612" s="138">
        <v>8.7100000000000009</v>
      </c>
      <c r="D612" s="170">
        <v>1.9099299999999999</v>
      </c>
      <c r="E612" s="139">
        <v>1</v>
      </c>
      <c r="F612" s="170">
        <f t="shared" si="19"/>
        <v>1.9099299999999999</v>
      </c>
      <c r="G612" s="139">
        <v>1</v>
      </c>
      <c r="H612" s="131">
        <f t="shared" si="20"/>
        <v>9549.65</v>
      </c>
      <c r="I612" s="140" t="s">
        <v>17</v>
      </c>
      <c r="J612" s="141" t="s">
        <v>123</v>
      </c>
      <c r="K612" s="142" t="s">
        <v>129</v>
      </c>
      <c r="L612" s="135"/>
      <c r="M612" s="165"/>
      <c r="O612" s="165"/>
    </row>
    <row r="613" spans="1:15">
      <c r="A613" s="143" t="s">
        <v>675</v>
      </c>
      <c r="B613" s="144" t="s">
        <v>1614</v>
      </c>
      <c r="C613" s="145">
        <v>17.7</v>
      </c>
      <c r="D613" s="171">
        <v>4.2716500000000002</v>
      </c>
      <c r="E613" s="146">
        <v>1</v>
      </c>
      <c r="F613" s="171">
        <f t="shared" si="19"/>
        <v>4.2716500000000002</v>
      </c>
      <c r="G613" s="146">
        <v>1</v>
      </c>
      <c r="H613" s="147">
        <f t="shared" si="20"/>
        <v>21358.25</v>
      </c>
      <c r="I613" s="148" t="s">
        <v>17</v>
      </c>
      <c r="J613" s="149" t="s">
        <v>123</v>
      </c>
      <c r="K613" s="150" t="s">
        <v>129</v>
      </c>
      <c r="L613" s="135"/>
      <c r="M613" s="165"/>
      <c r="O613" s="165"/>
    </row>
    <row r="614" spans="1:15" s="135" customFormat="1">
      <c r="A614" s="127" t="s">
        <v>676</v>
      </c>
      <c r="B614" s="128" t="s">
        <v>1615</v>
      </c>
      <c r="C614" s="129">
        <v>2.15</v>
      </c>
      <c r="D614" s="169">
        <v>0.92967</v>
      </c>
      <c r="E614" s="130">
        <v>1</v>
      </c>
      <c r="F614" s="169">
        <f t="shared" si="19"/>
        <v>0.92967</v>
      </c>
      <c r="G614" s="130">
        <v>1</v>
      </c>
      <c r="H614" s="131">
        <f t="shared" si="20"/>
        <v>4648.3500000000004</v>
      </c>
      <c r="I614" s="132" t="s">
        <v>17</v>
      </c>
      <c r="J614" s="133" t="s">
        <v>123</v>
      </c>
      <c r="K614" s="134" t="s">
        <v>129</v>
      </c>
      <c r="L614" s="126"/>
      <c r="M614" s="165"/>
      <c r="N614" s="164"/>
      <c r="O614" s="165"/>
    </row>
    <row r="615" spans="1:15">
      <c r="A615" s="136" t="s">
        <v>677</v>
      </c>
      <c r="B615" s="137" t="s">
        <v>1615</v>
      </c>
      <c r="C615" s="138">
        <v>3.58</v>
      </c>
      <c r="D615" s="170">
        <v>1.45198</v>
      </c>
      <c r="E615" s="139">
        <v>1</v>
      </c>
      <c r="F615" s="170">
        <f t="shared" si="19"/>
        <v>1.45198</v>
      </c>
      <c r="G615" s="139">
        <v>1</v>
      </c>
      <c r="H615" s="131">
        <f t="shared" si="20"/>
        <v>7259.9000000000005</v>
      </c>
      <c r="I615" s="140" t="s">
        <v>17</v>
      </c>
      <c r="J615" s="141" t="s">
        <v>123</v>
      </c>
      <c r="K615" s="142" t="s">
        <v>129</v>
      </c>
      <c r="L615" s="135"/>
      <c r="M615" s="165"/>
      <c r="N615" s="166"/>
      <c r="O615" s="165"/>
    </row>
    <row r="616" spans="1:15">
      <c r="A616" s="136" t="s">
        <v>678</v>
      </c>
      <c r="B616" s="137" t="s">
        <v>1615</v>
      </c>
      <c r="C616" s="138">
        <v>7.36</v>
      </c>
      <c r="D616" s="170">
        <v>2.0390100000000002</v>
      </c>
      <c r="E616" s="139">
        <v>1</v>
      </c>
      <c r="F616" s="170">
        <f t="shared" si="19"/>
        <v>2.0390100000000002</v>
      </c>
      <c r="G616" s="139">
        <v>1</v>
      </c>
      <c r="H616" s="131">
        <f t="shared" si="20"/>
        <v>10195.050000000001</v>
      </c>
      <c r="I616" s="140" t="s">
        <v>17</v>
      </c>
      <c r="J616" s="141" t="s">
        <v>123</v>
      </c>
      <c r="K616" s="142" t="s">
        <v>129</v>
      </c>
      <c r="L616" s="135"/>
      <c r="M616" s="165"/>
      <c r="O616" s="165"/>
    </row>
    <row r="617" spans="1:15">
      <c r="A617" s="143" t="s">
        <v>679</v>
      </c>
      <c r="B617" s="144" t="s">
        <v>1615</v>
      </c>
      <c r="C617" s="145">
        <v>17.079999999999998</v>
      </c>
      <c r="D617" s="171">
        <v>3.6064699999999998</v>
      </c>
      <c r="E617" s="146">
        <v>1</v>
      </c>
      <c r="F617" s="171">
        <f t="shared" si="19"/>
        <v>3.6064699999999998</v>
      </c>
      <c r="G617" s="146">
        <v>1</v>
      </c>
      <c r="H617" s="147">
        <f t="shared" si="20"/>
        <v>18032.349999999999</v>
      </c>
      <c r="I617" s="148" t="s">
        <v>17</v>
      </c>
      <c r="J617" s="149" t="s">
        <v>123</v>
      </c>
      <c r="K617" s="150" t="s">
        <v>129</v>
      </c>
      <c r="L617" s="135"/>
      <c r="M617" s="165"/>
      <c r="O617" s="165"/>
    </row>
    <row r="618" spans="1:15">
      <c r="A618" s="127" t="s">
        <v>680</v>
      </c>
      <c r="B618" s="128" t="s">
        <v>1616</v>
      </c>
      <c r="C618" s="129">
        <v>1.5</v>
      </c>
      <c r="D618" s="169">
        <v>1.65703</v>
      </c>
      <c r="E618" s="130">
        <v>1</v>
      </c>
      <c r="F618" s="169">
        <f t="shared" si="19"/>
        <v>1.65703</v>
      </c>
      <c r="G618" s="130">
        <v>1</v>
      </c>
      <c r="H618" s="131">
        <f t="shared" si="20"/>
        <v>8285.15</v>
      </c>
      <c r="I618" s="132" t="s">
        <v>17</v>
      </c>
      <c r="J618" s="133" t="s">
        <v>123</v>
      </c>
      <c r="K618" s="134" t="s">
        <v>129</v>
      </c>
      <c r="L618" s="135"/>
      <c r="M618" s="165"/>
      <c r="O618" s="165"/>
    </row>
    <row r="619" spans="1:15">
      <c r="A619" s="136" t="s">
        <v>681</v>
      </c>
      <c r="B619" s="137" t="s">
        <v>1616</v>
      </c>
      <c r="C619" s="138">
        <v>2.56</v>
      </c>
      <c r="D619" s="170">
        <v>2.0750999999999999</v>
      </c>
      <c r="E619" s="139">
        <v>1</v>
      </c>
      <c r="F619" s="170">
        <f t="shared" si="19"/>
        <v>2.0750999999999999</v>
      </c>
      <c r="G619" s="139">
        <v>1</v>
      </c>
      <c r="H619" s="131">
        <f t="shared" si="20"/>
        <v>10375.5</v>
      </c>
      <c r="I619" s="140" t="s">
        <v>17</v>
      </c>
      <c r="J619" s="141" t="s">
        <v>123</v>
      </c>
      <c r="K619" s="142" t="s">
        <v>129</v>
      </c>
      <c r="L619" s="135"/>
      <c r="M619" s="165"/>
      <c r="O619" s="165"/>
    </row>
    <row r="620" spans="1:15">
      <c r="A620" s="136" t="s">
        <v>682</v>
      </c>
      <c r="B620" s="137" t="s">
        <v>1616</v>
      </c>
      <c r="C620" s="138">
        <v>6.69</v>
      </c>
      <c r="D620" s="170">
        <v>3.3257300000000001</v>
      </c>
      <c r="E620" s="139">
        <v>1</v>
      </c>
      <c r="F620" s="170">
        <f t="shared" si="19"/>
        <v>3.3257300000000001</v>
      </c>
      <c r="G620" s="139">
        <v>1</v>
      </c>
      <c r="H620" s="131">
        <f t="shared" si="20"/>
        <v>16628.650000000001</v>
      </c>
      <c r="I620" s="140" t="s">
        <v>17</v>
      </c>
      <c r="J620" s="141" t="s">
        <v>123</v>
      </c>
      <c r="K620" s="142" t="s">
        <v>129</v>
      </c>
      <c r="L620" s="135"/>
      <c r="M620" s="165"/>
      <c r="O620" s="165"/>
    </row>
    <row r="621" spans="1:15">
      <c r="A621" s="143" t="s">
        <v>683</v>
      </c>
      <c r="B621" s="144" t="s">
        <v>1616</v>
      </c>
      <c r="C621" s="145">
        <v>12.84</v>
      </c>
      <c r="D621" s="171">
        <v>6.1758699999999997</v>
      </c>
      <c r="E621" s="146">
        <v>1</v>
      </c>
      <c r="F621" s="171">
        <f t="shared" si="19"/>
        <v>6.1758699999999997</v>
      </c>
      <c r="G621" s="146">
        <v>1</v>
      </c>
      <c r="H621" s="147">
        <f t="shared" si="20"/>
        <v>30879.35</v>
      </c>
      <c r="I621" s="148" t="s">
        <v>17</v>
      </c>
      <c r="J621" s="149" t="s">
        <v>123</v>
      </c>
      <c r="K621" s="150" t="s">
        <v>129</v>
      </c>
      <c r="L621" s="135"/>
      <c r="M621" s="165"/>
      <c r="O621" s="165"/>
    </row>
    <row r="622" spans="1:15" s="135" customFormat="1">
      <c r="A622" s="127" t="s">
        <v>1404</v>
      </c>
      <c r="B622" s="128" t="s">
        <v>1617</v>
      </c>
      <c r="C622" s="129">
        <v>1.31</v>
      </c>
      <c r="D622" s="169">
        <v>1.7135899999999999</v>
      </c>
      <c r="E622" s="130">
        <v>1</v>
      </c>
      <c r="F622" s="169">
        <f t="shared" si="19"/>
        <v>1.7135899999999999</v>
      </c>
      <c r="G622" s="130">
        <v>1</v>
      </c>
      <c r="H622" s="131">
        <f t="shared" si="20"/>
        <v>8567.9499999999989</v>
      </c>
      <c r="I622" s="132" t="s">
        <v>17</v>
      </c>
      <c r="J622" s="133" t="s">
        <v>123</v>
      </c>
      <c r="K622" s="134" t="s">
        <v>129</v>
      </c>
      <c r="L622" s="126"/>
      <c r="M622" s="165"/>
      <c r="N622" s="164"/>
      <c r="O622" s="165"/>
    </row>
    <row r="623" spans="1:15">
      <c r="A623" s="136" t="s">
        <v>1405</v>
      </c>
      <c r="B623" s="137" t="s">
        <v>1617</v>
      </c>
      <c r="C623" s="138">
        <v>1.87</v>
      </c>
      <c r="D623" s="170">
        <v>1.8384799999999999</v>
      </c>
      <c r="E623" s="139">
        <v>1</v>
      </c>
      <c r="F623" s="170">
        <f t="shared" si="19"/>
        <v>1.8384799999999999</v>
      </c>
      <c r="G623" s="139">
        <v>1</v>
      </c>
      <c r="H623" s="131">
        <f t="shared" si="20"/>
        <v>9192.4</v>
      </c>
      <c r="I623" s="140" t="s">
        <v>17</v>
      </c>
      <c r="J623" s="141" t="s">
        <v>123</v>
      </c>
      <c r="K623" s="142" t="s">
        <v>129</v>
      </c>
      <c r="L623" s="135"/>
      <c r="M623" s="165"/>
      <c r="N623" s="166"/>
      <c r="O623" s="165"/>
    </row>
    <row r="624" spans="1:15">
      <c r="A624" s="136" t="s">
        <v>1406</v>
      </c>
      <c r="B624" s="137" t="s">
        <v>1617</v>
      </c>
      <c r="C624" s="138">
        <v>4.24</v>
      </c>
      <c r="D624" s="170">
        <v>2.3828999999999998</v>
      </c>
      <c r="E624" s="139">
        <v>1</v>
      </c>
      <c r="F624" s="170">
        <f t="shared" si="19"/>
        <v>2.3828999999999998</v>
      </c>
      <c r="G624" s="139">
        <v>1</v>
      </c>
      <c r="H624" s="131">
        <f t="shared" si="20"/>
        <v>11914.499999999998</v>
      </c>
      <c r="I624" s="140" t="s">
        <v>17</v>
      </c>
      <c r="J624" s="141" t="s">
        <v>123</v>
      </c>
      <c r="K624" s="142" t="s">
        <v>129</v>
      </c>
      <c r="L624" s="135"/>
      <c r="M624" s="165"/>
      <c r="O624" s="165"/>
    </row>
    <row r="625" spans="1:15">
      <c r="A625" s="143" t="s">
        <v>1407</v>
      </c>
      <c r="B625" s="144" t="s">
        <v>1617</v>
      </c>
      <c r="C625" s="145">
        <v>7</v>
      </c>
      <c r="D625" s="171">
        <v>3.82538</v>
      </c>
      <c r="E625" s="146">
        <v>1</v>
      </c>
      <c r="F625" s="171">
        <f t="shared" si="19"/>
        <v>3.82538</v>
      </c>
      <c r="G625" s="146">
        <v>1</v>
      </c>
      <c r="H625" s="147">
        <f t="shared" si="20"/>
        <v>19126.900000000001</v>
      </c>
      <c r="I625" s="148" t="s">
        <v>17</v>
      </c>
      <c r="J625" s="149" t="s">
        <v>123</v>
      </c>
      <c r="K625" s="150" t="s">
        <v>129</v>
      </c>
      <c r="L625" s="135"/>
      <c r="M625" s="165"/>
      <c r="O625" s="165"/>
    </row>
    <row r="626" spans="1:15">
      <c r="A626" s="127" t="s">
        <v>684</v>
      </c>
      <c r="B626" s="128" t="s">
        <v>1618</v>
      </c>
      <c r="C626" s="129">
        <v>2.99</v>
      </c>
      <c r="D626" s="169">
        <v>0.44095000000000001</v>
      </c>
      <c r="E626" s="130">
        <v>1</v>
      </c>
      <c r="F626" s="169">
        <f t="shared" si="19"/>
        <v>0.44095000000000001</v>
      </c>
      <c r="G626" s="130">
        <v>1</v>
      </c>
      <c r="H626" s="131">
        <f t="shared" si="20"/>
        <v>2204.75</v>
      </c>
      <c r="I626" s="132" t="s">
        <v>17</v>
      </c>
      <c r="J626" s="133" t="s">
        <v>123</v>
      </c>
      <c r="K626" s="134" t="s">
        <v>129</v>
      </c>
      <c r="L626" s="135"/>
      <c r="M626" s="165"/>
      <c r="O626" s="165"/>
    </row>
    <row r="627" spans="1:15">
      <c r="A627" s="136" t="s">
        <v>685</v>
      </c>
      <c r="B627" s="137" t="s">
        <v>1618</v>
      </c>
      <c r="C627" s="138">
        <v>3.3</v>
      </c>
      <c r="D627" s="170">
        <v>0.54264000000000001</v>
      </c>
      <c r="E627" s="139">
        <v>1</v>
      </c>
      <c r="F627" s="170">
        <f t="shared" si="19"/>
        <v>0.54264000000000001</v>
      </c>
      <c r="G627" s="139">
        <v>1</v>
      </c>
      <c r="H627" s="131">
        <f t="shared" si="20"/>
        <v>2713.2000000000003</v>
      </c>
      <c r="I627" s="140" t="s">
        <v>17</v>
      </c>
      <c r="J627" s="141" t="s">
        <v>123</v>
      </c>
      <c r="K627" s="142" t="s">
        <v>129</v>
      </c>
      <c r="L627" s="135"/>
      <c r="M627" s="165"/>
      <c r="O627" s="165"/>
    </row>
    <row r="628" spans="1:15">
      <c r="A628" s="136" t="s">
        <v>686</v>
      </c>
      <c r="B628" s="137" t="s">
        <v>1618</v>
      </c>
      <c r="C628" s="138">
        <v>4.7300000000000004</v>
      </c>
      <c r="D628" s="170">
        <v>0.77905000000000002</v>
      </c>
      <c r="E628" s="139">
        <v>1</v>
      </c>
      <c r="F628" s="170">
        <f t="shared" si="19"/>
        <v>0.77905000000000002</v>
      </c>
      <c r="G628" s="139">
        <v>1</v>
      </c>
      <c r="H628" s="131">
        <f t="shared" si="20"/>
        <v>3895.25</v>
      </c>
      <c r="I628" s="140" t="s">
        <v>17</v>
      </c>
      <c r="J628" s="141" t="s">
        <v>123</v>
      </c>
      <c r="K628" s="142" t="s">
        <v>129</v>
      </c>
      <c r="L628" s="135"/>
      <c r="M628" s="165"/>
      <c r="O628" s="165"/>
    </row>
    <row r="629" spans="1:15">
      <c r="A629" s="143" t="s">
        <v>687</v>
      </c>
      <c r="B629" s="144" t="s">
        <v>1618</v>
      </c>
      <c r="C629" s="145">
        <v>7</v>
      </c>
      <c r="D629" s="171">
        <v>1.5965100000000001</v>
      </c>
      <c r="E629" s="146">
        <v>1</v>
      </c>
      <c r="F629" s="171">
        <f t="shared" si="19"/>
        <v>1.5965100000000001</v>
      </c>
      <c r="G629" s="146">
        <v>1</v>
      </c>
      <c r="H629" s="147">
        <f t="shared" si="20"/>
        <v>7982.55</v>
      </c>
      <c r="I629" s="148" t="s">
        <v>17</v>
      </c>
      <c r="J629" s="149" t="s">
        <v>123</v>
      </c>
      <c r="K629" s="150" t="s">
        <v>129</v>
      </c>
      <c r="L629" s="135"/>
      <c r="M629" s="165"/>
      <c r="O629" s="165"/>
    </row>
    <row r="630" spans="1:15" s="135" customFormat="1">
      <c r="A630" s="127" t="s">
        <v>688</v>
      </c>
      <c r="B630" s="128" t="s">
        <v>1619</v>
      </c>
      <c r="C630" s="129">
        <v>3.11</v>
      </c>
      <c r="D630" s="169">
        <v>0.46540999999999999</v>
      </c>
      <c r="E630" s="130">
        <v>1</v>
      </c>
      <c r="F630" s="169">
        <f t="shared" si="19"/>
        <v>0.46540999999999999</v>
      </c>
      <c r="G630" s="130">
        <v>1</v>
      </c>
      <c r="H630" s="131">
        <f t="shared" si="20"/>
        <v>2327.0499999999997</v>
      </c>
      <c r="I630" s="132" t="s">
        <v>17</v>
      </c>
      <c r="J630" s="133" t="s">
        <v>123</v>
      </c>
      <c r="K630" s="134" t="s">
        <v>129</v>
      </c>
      <c r="L630" s="126"/>
      <c r="M630" s="165"/>
      <c r="N630" s="164"/>
      <c r="O630" s="165"/>
    </row>
    <row r="631" spans="1:15">
      <c r="A631" s="136" t="s">
        <v>689</v>
      </c>
      <c r="B631" s="137" t="s">
        <v>1619</v>
      </c>
      <c r="C631" s="138">
        <v>3.31</v>
      </c>
      <c r="D631" s="170">
        <v>0.57211000000000001</v>
      </c>
      <c r="E631" s="139">
        <v>1</v>
      </c>
      <c r="F631" s="170">
        <f t="shared" si="19"/>
        <v>0.57211000000000001</v>
      </c>
      <c r="G631" s="139">
        <v>1</v>
      </c>
      <c r="H631" s="131">
        <f t="shared" si="20"/>
        <v>2860.55</v>
      </c>
      <c r="I631" s="140" t="s">
        <v>17</v>
      </c>
      <c r="J631" s="141" t="s">
        <v>123</v>
      </c>
      <c r="K631" s="142" t="s">
        <v>129</v>
      </c>
      <c r="L631" s="135"/>
      <c r="M631" s="165"/>
      <c r="N631" s="166"/>
      <c r="O631" s="165"/>
    </row>
    <row r="632" spans="1:15">
      <c r="A632" s="136" t="s">
        <v>690</v>
      </c>
      <c r="B632" s="137" t="s">
        <v>1619</v>
      </c>
      <c r="C632" s="138">
        <v>4.43</v>
      </c>
      <c r="D632" s="170">
        <v>0.75753000000000004</v>
      </c>
      <c r="E632" s="139">
        <v>1</v>
      </c>
      <c r="F632" s="170">
        <f t="shared" si="19"/>
        <v>0.75753000000000004</v>
      </c>
      <c r="G632" s="139">
        <v>1</v>
      </c>
      <c r="H632" s="131">
        <f t="shared" si="20"/>
        <v>3787.65</v>
      </c>
      <c r="I632" s="140" t="s">
        <v>17</v>
      </c>
      <c r="J632" s="141" t="s">
        <v>123</v>
      </c>
      <c r="K632" s="142" t="s">
        <v>129</v>
      </c>
      <c r="L632" s="135"/>
      <c r="M632" s="165"/>
      <c r="O632" s="165"/>
    </row>
    <row r="633" spans="1:15">
      <c r="A633" s="143" t="s">
        <v>691</v>
      </c>
      <c r="B633" s="144" t="s">
        <v>1619</v>
      </c>
      <c r="C633" s="145">
        <v>7.75</v>
      </c>
      <c r="D633" s="171">
        <v>1.7469600000000001</v>
      </c>
      <c r="E633" s="146">
        <v>1</v>
      </c>
      <c r="F633" s="171">
        <f t="shared" si="19"/>
        <v>1.7469600000000001</v>
      </c>
      <c r="G633" s="146">
        <v>1</v>
      </c>
      <c r="H633" s="147">
        <f t="shared" si="20"/>
        <v>8734.8000000000011</v>
      </c>
      <c r="I633" s="148" t="s">
        <v>17</v>
      </c>
      <c r="J633" s="149" t="s">
        <v>123</v>
      </c>
      <c r="K633" s="150" t="s">
        <v>129</v>
      </c>
      <c r="L633" s="135"/>
      <c r="M633" s="165"/>
      <c r="O633" s="165"/>
    </row>
    <row r="634" spans="1:15">
      <c r="A634" s="127" t="s">
        <v>692</v>
      </c>
      <c r="B634" s="128" t="s">
        <v>1620</v>
      </c>
      <c r="C634" s="129">
        <v>2.0699999999999998</v>
      </c>
      <c r="D634" s="169">
        <v>0.43562000000000001</v>
      </c>
      <c r="E634" s="130">
        <v>1</v>
      </c>
      <c r="F634" s="169">
        <f t="shared" si="19"/>
        <v>0.43562000000000001</v>
      </c>
      <c r="G634" s="130">
        <v>1</v>
      </c>
      <c r="H634" s="131">
        <f t="shared" si="20"/>
        <v>2178.1</v>
      </c>
      <c r="I634" s="132" t="s">
        <v>17</v>
      </c>
      <c r="J634" s="133" t="s">
        <v>123</v>
      </c>
      <c r="K634" s="134" t="s">
        <v>129</v>
      </c>
      <c r="L634" s="135"/>
      <c r="M634" s="165"/>
      <c r="O634" s="165"/>
    </row>
    <row r="635" spans="1:15">
      <c r="A635" s="136" t="s">
        <v>693</v>
      </c>
      <c r="B635" s="137" t="s">
        <v>1620</v>
      </c>
      <c r="C635" s="138">
        <v>3.12</v>
      </c>
      <c r="D635" s="170">
        <v>0.61246999999999996</v>
      </c>
      <c r="E635" s="139">
        <v>1</v>
      </c>
      <c r="F635" s="170">
        <f t="shared" si="19"/>
        <v>0.61246999999999996</v>
      </c>
      <c r="G635" s="139">
        <v>1</v>
      </c>
      <c r="H635" s="131">
        <f t="shared" si="20"/>
        <v>3062.35</v>
      </c>
      <c r="I635" s="140" t="s">
        <v>17</v>
      </c>
      <c r="J635" s="141" t="s">
        <v>123</v>
      </c>
      <c r="K635" s="142" t="s">
        <v>129</v>
      </c>
      <c r="L635" s="135"/>
      <c r="M635" s="165"/>
      <c r="O635" s="165"/>
    </row>
    <row r="636" spans="1:15">
      <c r="A636" s="136" t="s">
        <v>694</v>
      </c>
      <c r="B636" s="137" t="s">
        <v>1620</v>
      </c>
      <c r="C636" s="138">
        <v>4.4400000000000004</v>
      </c>
      <c r="D636" s="170">
        <v>0.85970000000000002</v>
      </c>
      <c r="E636" s="139">
        <v>1</v>
      </c>
      <c r="F636" s="170">
        <f t="shared" si="19"/>
        <v>0.85970000000000002</v>
      </c>
      <c r="G636" s="139">
        <v>1</v>
      </c>
      <c r="H636" s="131">
        <f t="shared" si="20"/>
        <v>4298.5</v>
      </c>
      <c r="I636" s="140" t="s">
        <v>17</v>
      </c>
      <c r="J636" s="141" t="s">
        <v>123</v>
      </c>
      <c r="K636" s="142" t="s">
        <v>129</v>
      </c>
      <c r="L636" s="135"/>
      <c r="M636" s="165"/>
      <c r="O636" s="165"/>
    </row>
    <row r="637" spans="1:15">
      <c r="A637" s="143" t="s">
        <v>695</v>
      </c>
      <c r="B637" s="144" t="s">
        <v>1620</v>
      </c>
      <c r="C637" s="145">
        <v>10.69</v>
      </c>
      <c r="D637" s="171">
        <v>1.94885</v>
      </c>
      <c r="E637" s="146">
        <v>1</v>
      </c>
      <c r="F637" s="171">
        <f t="shared" si="19"/>
        <v>1.94885</v>
      </c>
      <c r="G637" s="146">
        <v>1</v>
      </c>
      <c r="H637" s="147">
        <f t="shared" si="20"/>
        <v>9744.25</v>
      </c>
      <c r="I637" s="148" t="s">
        <v>17</v>
      </c>
      <c r="J637" s="149" t="s">
        <v>123</v>
      </c>
      <c r="K637" s="150" t="s">
        <v>129</v>
      </c>
      <c r="L637" s="135"/>
      <c r="M637" s="165"/>
      <c r="O637" s="165"/>
    </row>
    <row r="638" spans="1:15" s="135" customFormat="1">
      <c r="A638" s="127" t="s">
        <v>696</v>
      </c>
      <c r="B638" s="128" t="s">
        <v>1621</v>
      </c>
      <c r="C638" s="129">
        <v>2.76</v>
      </c>
      <c r="D638" s="169">
        <v>0.66047</v>
      </c>
      <c r="E638" s="130">
        <v>1</v>
      </c>
      <c r="F638" s="169">
        <f t="shared" si="19"/>
        <v>0.66047</v>
      </c>
      <c r="G638" s="130">
        <v>1</v>
      </c>
      <c r="H638" s="131">
        <f t="shared" si="20"/>
        <v>3302.35</v>
      </c>
      <c r="I638" s="132" t="s">
        <v>17</v>
      </c>
      <c r="J638" s="133" t="s">
        <v>123</v>
      </c>
      <c r="K638" s="134" t="s">
        <v>129</v>
      </c>
      <c r="L638" s="126"/>
      <c r="M638" s="165"/>
      <c r="N638" s="164"/>
      <c r="O638" s="165"/>
    </row>
    <row r="639" spans="1:15">
      <c r="A639" s="136" t="s">
        <v>697</v>
      </c>
      <c r="B639" s="137" t="s">
        <v>1621</v>
      </c>
      <c r="C639" s="138">
        <v>4.66</v>
      </c>
      <c r="D639" s="170">
        <v>0.80886999999999998</v>
      </c>
      <c r="E639" s="139">
        <v>1</v>
      </c>
      <c r="F639" s="170">
        <f t="shared" si="19"/>
        <v>0.80886999999999998</v>
      </c>
      <c r="G639" s="139">
        <v>1</v>
      </c>
      <c r="H639" s="131">
        <f t="shared" si="20"/>
        <v>4044.35</v>
      </c>
      <c r="I639" s="140" t="s">
        <v>17</v>
      </c>
      <c r="J639" s="141" t="s">
        <v>123</v>
      </c>
      <c r="K639" s="142" t="s">
        <v>129</v>
      </c>
      <c r="L639" s="135"/>
      <c r="M639" s="165"/>
      <c r="N639" s="166"/>
      <c r="O639" s="165"/>
    </row>
    <row r="640" spans="1:15">
      <c r="A640" s="136" t="s">
        <v>698</v>
      </c>
      <c r="B640" s="137" t="s">
        <v>1621</v>
      </c>
      <c r="C640" s="138">
        <v>6.93</v>
      </c>
      <c r="D640" s="170">
        <v>1.3008200000000001</v>
      </c>
      <c r="E640" s="139">
        <v>1</v>
      </c>
      <c r="F640" s="170">
        <f t="shared" si="19"/>
        <v>1.3008200000000001</v>
      </c>
      <c r="G640" s="139">
        <v>1</v>
      </c>
      <c r="H640" s="131">
        <f t="shared" si="20"/>
        <v>6504.1</v>
      </c>
      <c r="I640" s="140" t="s">
        <v>17</v>
      </c>
      <c r="J640" s="141" t="s">
        <v>123</v>
      </c>
      <c r="K640" s="142" t="s">
        <v>129</v>
      </c>
      <c r="L640" s="135"/>
      <c r="M640" s="165"/>
      <c r="O640" s="165"/>
    </row>
    <row r="641" spans="1:15">
      <c r="A641" s="143" t="s">
        <v>699</v>
      </c>
      <c r="B641" s="144" t="s">
        <v>1621</v>
      </c>
      <c r="C641" s="145">
        <v>12.34</v>
      </c>
      <c r="D641" s="171">
        <v>2.1076800000000002</v>
      </c>
      <c r="E641" s="146">
        <v>1</v>
      </c>
      <c r="F641" s="171">
        <f t="shared" si="19"/>
        <v>2.1076800000000002</v>
      </c>
      <c r="G641" s="146">
        <v>1</v>
      </c>
      <c r="H641" s="147">
        <f t="shared" si="20"/>
        <v>10538.400000000001</v>
      </c>
      <c r="I641" s="148" t="s">
        <v>17</v>
      </c>
      <c r="J641" s="149" t="s">
        <v>123</v>
      </c>
      <c r="K641" s="150" t="s">
        <v>129</v>
      </c>
      <c r="L641" s="135"/>
      <c r="M641" s="165"/>
      <c r="O641" s="165"/>
    </row>
    <row r="642" spans="1:15">
      <c r="A642" s="127" t="s">
        <v>700</v>
      </c>
      <c r="B642" s="128" t="s">
        <v>1622</v>
      </c>
      <c r="C642" s="129">
        <v>3.84</v>
      </c>
      <c r="D642" s="169">
        <v>0.63488999999999995</v>
      </c>
      <c r="E642" s="130">
        <v>1</v>
      </c>
      <c r="F642" s="169">
        <f t="shared" si="19"/>
        <v>0.63488999999999995</v>
      </c>
      <c r="G642" s="130">
        <v>1</v>
      </c>
      <c r="H642" s="131">
        <f t="shared" si="20"/>
        <v>3174.45</v>
      </c>
      <c r="I642" s="132" t="s">
        <v>17</v>
      </c>
      <c r="J642" s="133" t="s">
        <v>123</v>
      </c>
      <c r="K642" s="134" t="s">
        <v>129</v>
      </c>
      <c r="L642" s="135"/>
      <c r="M642" s="165"/>
      <c r="O642" s="165"/>
    </row>
    <row r="643" spans="1:15">
      <c r="A643" s="136" t="s">
        <v>701</v>
      </c>
      <c r="B643" s="137" t="s">
        <v>1622</v>
      </c>
      <c r="C643" s="138">
        <v>4.95</v>
      </c>
      <c r="D643" s="170">
        <v>0.82808999999999999</v>
      </c>
      <c r="E643" s="139">
        <v>1</v>
      </c>
      <c r="F643" s="170">
        <f t="shared" si="19"/>
        <v>0.82808999999999999</v>
      </c>
      <c r="G643" s="139">
        <v>1</v>
      </c>
      <c r="H643" s="131">
        <f t="shared" si="20"/>
        <v>4140.45</v>
      </c>
      <c r="I643" s="140" t="s">
        <v>17</v>
      </c>
      <c r="J643" s="141" t="s">
        <v>123</v>
      </c>
      <c r="K643" s="142" t="s">
        <v>129</v>
      </c>
      <c r="L643" s="135"/>
      <c r="M643" s="165"/>
      <c r="O643" s="165"/>
    </row>
    <row r="644" spans="1:15">
      <c r="A644" s="136" t="s">
        <v>702</v>
      </c>
      <c r="B644" s="137" t="s">
        <v>1622</v>
      </c>
      <c r="C644" s="138">
        <v>7.22</v>
      </c>
      <c r="D644" s="170">
        <v>1.2502899999999999</v>
      </c>
      <c r="E644" s="139">
        <v>1</v>
      </c>
      <c r="F644" s="170">
        <f t="shared" si="19"/>
        <v>1.2502899999999999</v>
      </c>
      <c r="G644" s="139">
        <v>1</v>
      </c>
      <c r="H644" s="131">
        <f t="shared" si="20"/>
        <v>6251.45</v>
      </c>
      <c r="I644" s="140" t="s">
        <v>17</v>
      </c>
      <c r="J644" s="141" t="s">
        <v>123</v>
      </c>
      <c r="K644" s="142" t="s">
        <v>129</v>
      </c>
      <c r="L644" s="135"/>
      <c r="M644" s="165"/>
      <c r="O644" s="165"/>
    </row>
    <row r="645" spans="1:15">
      <c r="A645" s="143" t="s">
        <v>703</v>
      </c>
      <c r="B645" s="144" t="s">
        <v>1622</v>
      </c>
      <c r="C645" s="145">
        <v>14.57</v>
      </c>
      <c r="D645" s="171">
        <v>2.4388700000000001</v>
      </c>
      <c r="E645" s="146">
        <v>1</v>
      </c>
      <c r="F645" s="171">
        <f t="shared" si="19"/>
        <v>2.4388700000000001</v>
      </c>
      <c r="G645" s="146">
        <v>1</v>
      </c>
      <c r="H645" s="147">
        <f t="shared" si="20"/>
        <v>12194.35</v>
      </c>
      <c r="I645" s="148" t="s">
        <v>17</v>
      </c>
      <c r="J645" s="149" t="s">
        <v>123</v>
      </c>
      <c r="K645" s="150" t="s">
        <v>129</v>
      </c>
      <c r="L645" s="135"/>
      <c r="M645" s="165"/>
      <c r="O645" s="165"/>
    </row>
    <row r="646" spans="1:15" s="135" customFormat="1">
      <c r="A646" s="127" t="s">
        <v>704</v>
      </c>
      <c r="B646" s="128" t="s">
        <v>1623</v>
      </c>
      <c r="C646" s="129">
        <v>2.57</v>
      </c>
      <c r="D646" s="169">
        <v>0.53566000000000003</v>
      </c>
      <c r="E646" s="130">
        <v>1</v>
      </c>
      <c r="F646" s="169">
        <f t="shared" si="19"/>
        <v>0.53566000000000003</v>
      </c>
      <c r="G646" s="130">
        <v>1</v>
      </c>
      <c r="H646" s="131">
        <f t="shared" si="20"/>
        <v>2678.3</v>
      </c>
      <c r="I646" s="132" t="s">
        <v>17</v>
      </c>
      <c r="J646" s="133" t="s">
        <v>123</v>
      </c>
      <c r="K646" s="134" t="s">
        <v>129</v>
      </c>
      <c r="L646" s="126"/>
      <c r="M646" s="165"/>
      <c r="N646" s="164"/>
      <c r="O646" s="165"/>
    </row>
    <row r="647" spans="1:15">
      <c r="A647" s="136" t="s">
        <v>705</v>
      </c>
      <c r="B647" s="137" t="s">
        <v>1623</v>
      </c>
      <c r="C647" s="138">
        <v>3.93</v>
      </c>
      <c r="D647" s="170">
        <v>0.72938000000000003</v>
      </c>
      <c r="E647" s="139">
        <v>1</v>
      </c>
      <c r="F647" s="170">
        <f t="shared" si="19"/>
        <v>0.72938000000000003</v>
      </c>
      <c r="G647" s="139">
        <v>1</v>
      </c>
      <c r="H647" s="131">
        <f t="shared" si="20"/>
        <v>3646.9</v>
      </c>
      <c r="I647" s="140" t="s">
        <v>17</v>
      </c>
      <c r="J647" s="141" t="s">
        <v>123</v>
      </c>
      <c r="K647" s="142" t="s">
        <v>129</v>
      </c>
      <c r="L647" s="135"/>
      <c r="M647" s="165"/>
      <c r="N647" s="166"/>
      <c r="O647" s="165"/>
    </row>
    <row r="648" spans="1:15">
      <c r="A648" s="136" t="s">
        <v>706</v>
      </c>
      <c r="B648" s="137" t="s">
        <v>1623</v>
      </c>
      <c r="C648" s="138">
        <v>6.45</v>
      </c>
      <c r="D648" s="170">
        <v>1.1853499999999999</v>
      </c>
      <c r="E648" s="139">
        <v>1</v>
      </c>
      <c r="F648" s="170">
        <f t="shared" si="19"/>
        <v>1.1853499999999999</v>
      </c>
      <c r="G648" s="139">
        <v>1</v>
      </c>
      <c r="H648" s="131">
        <f t="shared" si="20"/>
        <v>5926.7499999999991</v>
      </c>
      <c r="I648" s="140" t="s">
        <v>17</v>
      </c>
      <c r="J648" s="141" t="s">
        <v>123</v>
      </c>
      <c r="K648" s="142" t="s">
        <v>129</v>
      </c>
      <c r="L648" s="135"/>
      <c r="M648" s="165"/>
      <c r="O648" s="165"/>
    </row>
    <row r="649" spans="1:15">
      <c r="A649" s="143" t="s">
        <v>707</v>
      </c>
      <c r="B649" s="144" t="s">
        <v>1623</v>
      </c>
      <c r="C649" s="145">
        <v>13.51</v>
      </c>
      <c r="D649" s="171">
        <v>2.82782</v>
      </c>
      <c r="E649" s="146">
        <v>1</v>
      </c>
      <c r="F649" s="171">
        <f t="shared" si="19"/>
        <v>2.82782</v>
      </c>
      <c r="G649" s="146">
        <v>1</v>
      </c>
      <c r="H649" s="147">
        <f t="shared" si="20"/>
        <v>14139.1</v>
      </c>
      <c r="I649" s="148" t="s">
        <v>17</v>
      </c>
      <c r="J649" s="149" t="s">
        <v>123</v>
      </c>
      <c r="K649" s="150" t="s">
        <v>129</v>
      </c>
      <c r="L649" s="135"/>
      <c r="M649" s="165"/>
      <c r="O649" s="165"/>
    </row>
    <row r="650" spans="1:15">
      <c r="A650" s="127" t="s">
        <v>708</v>
      </c>
      <c r="B650" s="128" t="s">
        <v>1624</v>
      </c>
      <c r="C650" s="129">
        <v>2.81</v>
      </c>
      <c r="D650" s="169">
        <v>0.53963000000000005</v>
      </c>
      <c r="E650" s="130">
        <v>1</v>
      </c>
      <c r="F650" s="169">
        <f t="shared" si="19"/>
        <v>0.53963000000000005</v>
      </c>
      <c r="G650" s="130">
        <v>1</v>
      </c>
      <c r="H650" s="131">
        <f t="shared" si="20"/>
        <v>2698.15</v>
      </c>
      <c r="I650" s="132" t="s">
        <v>17</v>
      </c>
      <c r="J650" s="133" t="s">
        <v>123</v>
      </c>
      <c r="K650" s="134" t="s">
        <v>129</v>
      </c>
      <c r="L650" s="135"/>
      <c r="M650" s="165"/>
      <c r="O650" s="165"/>
    </row>
    <row r="651" spans="1:15">
      <c r="A651" s="136" t="s">
        <v>709</v>
      </c>
      <c r="B651" s="137" t="s">
        <v>1624</v>
      </c>
      <c r="C651" s="138">
        <v>3.43</v>
      </c>
      <c r="D651" s="170">
        <v>0.69676000000000005</v>
      </c>
      <c r="E651" s="139">
        <v>1</v>
      </c>
      <c r="F651" s="170">
        <f t="shared" si="19"/>
        <v>0.69676000000000005</v>
      </c>
      <c r="G651" s="139">
        <v>1</v>
      </c>
      <c r="H651" s="131">
        <f t="shared" si="20"/>
        <v>3483.8</v>
      </c>
      <c r="I651" s="140" t="s">
        <v>17</v>
      </c>
      <c r="J651" s="141" t="s">
        <v>123</v>
      </c>
      <c r="K651" s="142" t="s">
        <v>129</v>
      </c>
      <c r="L651" s="135"/>
      <c r="M651" s="165"/>
      <c r="O651" s="165"/>
    </row>
    <row r="652" spans="1:15">
      <c r="A652" s="136" t="s">
        <v>710</v>
      </c>
      <c r="B652" s="137" t="s">
        <v>1624</v>
      </c>
      <c r="C652" s="138">
        <v>4.8899999999999997</v>
      </c>
      <c r="D652" s="170">
        <v>0.96536999999999995</v>
      </c>
      <c r="E652" s="139">
        <v>1</v>
      </c>
      <c r="F652" s="170">
        <f t="shared" si="19"/>
        <v>0.96536999999999995</v>
      </c>
      <c r="G652" s="139">
        <v>1</v>
      </c>
      <c r="H652" s="131">
        <f t="shared" si="20"/>
        <v>4826.8499999999995</v>
      </c>
      <c r="I652" s="140" t="s">
        <v>17</v>
      </c>
      <c r="J652" s="141" t="s">
        <v>123</v>
      </c>
      <c r="K652" s="142" t="s">
        <v>129</v>
      </c>
      <c r="L652" s="135"/>
      <c r="M652" s="165"/>
      <c r="O652" s="165"/>
    </row>
    <row r="653" spans="1:15">
      <c r="A653" s="143" t="s">
        <v>711</v>
      </c>
      <c r="B653" s="144" t="s">
        <v>1624</v>
      </c>
      <c r="C653" s="145">
        <v>9.43</v>
      </c>
      <c r="D653" s="171">
        <v>2.33901</v>
      </c>
      <c r="E653" s="146">
        <v>1</v>
      </c>
      <c r="F653" s="171">
        <f t="shared" si="19"/>
        <v>2.33901</v>
      </c>
      <c r="G653" s="146">
        <v>1</v>
      </c>
      <c r="H653" s="147">
        <f t="shared" si="20"/>
        <v>11695.05</v>
      </c>
      <c r="I653" s="148" t="s">
        <v>17</v>
      </c>
      <c r="J653" s="149" t="s">
        <v>123</v>
      </c>
      <c r="K653" s="150" t="s">
        <v>129</v>
      </c>
      <c r="L653" s="135"/>
      <c r="M653" s="165"/>
      <c r="O653" s="165"/>
    </row>
    <row r="654" spans="1:15" s="135" customFormat="1">
      <c r="A654" s="127" t="s">
        <v>712</v>
      </c>
      <c r="B654" s="128" t="s">
        <v>1625</v>
      </c>
      <c r="C654" s="129">
        <v>2.1</v>
      </c>
      <c r="D654" s="169">
        <v>0.45343</v>
      </c>
      <c r="E654" s="130">
        <v>1</v>
      </c>
      <c r="F654" s="169">
        <f t="shared" si="19"/>
        <v>0.45343</v>
      </c>
      <c r="G654" s="130">
        <v>1</v>
      </c>
      <c r="H654" s="131">
        <f t="shared" si="20"/>
        <v>2267.15</v>
      </c>
      <c r="I654" s="132" t="s">
        <v>17</v>
      </c>
      <c r="J654" s="133" t="s">
        <v>123</v>
      </c>
      <c r="K654" s="134" t="s">
        <v>129</v>
      </c>
      <c r="L654" s="126"/>
      <c r="M654" s="165"/>
      <c r="N654" s="164"/>
      <c r="O654" s="165"/>
    </row>
    <row r="655" spans="1:15">
      <c r="A655" s="136" t="s">
        <v>713</v>
      </c>
      <c r="B655" s="137" t="s">
        <v>1625</v>
      </c>
      <c r="C655" s="138">
        <v>3.61</v>
      </c>
      <c r="D655" s="170">
        <v>0.65100000000000002</v>
      </c>
      <c r="E655" s="139">
        <v>1</v>
      </c>
      <c r="F655" s="170">
        <f t="shared" ref="F655:F718" si="21">ROUND(D655*E655,5)</f>
        <v>0.65100000000000002</v>
      </c>
      <c r="G655" s="139">
        <v>1</v>
      </c>
      <c r="H655" s="131">
        <f t="shared" si="20"/>
        <v>3255</v>
      </c>
      <c r="I655" s="140" t="s">
        <v>17</v>
      </c>
      <c r="J655" s="141" t="s">
        <v>123</v>
      </c>
      <c r="K655" s="142" t="s">
        <v>129</v>
      </c>
      <c r="L655" s="135"/>
      <c r="M655" s="165"/>
      <c r="N655" s="166"/>
      <c r="O655" s="165"/>
    </row>
    <row r="656" spans="1:15">
      <c r="A656" s="136" t="s">
        <v>714</v>
      </c>
      <c r="B656" s="137" t="s">
        <v>1625</v>
      </c>
      <c r="C656" s="138">
        <v>6.1</v>
      </c>
      <c r="D656" s="170">
        <v>1.0140499999999999</v>
      </c>
      <c r="E656" s="139">
        <v>1</v>
      </c>
      <c r="F656" s="170">
        <f t="shared" si="21"/>
        <v>1.0140499999999999</v>
      </c>
      <c r="G656" s="139">
        <v>1</v>
      </c>
      <c r="H656" s="131">
        <f t="shared" si="20"/>
        <v>5070.2499999999991</v>
      </c>
      <c r="I656" s="140" t="s">
        <v>17</v>
      </c>
      <c r="J656" s="141" t="s">
        <v>123</v>
      </c>
      <c r="K656" s="142" t="s">
        <v>129</v>
      </c>
      <c r="L656" s="135"/>
      <c r="M656" s="165"/>
      <c r="O656" s="165"/>
    </row>
    <row r="657" spans="1:15">
      <c r="A657" s="143" t="s">
        <v>715</v>
      </c>
      <c r="B657" s="144" t="s">
        <v>1625</v>
      </c>
      <c r="C657" s="145">
        <v>10.88</v>
      </c>
      <c r="D657" s="171">
        <v>2.0871400000000002</v>
      </c>
      <c r="E657" s="146">
        <v>1</v>
      </c>
      <c r="F657" s="171">
        <f t="shared" si="21"/>
        <v>2.0871400000000002</v>
      </c>
      <c r="G657" s="146">
        <v>1</v>
      </c>
      <c r="H657" s="147">
        <f t="shared" si="20"/>
        <v>10435.700000000001</v>
      </c>
      <c r="I657" s="148" t="s">
        <v>17</v>
      </c>
      <c r="J657" s="149" t="s">
        <v>123</v>
      </c>
      <c r="K657" s="150" t="s">
        <v>129</v>
      </c>
      <c r="L657" s="135"/>
      <c r="M657" s="165"/>
      <c r="O657" s="165"/>
    </row>
    <row r="658" spans="1:15">
      <c r="A658" s="127" t="s">
        <v>716</v>
      </c>
      <c r="B658" s="128" t="s">
        <v>1626</v>
      </c>
      <c r="C658" s="129">
        <v>2.44</v>
      </c>
      <c r="D658" s="169">
        <v>0.43852000000000002</v>
      </c>
      <c r="E658" s="130">
        <v>1</v>
      </c>
      <c r="F658" s="169">
        <f t="shared" si="21"/>
        <v>0.43852000000000002</v>
      </c>
      <c r="G658" s="130">
        <v>1</v>
      </c>
      <c r="H658" s="131">
        <f t="shared" si="20"/>
        <v>2192.6</v>
      </c>
      <c r="I658" s="132" t="s">
        <v>17</v>
      </c>
      <c r="J658" s="133" t="s">
        <v>123</v>
      </c>
      <c r="K658" s="134" t="s">
        <v>129</v>
      </c>
      <c r="L658" s="135"/>
      <c r="M658" s="165"/>
      <c r="O658" s="165"/>
    </row>
    <row r="659" spans="1:15">
      <c r="A659" s="136" t="s">
        <v>717</v>
      </c>
      <c r="B659" s="137" t="s">
        <v>1626</v>
      </c>
      <c r="C659" s="138">
        <v>3.22</v>
      </c>
      <c r="D659" s="170">
        <v>0.56411</v>
      </c>
      <c r="E659" s="139">
        <v>1</v>
      </c>
      <c r="F659" s="170">
        <f t="shared" si="21"/>
        <v>0.56411</v>
      </c>
      <c r="G659" s="139">
        <v>1</v>
      </c>
      <c r="H659" s="131">
        <f t="shared" ref="H659:H722" si="22">F659*5000</f>
        <v>2820.55</v>
      </c>
      <c r="I659" s="140" t="s">
        <v>17</v>
      </c>
      <c r="J659" s="141" t="s">
        <v>123</v>
      </c>
      <c r="K659" s="142" t="s">
        <v>129</v>
      </c>
      <c r="L659" s="135"/>
      <c r="M659" s="165"/>
      <c r="O659" s="165"/>
    </row>
    <row r="660" spans="1:15">
      <c r="A660" s="136" t="s">
        <v>718</v>
      </c>
      <c r="B660" s="137" t="s">
        <v>1626</v>
      </c>
      <c r="C660" s="138">
        <v>4.68</v>
      </c>
      <c r="D660" s="170">
        <v>0.87465999999999999</v>
      </c>
      <c r="E660" s="139">
        <v>1</v>
      </c>
      <c r="F660" s="170">
        <f t="shared" si="21"/>
        <v>0.87465999999999999</v>
      </c>
      <c r="G660" s="139">
        <v>1</v>
      </c>
      <c r="H660" s="131">
        <f t="shared" si="22"/>
        <v>4373.3</v>
      </c>
      <c r="I660" s="140" t="s">
        <v>17</v>
      </c>
      <c r="J660" s="141" t="s">
        <v>123</v>
      </c>
      <c r="K660" s="142" t="s">
        <v>129</v>
      </c>
      <c r="L660" s="135"/>
      <c r="M660" s="165"/>
      <c r="O660" s="165"/>
    </row>
    <row r="661" spans="1:15">
      <c r="A661" s="143" t="s">
        <v>719</v>
      </c>
      <c r="B661" s="144" t="s">
        <v>1626</v>
      </c>
      <c r="C661" s="145">
        <v>10.67</v>
      </c>
      <c r="D661" s="171">
        <v>1.95346</v>
      </c>
      <c r="E661" s="146">
        <v>1</v>
      </c>
      <c r="F661" s="171">
        <f t="shared" si="21"/>
        <v>1.95346</v>
      </c>
      <c r="G661" s="146">
        <v>1</v>
      </c>
      <c r="H661" s="147">
        <f t="shared" si="22"/>
        <v>9767.2999999999993</v>
      </c>
      <c r="I661" s="148" t="s">
        <v>17</v>
      </c>
      <c r="J661" s="149" t="s">
        <v>123</v>
      </c>
      <c r="K661" s="150" t="s">
        <v>129</v>
      </c>
      <c r="L661" s="135"/>
      <c r="M661" s="165"/>
      <c r="O661" s="165"/>
    </row>
    <row r="662" spans="1:15" s="135" customFormat="1">
      <c r="A662" s="127" t="s">
        <v>720</v>
      </c>
      <c r="B662" s="128" t="s">
        <v>1627</v>
      </c>
      <c r="C662" s="129">
        <v>2.94</v>
      </c>
      <c r="D662" s="169">
        <v>1.12114</v>
      </c>
      <c r="E662" s="130">
        <v>1</v>
      </c>
      <c r="F662" s="169">
        <f t="shared" si="21"/>
        <v>1.12114</v>
      </c>
      <c r="G662" s="130">
        <v>1</v>
      </c>
      <c r="H662" s="131">
        <f t="shared" si="22"/>
        <v>5605.7</v>
      </c>
      <c r="I662" s="132" t="s">
        <v>17</v>
      </c>
      <c r="J662" s="133" t="s">
        <v>123</v>
      </c>
      <c r="K662" s="134" t="s">
        <v>129</v>
      </c>
      <c r="L662" s="126"/>
      <c r="M662" s="165"/>
      <c r="N662" s="164"/>
      <c r="O662" s="165"/>
    </row>
    <row r="663" spans="1:15">
      <c r="A663" s="136" t="s">
        <v>721</v>
      </c>
      <c r="B663" s="137" t="s">
        <v>1627</v>
      </c>
      <c r="C663" s="138">
        <v>5.0199999999999996</v>
      </c>
      <c r="D663" s="170">
        <v>1.4512799999999999</v>
      </c>
      <c r="E663" s="139">
        <v>1</v>
      </c>
      <c r="F663" s="170">
        <f t="shared" si="21"/>
        <v>1.4512799999999999</v>
      </c>
      <c r="G663" s="139">
        <v>1</v>
      </c>
      <c r="H663" s="131">
        <f t="shared" si="22"/>
        <v>7256.4</v>
      </c>
      <c r="I663" s="140" t="s">
        <v>17</v>
      </c>
      <c r="J663" s="141" t="s">
        <v>123</v>
      </c>
      <c r="K663" s="142" t="s">
        <v>129</v>
      </c>
      <c r="L663" s="135"/>
      <c r="M663" s="165"/>
      <c r="N663" s="166"/>
      <c r="O663" s="165"/>
    </row>
    <row r="664" spans="1:15">
      <c r="A664" s="136" t="s">
        <v>722</v>
      </c>
      <c r="B664" s="137" t="s">
        <v>1627</v>
      </c>
      <c r="C664" s="138">
        <v>8.5299999999999994</v>
      </c>
      <c r="D664" s="170">
        <v>2.1239699999999999</v>
      </c>
      <c r="E664" s="139">
        <v>1</v>
      </c>
      <c r="F664" s="170">
        <f t="shared" si="21"/>
        <v>2.1239699999999999</v>
      </c>
      <c r="G664" s="139">
        <v>1</v>
      </c>
      <c r="H664" s="131">
        <f t="shared" si="22"/>
        <v>10619.85</v>
      </c>
      <c r="I664" s="140" t="s">
        <v>17</v>
      </c>
      <c r="J664" s="141" t="s">
        <v>123</v>
      </c>
      <c r="K664" s="142" t="s">
        <v>129</v>
      </c>
      <c r="L664" s="135"/>
      <c r="M664" s="165"/>
      <c r="O664" s="165"/>
    </row>
    <row r="665" spans="1:15">
      <c r="A665" s="143" t="s">
        <v>723</v>
      </c>
      <c r="B665" s="144" t="s">
        <v>1627</v>
      </c>
      <c r="C665" s="145">
        <v>16.55</v>
      </c>
      <c r="D665" s="171">
        <v>4.2790800000000004</v>
      </c>
      <c r="E665" s="146">
        <v>1</v>
      </c>
      <c r="F665" s="171">
        <f t="shared" si="21"/>
        <v>4.2790800000000004</v>
      </c>
      <c r="G665" s="146">
        <v>1</v>
      </c>
      <c r="H665" s="147">
        <f t="shared" si="22"/>
        <v>21395.4</v>
      </c>
      <c r="I665" s="148" t="s">
        <v>17</v>
      </c>
      <c r="J665" s="149" t="s">
        <v>123</v>
      </c>
      <c r="K665" s="150" t="s">
        <v>129</v>
      </c>
      <c r="L665" s="135"/>
      <c r="M665" s="165"/>
      <c r="O665" s="165"/>
    </row>
    <row r="666" spans="1:15">
      <c r="A666" s="127" t="s">
        <v>724</v>
      </c>
      <c r="B666" s="128" t="s">
        <v>1628</v>
      </c>
      <c r="C666" s="129">
        <v>1.59</v>
      </c>
      <c r="D666" s="169">
        <v>1.14147</v>
      </c>
      <c r="E666" s="130">
        <v>1</v>
      </c>
      <c r="F666" s="169">
        <f t="shared" si="21"/>
        <v>1.14147</v>
      </c>
      <c r="G666" s="130">
        <v>1</v>
      </c>
      <c r="H666" s="131">
        <f t="shared" si="22"/>
        <v>5707.35</v>
      </c>
      <c r="I666" s="132" t="s">
        <v>17</v>
      </c>
      <c r="J666" s="133" t="s">
        <v>123</v>
      </c>
      <c r="K666" s="134" t="s">
        <v>129</v>
      </c>
      <c r="L666" s="135"/>
      <c r="M666" s="165"/>
      <c r="O666" s="165"/>
    </row>
    <row r="667" spans="1:15">
      <c r="A667" s="136" t="s">
        <v>725</v>
      </c>
      <c r="B667" s="137" t="s">
        <v>1628</v>
      </c>
      <c r="C667" s="138">
        <v>1.99</v>
      </c>
      <c r="D667" s="170">
        <v>1.4612700000000001</v>
      </c>
      <c r="E667" s="139">
        <v>1</v>
      </c>
      <c r="F667" s="170">
        <f t="shared" si="21"/>
        <v>1.4612700000000001</v>
      </c>
      <c r="G667" s="139">
        <v>1</v>
      </c>
      <c r="H667" s="131">
        <f t="shared" si="22"/>
        <v>7306.35</v>
      </c>
      <c r="I667" s="140" t="s">
        <v>17</v>
      </c>
      <c r="J667" s="141" t="s">
        <v>123</v>
      </c>
      <c r="K667" s="142" t="s">
        <v>129</v>
      </c>
      <c r="L667" s="135"/>
      <c r="M667" s="165"/>
      <c r="O667" s="165"/>
    </row>
    <row r="668" spans="1:15">
      <c r="A668" s="136" t="s">
        <v>726</v>
      </c>
      <c r="B668" s="137" t="s">
        <v>1628</v>
      </c>
      <c r="C668" s="138">
        <v>3.75</v>
      </c>
      <c r="D668" s="170">
        <v>1.79562</v>
      </c>
      <c r="E668" s="139">
        <v>1</v>
      </c>
      <c r="F668" s="170">
        <f t="shared" si="21"/>
        <v>1.79562</v>
      </c>
      <c r="G668" s="139">
        <v>1</v>
      </c>
      <c r="H668" s="131">
        <f t="shared" si="22"/>
        <v>8978.1</v>
      </c>
      <c r="I668" s="140" t="s">
        <v>17</v>
      </c>
      <c r="J668" s="141" t="s">
        <v>123</v>
      </c>
      <c r="K668" s="142" t="s">
        <v>129</v>
      </c>
      <c r="L668" s="135"/>
      <c r="M668" s="165"/>
      <c r="O668" s="165"/>
    </row>
    <row r="669" spans="1:15">
      <c r="A669" s="143" t="s">
        <v>727</v>
      </c>
      <c r="B669" s="144" t="s">
        <v>1628</v>
      </c>
      <c r="C669" s="145">
        <v>9.5</v>
      </c>
      <c r="D669" s="171">
        <v>3.3583500000000002</v>
      </c>
      <c r="E669" s="146">
        <v>1</v>
      </c>
      <c r="F669" s="171">
        <f t="shared" si="21"/>
        <v>3.3583500000000002</v>
      </c>
      <c r="G669" s="146">
        <v>1</v>
      </c>
      <c r="H669" s="147">
        <f t="shared" si="22"/>
        <v>16791.75</v>
      </c>
      <c r="I669" s="148" t="s">
        <v>17</v>
      </c>
      <c r="J669" s="149" t="s">
        <v>123</v>
      </c>
      <c r="K669" s="150" t="s">
        <v>129</v>
      </c>
      <c r="L669" s="135"/>
      <c r="M669" s="165"/>
      <c r="O669" s="165"/>
    </row>
    <row r="670" spans="1:15" s="135" customFormat="1">
      <c r="A670" s="127" t="s">
        <v>728</v>
      </c>
      <c r="B670" s="128" t="s">
        <v>1629</v>
      </c>
      <c r="C670" s="129">
        <v>1.97</v>
      </c>
      <c r="D670" s="169">
        <v>0.90022000000000002</v>
      </c>
      <c r="E670" s="130">
        <v>1</v>
      </c>
      <c r="F670" s="169">
        <f t="shared" si="21"/>
        <v>0.90022000000000002</v>
      </c>
      <c r="G670" s="130">
        <v>1</v>
      </c>
      <c r="H670" s="131">
        <f t="shared" si="22"/>
        <v>4501.1000000000004</v>
      </c>
      <c r="I670" s="132" t="s">
        <v>17</v>
      </c>
      <c r="J670" s="133" t="s">
        <v>123</v>
      </c>
      <c r="K670" s="134" t="s">
        <v>129</v>
      </c>
      <c r="L670" s="126"/>
      <c r="M670" s="165"/>
      <c r="N670" s="164"/>
      <c r="O670" s="165"/>
    </row>
    <row r="671" spans="1:15">
      <c r="A671" s="136" t="s">
        <v>729</v>
      </c>
      <c r="B671" s="137" t="s">
        <v>1629</v>
      </c>
      <c r="C671" s="138">
        <v>3.16</v>
      </c>
      <c r="D671" s="170">
        <v>1.5454300000000001</v>
      </c>
      <c r="E671" s="139">
        <v>1</v>
      </c>
      <c r="F671" s="170">
        <f t="shared" si="21"/>
        <v>1.5454300000000001</v>
      </c>
      <c r="G671" s="139">
        <v>1</v>
      </c>
      <c r="H671" s="131">
        <f t="shared" si="22"/>
        <v>7727.1500000000005</v>
      </c>
      <c r="I671" s="140" t="s">
        <v>17</v>
      </c>
      <c r="J671" s="141" t="s">
        <v>123</v>
      </c>
      <c r="K671" s="142" t="s">
        <v>129</v>
      </c>
      <c r="L671" s="135"/>
      <c r="M671" s="165"/>
      <c r="N671" s="166"/>
      <c r="O671" s="165"/>
    </row>
    <row r="672" spans="1:15">
      <c r="A672" s="136" t="s">
        <v>730</v>
      </c>
      <c r="B672" s="137" t="s">
        <v>1629</v>
      </c>
      <c r="C672" s="138">
        <v>4.2</v>
      </c>
      <c r="D672" s="170">
        <v>2.0424099999999998</v>
      </c>
      <c r="E672" s="139">
        <v>1</v>
      </c>
      <c r="F672" s="170">
        <f t="shared" si="21"/>
        <v>2.0424099999999998</v>
      </c>
      <c r="G672" s="139">
        <v>1</v>
      </c>
      <c r="H672" s="131">
        <f t="shared" si="22"/>
        <v>10212.049999999999</v>
      </c>
      <c r="I672" s="140" t="s">
        <v>17</v>
      </c>
      <c r="J672" s="141" t="s">
        <v>123</v>
      </c>
      <c r="K672" s="142" t="s">
        <v>129</v>
      </c>
      <c r="L672" s="135"/>
      <c r="M672" s="165"/>
      <c r="O672" s="165"/>
    </row>
    <row r="673" spans="1:15">
      <c r="A673" s="143" t="s">
        <v>731</v>
      </c>
      <c r="B673" s="144" t="s">
        <v>1629</v>
      </c>
      <c r="C673" s="145">
        <v>12.33</v>
      </c>
      <c r="D673" s="171">
        <v>4.0787399999999998</v>
      </c>
      <c r="E673" s="146">
        <v>1</v>
      </c>
      <c r="F673" s="171">
        <f t="shared" si="21"/>
        <v>4.0787399999999998</v>
      </c>
      <c r="G673" s="146">
        <v>1</v>
      </c>
      <c r="H673" s="147">
        <f t="shared" si="22"/>
        <v>20393.7</v>
      </c>
      <c r="I673" s="148" t="s">
        <v>17</v>
      </c>
      <c r="J673" s="149" t="s">
        <v>123</v>
      </c>
      <c r="K673" s="150" t="s">
        <v>129</v>
      </c>
      <c r="L673" s="135"/>
      <c r="M673" s="165"/>
      <c r="O673" s="165"/>
    </row>
    <row r="674" spans="1:15">
      <c r="A674" s="127" t="s">
        <v>732</v>
      </c>
      <c r="B674" s="128" t="s">
        <v>1630</v>
      </c>
      <c r="C674" s="129">
        <v>2.98</v>
      </c>
      <c r="D674" s="169">
        <v>0.75236000000000003</v>
      </c>
      <c r="E674" s="130">
        <v>1</v>
      </c>
      <c r="F674" s="169">
        <f t="shared" si="21"/>
        <v>0.75236000000000003</v>
      </c>
      <c r="G674" s="130">
        <v>1</v>
      </c>
      <c r="H674" s="131">
        <f t="shared" si="22"/>
        <v>3761.8</v>
      </c>
      <c r="I674" s="132" t="s">
        <v>17</v>
      </c>
      <c r="J674" s="133" t="s">
        <v>123</v>
      </c>
      <c r="K674" s="134" t="s">
        <v>129</v>
      </c>
      <c r="L674" s="135"/>
      <c r="M674" s="165"/>
      <c r="O674" s="165"/>
    </row>
    <row r="675" spans="1:15">
      <c r="A675" s="136" t="s">
        <v>733</v>
      </c>
      <c r="B675" s="137" t="s">
        <v>1630</v>
      </c>
      <c r="C675" s="138">
        <v>4.24</v>
      </c>
      <c r="D675" s="170">
        <v>1.04924</v>
      </c>
      <c r="E675" s="139">
        <v>1</v>
      </c>
      <c r="F675" s="170">
        <f t="shared" si="21"/>
        <v>1.04924</v>
      </c>
      <c r="G675" s="139">
        <v>1</v>
      </c>
      <c r="H675" s="131">
        <f t="shared" si="22"/>
        <v>5246.2</v>
      </c>
      <c r="I675" s="140" t="s">
        <v>17</v>
      </c>
      <c r="J675" s="141" t="s">
        <v>123</v>
      </c>
      <c r="K675" s="142" t="s">
        <v>129</v>
      </c>
      <c r="L675" s="135"/>
      <c r="M675" s="165"/>
      <c r="O675" s="165"/>
    </row>
    <row r="676" spans="1:15">
      <c r="A676" s="136" t="s">
        <v>734</v>
      </c>
      <c r="B676" s="137" t="s">
        <v>1630</v>
      </c>
      <c r="C676" s="138">
        <v>7.51</v>
      </c>
      <c r="D676" s="170">
        <v>1.60249</v>
      </c>
      <c r="E676" s="139">
        <v>1</v>
      </c>
      <c r="F676" s="170">
        <f t="shared" si="21"/>
        <v>1.60249</v>
      </c>
      <c r="G676" s="139">
        <v>1</v>
      </c>
      <c r="H676" s="131">
        <f t="shared" si="22"/>
        <v>8012.45</v>
      </c>
      <c r="I676" s="140" t="s">
        <v>17</v>
      </c>
      <c r="J676" s="141" t="s">
        <v>123</v>
      </c>
      <c r="K676" s="142" t="s">
        <v>129</v>
      </c>
      <c r="L676" s="135"/>
      <c r="M676" s="165"/>
      <c r="O676" s="165"/>
    </row>
    <row r="677" spans="1:15">
      <c r="A677" s="143" t="s">
        <v>735</v>
      </c>
      <c r="B677" s="144" t="s">
        <v>1630</v>
      </c>
      <c r="C677" s="145">
        <v>15.23</v>
      </c>
      <c r="D677" s="171">
        <v>2.9040300000000001</v>
      </c>
      <c r="E677" s="146">
        <v>1</v>
      </c>
      <c r="F677" s="171">
        <f t="shared" si="21"/>
        <v>2.9040300000000001</v>
      </c>
      <c r="G677" s="146">
        <v>1</v>
      </c>
      <c r="H677" s="147">
        <f t="shared" si="22"/>
        <v>14520.150000000001</v>
      </c>
      <c r="I677" s="148" t="s">
        <v>17</v>
      </c>
      <c r="J677" s="149" t="s">
        <v>123</v>
      </c>
      <c r="K677" s="150" t="s">
        <v>129</v>
      </c>
      <c r="L677" s="135"/>
      <c r="M677" s="165"/>
      <c r="O677" s="165"/>
    </row>
    <row r="678" spans="1:15" s="135" customFormat="1">
      <c r="A678" s="127" t="s">
        <v>736</v>
      </c>
      <c r="B678" s="128" t="s">
        <v>1631</v>
      </c>
      <c r="C678" s="129">
        <v>3</v>
      </c>
      <c r="D678" s="169">
        <v>0.53771000000000002</v>
      </c>
      <c r="E678" s="130">
        <v>1</v>
      </c>
      <c r="F678" s="169">
        <f t="shared" si="21"/>
        <v>0.53771000000000002</v>
      </c>
      <c r="G678" s="130">
        <v>1</v>
      </c>
      <c r="H678" s="131">
        <f t="shared" si="22"/>
        <v>2688.55</v>
      </c>
      <c r="I678" s="132" t="s">
        <v>17</v>
      </c>
      <c r="J678" s="133" t="s">
        <v>123</v>
      </c>
      <c r="K678" s="134" t="s">
        <v>129</v>
      </c>
      <c r="L678" s="126"/>
      <c r="M678" s="165"/>
      <c r="N678" s="164"/>
      <c r="O678" s="165"/>
    </row>
    <row r="679" spans="1:15">
      <c r="A679" s="136" t="s">
        <v>737</v>
      </c>
      <c r="B679" s="137" t="s">
        <v>1631</v>
      </c>
      <c r="C679" s="138">
        <v>3.82</v>
      </c>
      <c r="D679" s="170">
        <v>0.64834000000000003</v>
      </c>
      <c r="E679" s="139">
        <v>1</v>
      </c>
      <c r="F679" s="170">
        <f t="shared" si="21"/>
        <v>0.64834000000000003</v>
      </c>
      <c r="G679" s="139">
        <v>1</v>
      </c>
      <c r="H679" s="131">
        <f t="shared" si="22"/>
        <v>3241.7000000000003</v>
      </c>
      <c r="I679" s="140" t="s">
        <v>17</v>
      </c>
      <c r="J679" s="141" t="s">
        <v>123</v>
      </c>
      <c r="K679" s="142" t="s">
        <v>129</v>
      </c>
      <c r="L679" s="135"/>
      <c r="M679" s="165"/>
      <c r="N679" s="166"/>
      <c r="O679" s="165"/>
    </row>
    <row r="680" spans="1:15">
      <c r="A680" s="136" t="s">
        <v>738</v>
      </c>
      <c r="B680" s="137" t="s">
        <v>1631</v>
      </c>
      <c r="C680" s="138">
        <v>5.8</v>
      </c>
      <c r="D680" s="170">
        <v>0.90159999999999996</v>
      </c>
      <c r="E680" s="139">
        <v>1</v>
      </c>
      <c r="F680" s="170">
        <f t="shared" si="21"/>
        <v>0.90159999999999996</v>
      </c>
      <c r="G680" s="139">
        <v>1</v>
      </c>
      <c r="H680" s="131">
        <f t="shared" si="22"/>
        <v>4508</v>
      </c>
      <c r="I680" s="140" t="s">
        <v>17</v>
      </c>
      <c r="J680" s="141" t="s">
        <v>123</v>
      </c>
      <c r="K680" s="142" t="s">
        <v>129</v>
      </c>
      <c r="L680" s="135"/>
      <c r="M680" s="165"/>
      <c r="O680" s="165"/>
    </row>
    <row r="681" spans="1:15">
      <c r="A681" s="143" t="s">
        <v>739</v>
      </c>
      <c r="B681" s="144" t="s">
        <v>1631</v>
      </c>
      <c r="C681" s="145">
        <v>9.86</v>
      </c>
      <c r="D681" s="171">
        <v>1.73525</v>
      </c>
      <c r="E681" s="146">
        <v>1</v>
      </c>
      <c r="F681" s="171">
        <f t="shared" si="21"/>
        <v>1.73525</v>
      </c>
      <c r="G681" s="146">
        <v>1</v>
      </c>
      <c r="H681" s="147">
        <f t="shared" si="22"/>
        <v>8676.25</v>
      </c>
      <c r="I681" s="148" t="s">
        <v>17</v>
      </c>
      <c r="J681" s="149" t="s">
        <v>123</v>
      </c>
      <c r="K681" s="150" t="s">
        <v>129</v>
      </c>
      <c r="L681" s="135"/>
      <c r="M681" s="165"/>
      <c r="O681" s="165"/>
    </row>
    <row r="682" spans="1:15">
      <c r="A682" s="127" t="s">
        <v>740</v>
      </c>
      <c r="B682" s="128" t="s">
        <v>1632</v>
      </c>
      <c r="C682" s="129">
        <v>2.59</v>
      </c>
      <c r="D682" s="169">
        <v>0.36521999999999999</v>
      </c>
      <c r="E682" s="130">
        <v>1</v>
      </c>
      <c r="F682" s="169">
        <f t="shared" si="21"/>
        <v>0.36521999999999999</v>
      </c>
      <c r="G682" s="130">
        <v>1</v>
      </c>
      <c r="H682" s="131">
        <f t="shared" si="22"/>
        <v>1826.1</v>
      </c>
      <c r="I682" s="132" t="s">
        <v>17</v>
      </c>
      <c r="J682" s="133" t="s">
        <v>123</v>
      </c>
      <c r="K682" s="134" t="s">
        <v>129</v>
      </c>
      <c r="L682" s="135"/>
      <c r="M682" s="165"/>
      <c r="O682" s="165"/>
    </row>
    <row r="683" spans="1:15">
      <c r="A683" s="136" t="s">
        <v>741</v>
      </c>
      <c r="B683" s="137" t="s">
        <v>1632</v>
      </c>
      <c r="C683" s="138">
        <v>3.98</v>
      </c>
      <c r="D683" s="170">
        <v>0.60577999999999999</v>
      </c>
      <c r="E683" s="139">
        <v>1</v>
      </c>
      <c r="F683" s="170">
        <f t="shared" si="21"/>
        <v>0.60577999999999999</v>
      </c>
      <c r="G683" s="139">
        <v>1</v>
      </c>
      <c r="H683" s="131">
        <f t="shared" si="22"/>
        <v>3028.9</v>
      </c>
      <c r="I683" s="140" t="s">
        <v>17</v>
      </c>
      <c r="J683" s="141" t="s">
        <v>123</v>
      </c>
      <c r="K683" s="142" t="s">
        <v>129</v>
      </c>
      <c r="L683" s="135"/>
      <c r="M683" s="165"/>
      <c r="O683" s="165"/>
    </row>
    <row r="684" spans="1:15">
      <c r="A684" s="136" t="s">
        <v>742</v>
      </c>
      <c r="B684" s="137" t="s">
        <v>1632</v>
      </c>
      <c r="C684" s="138">
        <v>7.48</v>
      </c>
      <c r="D684" s="170">
        <v>1.08219</v>
      </c>
      <c r="E684" s="139">
        <v>1</v>
      </c>
      <c r="F684" s="170">
        <f t="shared" si="21"/>
        <v>1.08219</v>
      </c>
      <c r="G684" s="139">
        <v>1</v>
      </c>
      <c r="H684" s="131">
        <f t="shared" si="22"/>
        <v>5410.95</v>
      </c>
      <c r="I684" s="140" t="s">
        <v>17</v>
      </c>
      <c r="J684" s="141" t="s">
        <v>123</v>
      </c>
      <c r="K684" s="142" t="s">
        <v>129</v>
      </c>
      <c r="L684" s="135"/>
      <c r="M684" s="165"/>
      <c r="O684" s="165"/>
    </row>
    <row r="685" spans="1:15">
      <c r="A685" s="143" t="s">
        <v>743</v>
      </c>
      <c r="B685" s="144" t="s">
        <v>1632</v>
      </c>
      <c r="C685" s="145">
        <v>13.71</v>
      </c>
      <c r="D685" s="171">
        <v>2.9280400000000002</v>
      </c>
      <c r="E685" s="146">
        <v>1</v>
      </c>
      <c r="F685" s="171">
        <f t="shared" si="21"/>
        <v>2.9280400000000002</v>
      </c>
      <c r="G685" s="146">
        <v>1</v>
      </c>
      <c r="H685" s="147">
        <f t="shared" si="22"/>
        <v>14640.2</v>
      </c>
      <c r="I685" s="148" t="s">
        <v>17</v>
      </c>
      <c r="J685" s="149" t="s">
        <v>123</v>
      </c>
      <c r="K685" s="150" t="s">
        <v>129</v>
      </c>
      <c r="L685" s="135"/>
      <c r="M685" s="165"/>
      <c r="O685" s="165"/>
    </row>
    <row r="686" spans="1:15" s="135" customFormat="1">
      <c r="A686" s="127" t="s">
        <v>744</v>
      </c>
      <c r="B686" s="128" t="s">
        <v>1633</v>
      </c>
      <c r="C686" s="129">
        <v>2.25</v>
      </c>
      <c r="D686" s="169">
        <v>0.45034999999999997</v>
      </c>
      <c r="E686" s="130">
        <v>1</v>
      </c>
      <c r="F686" s="169">
        <f t="shared" si="21"/>
        <v>0.45034999999999997</v>
      </c>
      <c r="G686" s="130">
        <v>1</v>
      </c>
      <c r="H686" s="131">
        <f t="shared" si="22"/>
        <v>2251.75</v>
      </c>
      <c r="I686" s="132" t="s">
        <v>17</v>
      </c>
      <c r="J686" s="133" t="s">
        <v>123</v>
      </c>
      <c r="K686" s="134" t="s">
        <v>129</v>
      </c>
      <c r="L686" s="126"/>
      <c r="M686" s="165"/>
      <c r="N686" s="164"/>
      <c r="O686" s="165"/>
    </row>
    <row r="687" spans="1:15">
      <c r="A687" s="136" t="s">
        <v>745</v>
      </c>
      <c r="B687" s="137" t="s">
        <v>1633</v>
      </c>
      <c r="C687" s="138">
        <v>2.8</v>
      </c>
      <c r="D687" s="170">
        <v>0.62439</v>
      </c>
      <c r="E687" s="139">
        <v>1</v>
      </c>
      <c r="F687" s="170">
        <f t="shared" si="21"/>
        <v>0.62439</v>
      </c>
      <c r="G687" s="139">
        <v>1</v>
      </c>
      <c r="H687" s="131">
        <f t="shared" si="22"/>
        <v>3121.95</v>
      </c>
      <c r="I687" s="140" t="s">
        <v>17</v>
      </c>
      <c r="J687" s="141" t="s">
        <v>123</v>
      </c>
      <c r="K687" s="142" t="s">
        <v>129</v>
      </c>
      <c r="L687" s="135"/>
      <c r="M687" s="165"/>
      <c r="N687" s="166"/>
      <c r="O687" s="165"/>
    </row>
    <row r="688" spans="1:15">
      <c r="A688" s="136" t="s">
        <v>746</v>
      </c>
      <c r="B688" s="137" t="s">
        <v>1633</v>
      </c>
      <c r="C688" s="138">
        <v>5.08</v>
      </c>
      <c r="D688" s="170">
        <v>1.0049300000000001</v>
      </c>
      <c r="E688" s="139">
        <v>1</v>
      </c>
      <c r="F688" s="170">
        <f t="shared" si="21"/>
        <v>1.0049300000000001</v>
      </c>
      <c r="G688" s="139">
        <v>1</v>
      </c>
      <c r="H688" s="131">
        <f t="shared" si="22"/>
        <v>5024.6500000000005</v>
      </c>
      <c r="I688" s="140" t="s">
        <v>17</v>
      </c>
      <c r="J688" s="141" t="s">
        <v>123</v>
      </c>
      <c r="K688" s="142" t="s">
        <v>129</v>
      </c>
      <c r="L688" s="135"/>
      <c r="M688" s="165"/>
      <c r="O688" s="165"/>
    </row>
    <row r="689" spans="1:15">
      <c r="A689" s="143" t="s">
        <v>747</v>
      </c>
      <c r="B689" s="144" t="s">
        <v>1633</v>
      </c>
      <c r="C689" s="145">
        <v>10.119999999999999</v>
      </c>
      <c r="D689" s="171">
        <v>1.60493</v>
      </c>
      <c r="E689" s="146">
        <v>1</v>
      </c>
      <c r="F689" s="171">
        <f t="shared" si="21"/>
        <v>1.60493</v>
      </c>
      <c r="G689" s="146">
        <v>1</v>
      </c>
      <c r="H689" s="147">
        <f t="shared" si="22"/>
        <v>8024.65</v>
      </c>
      <c r="I689" s="148" t="s">
        <v>17</v>
      </c>
      <c r="J689" s="149" t="s">
        <v>123</v>
      </c>
      <c r="K689" s="150" t="s">
        <v>129</v>
      </c>
      <c r="L689" s="135"/>
      <c r="M689" s="165"/>
      <c r="O689" s="165"/>
    </row>
    <row r="690" spans="1:15">
      <c r="A690" s="127" t="s">
        <v>748</v>
      </c>
      <c r="B690" s="128" t="s">
        <v>1634</v>
      </c>
      <c r="C690" s="129">
        <v>2.6</v>
      </c>
      <c r="D690" s="169">
        <v>0.42130000000000001</v>
      </c>
      <c r="E690" s="130">
        <v>1</v>
      </c>
      <c r="F690" s="169">
        <f t="shared" si="21"/>
        <v>0.42130000000000001</v>
      </c>
      <c r="G690" s="130">
        <v>1</v>
      </c>
      <c r="H690" s="131">
        <f t="shared" si="22"/>
        <v>2106.5</v>
      </c>
      <c r="I690" s="132" t="s">
        <v>17</v>
      </c>
      <c r="J690" s="133" t="s">
        <v>123</v>
      </c>
      <c r="K690" s="134" t="s">
        <v>129</v>
      </c>
      <c r="L690" s="135"/>
      <c r="M690" s="165"/>
      <c r="O690" s="165"/>
    </row>
    <row r="691" spans="1:15">
      <c r="A691" s="136" t="s">
        <v>749</v>
      </c>
      <c r="B691" s="137" t="s">
        <v>1634</v>
      </c>
      <c r="C691" s="138">
        <v>3.41</v>
      </c>
      <c r="D691" s="170">
        <v>0.57216999999999996</v>
      </c>
      <c r="E691" s="139">
        <v>1</v>
      </c>
      <c r="F691" s="170">
        <f t="shared" si="21"/>
        <v>0.57216999999999996</v>
      </c>
      <c r="G691" s="139">
        <v>1</v>
      </c>
      <c r="H691" s="131">
        <f t="shared" si="22"/>
        <v>2860.85</v>
      </c>
      <c r="I691" s="140" t="s">
        <v>17</v>
      </c>
      <c r="J691" s="141" t="s">
        <v>123</v>
      </c>
      <c r="K691" s="142" t="s">
        <v>129</v>
      </c>
      <c r="L691" s="135"/>
      <c r="M691" s="165"/>
      <c r="O691" s="165"/>
    </row>
    <row r="692" spans="1:15">
      <c r="A692" s="136" t="s">
        <v>750</v>
      </c>
      <c r="B692" s="137" t="s">
        <v>1634</v>
      </c>
      <c r="C692" s="138">
        <v>5.03</v>
      </c>
      <c r="D692" s="170">
        <v>0.86573999999999995</v>
      </c>
      <c r="E692" s="139">
        <v>1</v>
      </c>
      <c r="F692" s="170">
        <f t="shared" si="21"/>
        <v>0.86573999999999995</v>
      </c>
      <c r="G692" s="139">
        <v>1</v>
      </c>
      <c r="H692" s="131">
        <f t="shared" si="22"/>
        <v>4328.7</v>
      </c>
      <c r="I692" s="140" t="s">
        <v>17</v>
      </c>
      <c r="J692" s="141" t="s">
        <v>123</v>
      </c>
      <c r="K692" s="142" t="s">
        <v>129</v>
      </c>
      <c r="L692" s="135"/>
      <c r="M692" s="165"/>
      <c r="O692" s="165"/>
    </row>
    <row r="693" spans="1:15">
      <c r="A693" s="143" t="s">
        <v>751</v>
      </c>
      <c r="B693" s="144" t="s">
        <v>1634</v>
      </c>
      <c r="C693" s="145">
        <v>9.58</v>
      </c>
      <c r="D693" s="171">
        <v>1.8779699999999999</v>
      </c>
      <c r="E693" s="146">
        <v>1</v>
      </c>
      <c r="F693" s="171">
        <f t="shared" si="21"/>
        <v>1.8779699999999999</v>
      </c>
      <c r="G693" s="146">
        <v>1</v>
      </c>
      <c r="H693" s="147">
        <f t="shared" si="22"/>
        <v>9389.85</v>
      </c>
      <c r="I693" s="148" t="s">
        <v>17</v>
      </c>
      <c r="J693" s="149" t="s">
        <v>123</v>
      </c>
      <c r="K693" s="150" t="s">
        <v>129</v>
      </c>
      <c r="L693" s="135"/>
      <c r="M693" s="165"/>
      <c r="O693" s="165"/>
    </row>
    <row r="694" spans="1:15" s="135" customFormat="1">
      <c r="A694" s="127" t="s">
        <v>752</v>
      </c>
      <c r="B694" s="128" t="s">
        <v>1635</v>
      </c>
      <c r="C694" s="129">
        <v>1.71</v>
      </c>
      <c r="D694" s="169">
        <v>0.48573</v>
      </c>
      <c r="E694" s="130">
        <v>1</v>
      </c>
      <c r="F694" s="169">
        <f t="shared" si="21"/>
        <v>0.48573</v>
      </c>
      <c r="G694" s="130">
        <v>1</v>
      </c>
      <c r="H694" s="131">
        <f t="shared" si="22"/>
        <v>2428.65</v>
      </c>
      <c r="I694" s="132" t="s">
        <v>17</v>
      </c>
      <c r="J694" s="133" t="s">
        <v>123</v>
      </c>
      <c r="K694" s="134" t="s">
        <v>129</v>
      </c>
      <c r="L694" s="126"/>
      <c r="M694" s="165"/>
      <c r="N694" s="164"/>
      <c r="O694" s="165"/>
    </row>
    <row r="695" spans="1:15">
      <c r="A695" s="136" t="s">
        <v>753</v>
      </c>
      <c r="B695" s="137" t="s">
        <v>1635</v>
      </c>
      <c r="C695" s="138">
        <v>2.64</v>
      </c>
      <c r="D695" s="170">
        <v>0.62304000000000004</v>
      </c>
      <c r="E695" s="139">
        <v>1</v>
      </c>
      <c r="F695" s="170">
        <f t="shared" si="21"/>
        <v>0.62304000000000004</v>
      </c>
      <c r="G695" s="139">
        <v>1</v>
      </c>
      <c r="H695" s="131">
        <f t="shared" si="22"/>
        <v>3115.2000000000003</v>
      </c>
      <c r="I695" s="140" t="s">
        <v>17</v>
      </c>
      <c r="J695" s="141" t="s">
        <v>123</v>
      </c>
      <c r="K695" s="142" t="s">
        <v>129</v>
      </c>
      <c r="L695" s="135"/>
      <c r="M695" s="165"/>
      <c r="N695" s="166"/>
      <c r="O695" s="165"/>
    </row>
    <row r="696" spans="1:15">
      <c r="A696" s="136" t="s">
        <v>754</v>
      </c>
      <c r="B696" s="137" t="s">
        <v>1635</v>
      </c>
      <c r="C696" s="138">
        <v>3.93</v>
      </c>
      <c r="D696" s="170">
        <v>0.91032999999999997</v>
      </c>
      <c r="E696" s="139">
        <v>1</v>
      </c>
      <c r="F696" s="170">
        <f t="shared" si="21"/>
        <v>0.91032999999999997</v>
      </c>
      <c r="G696" s="139">
        <v>1</v>
      </c>
      <c r="H696" s="131">
        <f t="shared" si="22"/>
        <v>4551.6499999999996</v>
      </c>
      <c r="I696" s="140" t="s">
        <v>17</v>
      </c>
      <c r="J696" s="141" t="s">
        <v>123</v>
      </c>
      <c r="K696" s="142" t="s">
        <v>129</v>
      </c>
      <c r="L696" s="135"/>
      <c r="M696" s="165"/>
      <c r="O696" s="165"/>
    </row>
    <row r="697" spans="1:15">
      <c r="A697" s="143" t="s">
        <v>755</v>
      </c>
      <c r="B697" s="144" t="s">
        <v>1635</v>
      </c>
      <c r="C697" s="145">
        <v>8.24</v>
      </c>
      <c r="D697" s="171">
        <v>1.9681599999999999</v>
      </c>
      <c r="E697" s="146">
        <v>1</v>
      </c>
      <c r="F697" s="171">
        <f t="shared" si="21"/>
        <v>1.9681599999999999</v>
      </c>
      <c r="G697" s="146">
        <v>1</v>
      </c>
      <c r="H697" s="147">
        <f t="shared" si="22"/>
        <v>9840.7999999999993</v>
      </c>
      <c r="I697" s="148" t="s">
        <v>17</v>
      </c>
      <c r="J697" s="149" t="s">
        <v>123</v>
      </c>
      <c r="K697" s="150" t="s">
        <v>129</v>
      </c>
      <c r="L697" s="135"/>
      <c r="M697" s="165"/>
      <c r="O697" s="165"/>
    </row>
    <row r="698" spans="1:15">
      <c r="A698" s="127" t="s">
        <v>756</v>
      </c>
      <c r="B698" s="128" t="s">
        <v>1636</v>
      </c>
      <c r="C698" s="129">
        <v>2.3199999999999998</v>
      </c>
      <c r="D698" s="169">
        <v>0.37711</v>
      </c>
      <c r="E698" s="130">
        <v>1</v>
      </c>
      <c r="F698" s="169">
        <f t="shared" si="21"/>
        <v>0.37711</v>
      </c>
      <c r="G698" s="130">
        <v>1</v>
      </c>
      <c r="H698" s="131">
        <f t="shared" si="22"/>
        <v>1885.55</v>
      </c>
      <c r="I698" s="132" t="s">
        <v>17</v>
      </c>
      <c r="J698" s="133" t="s">
        <v>123</v>
      </c>
      <c r="K698" s="134" t="s">
        <v>129</v>
      </c>
      <c r="L698" s="135"/>
      <c r="M698" s="165"/>
      <c r="O698" s="165"/>
    </row>
    <row r="699" spans="1:15">
      <c r="A699" s="136" t="s">
        <v>757</v>
      </c>
      <c r="B699" s="137" t="s">
        <v>1636</v>
      </c>
      <c r="C699" s="138">
        <v>3.17</v>
      </c>
      <c r="D699" s="170">
        <v>0.52515000000000001</v>
      </c>
      <c r="E699" s="139">
        <v>1</v>
      </c>
      <c r="F699" s="170">
        <f t="shared" si="21"/>
        <v>0.52515000000000001</v>
      </c>
      <c r="G699" s="139">
        <v>1</v>
      </c>
      <c r="H699" s="131">
        <f t="shared" si="22"/>
        <v>2625.75</v>
      </c>
      <c r="I699" s="140" t="s">
        <v>17</v>
      </c>
      <c r="J699" s="141" t="s">
        <v>123</v>
      </c>
      <c r="K699" s="142" t="s">
        <v>129</v>
      </c>
      <c r="L699" s="135"/>
      <c r="M699" s="165"/>
      <c r="O699" s="165"/>
    </row>
    <row r="700" spans="1:15">
      <c r="A700" s="136" t="s">
        <v>758</v>
      </c>
      <c r="B700" s="137" t="s">
        <v>1636</v>
      </c>
      <c r="C700" s="138">
        <v>4.46</v>
      </c>
      <c r="D700" s="170">
        <v>0.78808999999999996</v>
      </c>
      <c r="E700" s="139">
        <v>1</v>
      </c>
      <c r="F700" s="170">
        <f t="shared" si="21"/>
        <v>0.78808999999999996</v>
      </c>
      <c r="G700" s="139">
        <v>1</v>
      </c>
      <c r="H700" s="131">
        <f t="shared" si="22"/>
        <v>3940.45</v>
      </c>
      <c r="I700" s="140" t="s">
        <v>17</v>
      </c>
      <c r="J700" s="141" t="s">
        <v>123</v>
      </c>
      <c r="K700" s="142" t="s">
        <v>129</v>
      </c>
      <c r="L700" s="135"/>
      <c r="M700" s="165"/>
      <c r="O700" s="165"/>
    </row>
    <row r="701" spans="1:15">
      <c r="A701" s="143" t="s">
        <v>759</v>
      </c>
      <c r="B701" s="144" t="s">
        <v>1636</v>
      </c>
      <c r="C701" s="145">
        <v>7.39</v>
      </c>
      <c r="D701" s="171">
        <v>1.6468799999999999</v>
      </c>
      <c r="E701" s="146">
        <v>1</v>
      </c>
      <c r="F701" s="171">
        <f t="shared" si="21"/>
        <v>1.6468799999999999</v>
      </c>
      <c r="G701" s="146">
        <v>1</v>
      </c>
      <c r="H701" s="147">
        <f t="shared" si="22"/>
        <v>8234.4</v>
      </c>
      <c r="I701" s="148" t="s">
        <v>17</v>
      </c>
      <c r="J701" s="149" t="s">
        <v>123</v>
      </c>
      <c r="K701" s="150" t="s">
        <v>129</v>
      </c>
      <c r="L701" s="135"/>
      <c r="M701" s="165"/>
      <c r="O701" s="165"/>
    </row>
    <row r="702" spans="1:15" s="135" customFormat="1">
      <c r="A702" s="127" t="s">
        <v>760</v>
      </c>
      <c r="B702" s="128" t="s">
        <v>1637</v>
      </c>
      <c r="C702" s="129">
        <v>2.4300000000000002</v>
      </c>
      <c r="D702" s="169">
        <v>1.35172</v>
      </c>
      <c r="E702" s="130">
        <v>1</v>
      </c>
      <c r="F702" s="169">
        <f t="shared" si="21"/>
        <v>1.35172</v>
      </c>
      <c r="G702" s="130">
        <v>1</v>
      </c>
      <c r="H702" s="131">
        <f t="shared" si="22"/>
        <v>6758.6</v>
      </c>
      <c r="I702" s="132" t="s">
        <v>17</v>
      </c>
      <c r="J702" s="133" t="s">
        <v>123</v>
      </c>
      <c r="K702" s="134" t="s">
        <v>129</v>
      </c>
      <c r="L702" s="126"/>
      <c r="M702" s="165"/>
      <c r="N702" s="164"/>
      <c r="O702" s="165"/>
    </row>
    <row r="703" spans="1:15">
      <c r="A703" s="136" t="s">
        <v>761</v>
      </c>
      <c r="B703" s="137" t="s">
        <v>1637</v>
      </c>
      <c r="C703" s="138">
        <v>3.67</v>
      </c>
      <c r="D703" s="170">
        <v>1.8180799999999999</v>
      </c>
      <c r="E703" s="139">
        <v>1</v>
      </c>
      <c r="F703" s="170">
        <f t="shared" si="21"/>
        <v>1.8180799999999999</v>
      </c>
      <c r="G703" s="139">
        <v>1</v>
      </c>
      <c r="H703" s="131">
        <f t="shared" si="22"/>
        <v>9090.4</v>
      </c>
      <c r="I703" s="140" t="s">
        <v>17</v>
      </c>
      <c r="J703" s="141" t="s">
        <v>123</v>
      </c>
      <c r="K703" s="142" t="s">
        <v>129</v>
      </c>
      <c r="L703" s="135"/>
      <c r="M703" s="165"/>
      <c r="N703" s="166"/>
      <c r="O703" s="165"/>
    </row>
    <row r="704" spans="1:15">
      <c r="A704" s="136" t="s">
        <v>762</v>
      </c>
      <c r="B704" s="137" t="s">
        <v>1637</v>
      </c>
      <c r="C704" s="138">
        <v>6.76</v>
      </c>
      <c r="D704" s="170">
        <v>2.90069</v>
      </c>
      <c r="E704" s="139">
        <v>1</v>
      </c>
      <c r="F704" s="170">
        <f t="shared" si="21"/>
        <v>2.90069</v>
      </c>
      <c r="G704" s="139">
        <v>1</v>
      </c>
      <c r="H704" s="131">
        <f t="shared" si="22"/>
        <v>14503.45</v>
      </c>
      <c r="I704" s="140" t="s">
        <v>17</v>
      </c>
      <c r="J704" s="141" t="s">
        <v>123</v>
      </c>
      <c r="K704" s="142" t="s">
        <v>129</v>
      </c>
      <c r="L704" s="135"/>
      <c r="M704" s="165"/>
      <c r="O704" s="165"/>
    </row>
    <row r="705" spans="1:15">
      <c r="A705" s="143" t="s">
        <v>763</v>
      </c>
      <c r="B705" s="144" t="s">
        <v>1637</v>
      </c>
      <c r="C705" s="145">
        <v>18</v>
      </c>
      <c r="D705" s="171">
        <v>6.1354199999999999</v>
      </c>
      <c r="E705" s="146">
        <v>1</v>
      </c>
      <c r="F705" s="171">
        <f t="shared" si="21"/>
        <v>6.1354199999999999</v>
      </c>
      <c r="G705" s="146">
        <v>1</v>
      </c>
      <c r="H705" s="147">
        <f t="shared" si="22"/>
        <v>30677.1</v>
      </c>
      <c r="I705" s="148" t="s">
        <v>17</v>
      </c>
      <c r="J705" s="149" t="s">
        <v>123</v>
      </c>
      <c r="K705" s="150" t="s">
        <v>129</v>
      </c>
      <c r="L705" s="135"/>
      <c r="M705" s="165"/>
      <c r="O705" s="165"/>
    </row>
    <row r="706" spans="1:15">
      <c r="A706" s="127" t="s">
        <v>764</v>
      </c>
      <c r="B706" s="128" t="s">
        <v>1638</v>
      </c>
      <c r="C706" s="129">
        <v>1.67</v>
      </c>
      <c r="D706" s="169">
        <v>1.2417400000000001</v>
      </c>
      <c r="E706" s="130">
        <v>1</v>
      </c>
      <c r="F706" s="169">
        <f t="shared" si="21"/>
        <v>1.2417400000000001</v>
      </c>
      <c r="G706" s="130">
        <v>1</v>
      </c>
      <c r="H706" s="131">
        <f t="shared" si="22"/>
        <v>6208.7000000000007</v>
      </c>
      <c r="I706" s="132" t="s">
        <v>17</v>
      </c>
      <c r="J706" s="133" t="s">
        <v>123</v>
      </c>
      <c r="K706" s="134" t="s">
        <v>129</v>
      </c>
      <c r="L706" s="135"/>
      <c r="M706" s="165"/>
      <c r="O706" s="165"/>
    </row>
    <row r="707" spans="1:15">
      <c r="A707" s="136" t="s">
        <v>765</v>
      </c>
      <c r="B707" s="137" t="s">
        <v>1638</v>
      </c>
      <c r="C707" s="138">
        <v>1.93</v>
      </c>
      <c r="D707" s="170">
        <v>1.4056599999999999</v>
      </c>
      <c r="E707" s="139">
        <v>1</v>
      </c>
      <c r="F707" s="170">
        <f t="shared" si="21"/>
        <v>1.4056599999999999</v>
      </c>
      <c r="G707" s="139">
        <v>1</v>
      </c>
      <c r="H707" s="131">
        <f t="shared" si="22"/>
        <v>7028.2999999999993</v>
      </c>
      <c r="I707" s="140" t="s">
        <v>17</v>
      </c>
      <c r="J707" s="141" t="s">
        <v>123</v>
      </c>
      <c r="K707" s="142" t="s">
        <v>129</v>
      </c>
      <c r="L707" s="135"/>
      <c r="M707" s="165"/>
      <c r="O707" s="165"/>
    </row>
    <row r="708" spans="1:15">
      <c r="A708" s="136" t="s">
        <v>766</v>
      </c>
      <c r="B708" s="137" t="s">
        <v>1638</v>
      </c>
      <c r="C708" s="138">
        <v>3.93</v>
      </c>
      <c r="D708" s="170">
        <v>2.0421200000000002</v>
      </c>
      <c r="E708" s="139">
        <v>1</v>
      </c>
      <c r="F708" s="170">
        <f t="shared" si="21"/>
        <v>2.0421200000000002</v>
      </c>
      <c r="G708" s="139">
        <v>1</v>
      </c>
      <c r="H708" s="131">
        <f t="shared" si="22"/>
        <v>10210.6</v>
      </c>
      <c r="I708" s="140" t="s">
        <v>17</v>
      </c>
      <c r="J708" s="141" t="s">
        <v>123</v>
      </c>
      <c r="K708" s="142" t="s">
        <v>129</v>
      </c>
      <c r="L708" s="135"/>
      <c r="M708" s="165"/>
      <c r="O708" s="165"/>
    </row>
    <row r="709" spans="1:15">
      <c r="A709" s="143" t="s">
        <v>767</v>
      </c>
      <c r="B709" s="144" t="s">
        <v>1638</v>
      </c>
      <c r="C709" s="145">
        <v>19.25</v>
      </c>
      <c r="D709" s="171">
        <v>5.2057799999999999</v>
      </c>
      <c r="E709" s="146">
        <v>1</v>
      </c>
      <c r="F709" s="171">
        <f t="shared" si="21"/>
        <v>5.2057799999999999</v>
      </c>
      <c r="G709" s="146">
        <v>1</v>
      </c>
      <c r="H709" s="147">
        <f t="shared" si="22"/>
        <v>26028.899999999998</v>
      </c>
      <c r="I709" s="148" t="s">
        <v>17</v>
      </c>
      <c r="J709" s="149" t="s">
        <v>123</v>
      </c>
      <c r="K709" s="150" t="s">
        <v>129</v>
      </c>
      <c r="L709" s="135"/>
      <c r="M709" s="165"/>
      <c r="O709" s="165"/>
    </row>
    <row r="710" spans="1:15" s="135" customFormat="1">
      <c r="A710" s="127" t="s">
        <v>768</v>
      </c>
      <c r="B710" s="128" t="s">
        <v>1639</v>
      </c>
      <c r="C710" s="129">
        <v>1.44</v>
      </c>
      <c r="D710" s="169">
        <v>0.76283999999999996</v>
      </c>
      <c r="E710" s="130">
        <v>1</v>
      </c>
      <c r="F710" s="169">
        <f t="shared" si="21"/>
        <v>0.76283999999999996</v>
      </c>
      <c r="G710" s="130">
        <v>1</v>
      </c>
      <c r="H710" s="131">
        <f t="shared" si="22"/>
        <v>3814.2</v>
      </c>
      <c r="I710" s="132" t="s">
        <v>17</v>
      </c>
      <c r="J710" s="133" t="s">
        <v>123</v>
      </c>
      <c r="K710" s="134" t="s">
        <v>129</v>
      </c>
      <c r="L710" s="126"/>
      <c r="M710" s="165"/>
      <c r="N710" s="164"/>
      <c r="O710" s="165"/>
    </row>
    <row r="711" spans="1:15">
      <c r="A711" s="136" t="s">
        <v>769</v>
      </c>
      <c r="B711" s="137" t="s">
        <v>1639</v>
      </c>
      <c r="C711" s="138">
        <v>2.16</v>
      </c>
      <c r="D711" s="170">
        <v>0.99436999999999998</v>
      </c>
      <c r="E711" s="139">
        <v>1</v>
      </c>
      <c r="F711" s="170">
        <f t="shared" si="21"/>
        <v>0.99436999999999998</v>
      </c>
      <c r="G711" s="139">
        <v>1</v>
      </c>
      <c r="H711" s="131">
        <f t="shared" si="22"/>
        <v>4971.8499999999995</v>
      </c>
      <c r="I711" s="140" t="s">
        <v>17</v>
      </c>
      <c r="J711" s="141" t="s">
        <v>123</v>
      </c>
      <c r="K711" s="142" t="s">
        <v>129</v>
      </c>
      <c r="L711" s="135"/>
      <c r="M711" s="165"/>
      <c r="N711" s="166"/>
      <c r="O711" s="165"/>
    </row>
    <row r="712" spans="1:15">
      <c r="A712" s="136" t="s">
        <v>770</v>
      </c>
      <c r="B712" s="137" t="s">
        <v>1639</v>
      </c>
      <c r="C712" s="138">
        <v>6.74</v>
      </c>
      <c r="D712" s="170">
        <v>1.9295500000000001</v>
      </c>
      <c r="E712" s="139">
        <v>1</v>
      </c>
      <c r="F712" s="170">
        <f t="shared" si="21"/>
        <v>1.9295500000000001</v>
      </c>
      <c r="G712" s="139">
        <v>1</v>
      </c>
      <c r="H712" s="131">
        <f t="shared" si="22"/>
        <v>9647.75</v>
      </c>
      <c r="I712" s="140" t="s">
        <v>17</v>
      </c>
      <c r="J712" s="141" t="s">
        <v>123</v>
      </c>
      <c r="K712" s="142" t="s">
        <v>129</v>
      </c>
      <c r="L712" s="135"/>
      <c r="M712" s="165"/>
      <c r="O712" s="165"/>
    </row>
    <row r="713" spans="1:15">
      <c r="A713" s="143" t="s">
        <v>771</v>
      </c>
      <c r="B713" s="144" t="s">
        <v>1639</v>
      </c>
      <c r="C713" s="145">
        <v>14.5</v>
      </c>
      <c r="D713" s="171">
        <v>4.5084299999999997</v>
      </c>
      <c r="E713" s="146">
        <v>1</v>
      </c>
      <c r="F713" s="171">
        <f t="shared" si="21"/>
        <v>4.5084299999999997</v>
      </c>
      <c r="G713" s="146">
        <v>1</v>
      </c>
      <c r="H713" s="147">
        <f t="shared" si="22"/>
        <v>22542.149999999998</v>
      </c>
      <c r="I713" s="148" t="s">
        <v>17</v>
      </c>
      <c r="J713" s="149" t="s">
        <v>123</v>
      </c>
      <c r="K713" s="150" t="s">
        <v>129</v>
      </c>
      <c r="L713" s="135"/>
      <c r="M713" s="165"/>
      <c r="O713" s="165"/>
    </row>
    <row r="714" spans="1:15">
      <c r="A714" s="127" t="s">
        <v>772</v>
      </c>
      <c r="B714" s="128" t="s">
        <v>1640</v>
      </c>
      <c r="C714" s="129">
        <v>2.56</v>
      </c>
      <c r="D714" s="169">
        <v>1.13165</v>
      </c>
      <c r="E714" s="130">
        <v>1</v>
      </c>
      <c r="F714" s="169">
        <f t="shared" si="21"/>
        <v>1.13165</v>
      </c>
      <c r="G714" s="130">
        <v>1</v>
      </c>
      <c r="H714" s="131">
        <f t="shared" si="22"/>
        <v>5658.25</v>
      </c>
      <c r="I714" s="132" t="s">
        <v>17</v>
      </c>
      <c r="J714" s="133" t="s">
        <v>123</v>
      </c>
      <c r="K714" s="134" t="s">
        <v>129</v>
      </c>
      <c r="L714" s="135"/>
      <c r="M714" s="165"/>
      <c r="O714" s="165"/>
    </row>
    <row r="715" spans="1:15">
      <c r="A715" s="136" t="s">
        <v>773</v>
      </c>
      <c r="B715" s="137" t="s">
        <v>1640</v>
      </c>
      <c r="C715" s="138">
        <v>3.89</v>
      </c>
      <c r="D715" s="170">
        <v>1.4826600000000001</v>
      </c>
      <c r="E715" s="139">
        <v>1</v>
      </c>
      <c r="F715" s="170">
        <f t="shared" si="21"/>
        <v>1.4826600000000001</v>
      </c>
      <c r="G715" s="139">
        <v>1</v>
      </c>
      <c r="H715" s="131">
        <f t="shared" si="22"/>
        <v>7413.3</v>
      </c>
      <c r="I715" s="140" t="s">
        <v>17</v>
      </c>
      <c r="J715" s="141" t="s">
        <v>123</v>
      </c>
      <c r="K715" s="142" t="s">
        <v>129</v>
      </c>
      <c r="L715" s="135"/>
      <c r="M715" s="165"/>
      <c r="O715" s="165"/>
    </row>
    <row r="716" spans="1:15">
      <c r="A716" s="136" t="s">
        <v>774</v>
      </c>
      <c r="B716" s="137" t="s">
        <v>1640</v>
      </c>
      <c r="C716" s="138">
        <v>8.5399999999999991</v>
      </c>
      <c r="D716" s="170">
        <v>2.1231100000000001</v>
      </c>
      <c r="E716" s="139">
        <v>1</v>
      </c>
      <c r="F716" s="170">
        <f t="shared" si="21"/>
        <v>2.1231100000000001</v>
      </c>
      <c r="G716" s="139">
        <v>1</v>
      </c>
      <c r="H716" s="131">
        <f t="shared" si="22"/>
        <v>10615.550000000001</v>
      </c>
      <c r="I716" s="140" t="s">
        <v>17</v>
      </c>
      <c r="J716" s="141" t="s">
        <v>123</v>
      </c>
      <c r="K716" s="142" t="s">
        <v>129</v>
      </c>
      <c r="L716" s="135"/>
      <c r="M716" s="165"/>
      <c r="O716" s="165"/>
    </row>
    <row r="717" spans="1:15">
      <c r="A717" s="143" t="s">
        <v>775</v>
      </c>
      <c r="B717" s="144" t="s">
        <v>1640</v>
      </c>
      <c r="C717" s="145">
        <v>21.11</v>
      </c>
      <c r="D717" s="171">
        <v>4.4959100000000003</v>
      </c>
      <c r="E717" s="146">
        <v>1</v>
      </c>
      <c r="F717" s="171">
        <f t="shared" si="21"/>
        <v>4.4959100000000003</v>
      </c>
      <c r="G717" s="146">
        <v>1</v>
      </c>
      <c r="H717" s="147">
        <f t="shared" si="22"/>
        <v>22479.550000000003</v>
      </c>
      <c r="I717" s="148" t="s">
        <v>17</v>
      </c>
      <c r="J717" s="149" t="s">
        <v>123</v>
      </c>
      <c r="K717" s="150" t="s">
        <v>129</v>
      </c>
      <c r="L717" s="135"/>
      <c r="M717" s="165"/>
      <c r="O717" s="165"/>
    </row>
    <row r="718" spans="1:15" s="135" customFormat="1">
      <c r="A718" s="127" t="s">
        <v>776</v>
      </c>
      <c r="B718" s="128" t="s">
        <v>1641</v>
      </c>
      <c r="C718" s="129">
        <v>2.27</v>
      </c>
      <c r="D718" s="169">
        <v>0.38668999999999998</v>
      </c>
      <c r="E718" s="130">
        <v>1</v>
      </c>
      <c r="F718" s="169">
        <f t="shared" si="21"/>
        <v>0.38668999999999998</v>
      </c>
      <c r="G718" s="130">
        <v>1</v>
      </c>
      <c r="H718" s="131">
        <f t="shared" si="22"/>
        <v>1933.4499999999998</v>
      </c>
      <c r="I718" s="132" t="s">
        <v>17</v>
      </c>
      <c r="J718" s="133" t="s">
        <v>123</v>
      </c>
      <c r="K718" s="134" t="s">
        <v>129</v>
      </c>
      <c r="L718" s="126"/>
      <c r="M718" s="165"/>
      <c r="N718" s="164"/>
      <c r="O718" s="165"/>
    </row>
    <row r="719" spans="1:15">
      <c r="A719" s="136" t="s">
        <v>777</v>
      </c>
      <c r="B719" s="137" t="s">
        <v>1641</v>
      </c>
      <c r="C719" s="138">
        <v>2.5</v>
      </c>
      <c r="D719" s="170">
        <v>0.52456999999999998</v>
      </c>
      <c r="E719" s="139">
        <v>1</v>
      </c>
      <c r="F719" s="170">
        <f t="shared" ref="F719:F782" si="23">ROUND(D719*E719,5)</f>
        <v>0.52456999999999998</v>
      </c>
      <c r="G719" s="139">
        <v>1</v>
      </c>
      <c r="H719" s="131">
        <f t="shared" si="22"/>
        <v>2622.85</v>
      </c>
      <c r="I719" s="140" t="s">
        <v>17</v>
      </c>
      <c r="J719" s="141" t="s">
        <v>123</v>
      </c>
      <c r="K719" s="142" t="s">
        <v>129</v>
      </c>
      <c r="L719" s="135"/>
      <c r="M719" s="165"/>
      <c r="N719" s="166"/>
      <c r="O719" s="165"/>
    </row>
    <row r="720" spans="1:15">
      <c r="A720" s="136" t="s">
        <v>778</v>
      </c>
      <c r="B720" s="137" t="s">
        <v>1641</v>
      </c>
      <c r="C720" s="138">
        <v>3.82</v>
      </c>
      <c r="D720" s="170">
        <v>0.76666999999999996</v>
      </c>
      <c r="E720" s="139">
        <v>1</v>
      </c>
      <c r="F720" s="170">
        <f t="shared" si="23"/>
        <v>0.76666999999999996</v>
      </c>
      <c r="G720" s="139">
        <v>1</v>
      </c>
      <c r="H720" s="131">
        <f t="shared" si="22"/>
        <v>3833.35</v>
      </c>
      <c r="I720" s="140" t="s">
        <v>17</v>
      </c>
      <c r="J720" s="141" t="s">
        <v>123</v>
      </c>
      <c r="K720" s="142" t="s">
        <v>129</v>
      </c>
      <c r="L720" s="135"/>
      <c r="M720" s="165"/>
      <c r="O720" s="165"/>
    </row>
    <row r="721" spans="1:15">
      <c r="A721" s="143" t="s">
        <v>779</v>
      </c>
      <c r="B721" s="144" t="s">
        <v>1641</v>
      </c>
      <c r="C721" s="145">
        <v>8.4</v>
      </c>
      <c r="D721" s="171">
        <v>1.90489</v>
      </c>
      <c r="E721" s="146">
        <v>1</v>
      </c>
      <c r="F721" s="171">
        <f t="shared" si="23"/>
        <v>1.90489</v>
      </c>
      <c r="G721" s="146">
        <v>1</v>
      </c>
      <c r="H721" s="147">
        <f t="shared" si="22"/>
        <v>9524.4500000000007</v>
      </c>
      <c r="I721" s="148" t="s">
        <v>17</v>
      </c>
      <c r="J721" s="149" t="s">
        <v>123</v>
      </c>
      <c r="K721" s="150" t="s">
        <v>129</v>
      </c>
      <c r="L721" s="135"/>
      <c r="M721" s="165"/>
      <c r="O721" s="165"/>
    </row>
    <row r="722" spans="1:15">
      <c r="A722" s="127" t="s">
        <v>780</v>
      </c>
      <c r="B722" s="128" t="s">
        <v>1642</v>
      </c>
      <c r="C722" s="129">
        <v>2.75</v>
      </c>
      <c r="D722" s="169">
        <v>0.55013999999999996</v>
      </c>
      <c r="E722" s="130">
        <v>1</v>
      </c>
      <c r="F722" s="169">
        <f t="shared" si="23"/>
        <v>0.55013999999999996</v>
      </c>
      <c r="G722" s="130">
        <v>1</v>
      </c>
      <c r="H722" s="131">
        <f t="shared" si="22"/>
        <v>2750.7</v>
      </c>
      <c r="I722" s="132" t="s">
        <v>17</v>
      </c>
      <c r="J722" s="133" t="s">
        <v>123</v>
      </c>
      <c r="K722" s="134" t="s">
        <v>129</v>
      </c>
      <c r="L722" s="135"/>
      <c r="M722" s="165"/>
      <c r="O722" s="165"/>
    </row>
    <row r="723" spans="1:15">
      <c r="A723" s="136" t="s">
        <v>781</v>
      </c>
      <c r="B723" s="137" t="s">
        <v>1642</v>
      </c>
      <c r="C723" s="138">
        <v>4.93</v>
      </c>
      <c r="D723" s="170">
        <v>0.59348000000000001</v>
      </c>
      <c r="E723" s="139">
        <v>1</v>
      </c>
      <c r="F723" s="170">
        <f t="shared" si="23"/>
        <v>0.59348000000000001</v>
      </c>
      <c r="G723" s="139">
        <v>1</v>
      </c>
      <c r="H723" s="131">
        <f t="shared" ref="H723:H786" si="24">F723*5000</f>
        <v>2967.4</v>
      </c>
      <c r="I723" s="140" t="s">
        <v>17</v>
      </c>
      <c r="J723" s="141" t="s">
        <v>123</v>
      </c>
      <c r="K723" s="142" t="s">
        <v>129</v>
      </c>
      <c r="L723" s="135"/>
      <c r="M723" s="165"/>
      <c r="O723" s="165"/>
    </row>
    <row r="724" spans="1:15">
      <c r="A724" s="136" t="s">
        <v>782</v>
      </c>
      <c r="B724" s="137" t="s">
        <v>1642</v>
      </c>
      <c r="C724" s="138">
        <v>7.14</v>
      </c>
      <c r="D724" s="170">
        <v>0.89334000000000002</v>
      </c>
      <c r="E724" s="139">
        <v>1</v>
      </c>
      <c r="F724" s="170">
        <f t="shared" si="23"/>
        <v>0.89334000000000002</v>
      </c>
      <c r="G724" s="139">
        <v>1</v>
      </c>
      <c r="H724" s="131">
        <f t="shared" si="24"/>
        <v>4466.7</v>
      </c>
      <c r="I724" s="140" t="s">
        <v>17</v>
      </c>
      <c r="J724" s="141" t="s">
        <v>123</v>
      </c>
      <c r="K724" s="142" t="s">
        <v>129</v>
      </c>
      <c r="L724" s="135"/>
      <c r="M724" s="165"/>
      <c r="O724" s="165"/>
    </row>
    <row r="725" spans="1:15">
      <c r="A725" s="143" t="s">
        <v>783</v>
      </c>
      <c r="B725" s="144" t="s">
        <v>1642</v>
      </c>
      <c r="C725" s="145">
        <v>12.82</v>
      </c>
      <c r="D725" s="171">
        <v>1.62259</v>
      </c>
      <c r="E725" s="146">
        <v>1</v>
      </c>
      <c r="F725" s="171">
        <f t="shared" si="23"/>
        <v>1.62259</v>
      </c>
      <c r="G725" s="146">
        <v>1</v>
      </c>
      <c r="H725" s="147">
        <f t="shared" si="24"/>
        <v>8112.95</v>
      </c>
      <c r="I725" s="148" t="s">
        <v>17</v>
      </c>
      <c r="J725" s="149" t="s">
        <v>123</v>
      </c>
      <c r="K725" s="150" t="s">
        <v>129</v>
      </c>
      <c r="L725" s="135"/>
      <c r="M725" s="165"/>
      <c r="O725" s="165"/>
    </row>
    <row r="726" spans="1:15" s="135" customFormat="1">
      <c r="A726" s="127" t="s">
        <v>784</v>
      </c>
      <c r="B726" s="128" t="s">
        <v>1643</v>
      </c>
      <c r="C726" s="129">
        <v>1.87</v>
      </c>
      <c r="D726" s="169">
        <v>0.30795</v>
      </c>
      <c r="E726" s="130">
        <v>1</v>
      </c>
      <c r="F726" s="169">
        <f t="shared" si="23"/>
        <v>0.30795</v>
      </c>
      <c r="G726" s="130">
        <v>1</v>
      </c>
      <c r="H726" s="131">
        <f t="shared" si="24"/>
        <v>1539.75</v>
      </c>
      <c r="I726" s="132" t="s">
        <v>17</v>
      </c>
      <c r="J726" s="133" t="s">
        <v>123</v>
      </c>
      <c r="K726" s="134" t="s">
        <v>129</v>
      </c>
      <c r="L726" s="126"/>
      <c r="M726" s="165"/>
      <c r="N726" s="164"/>
      <c r="O726" s="165"/>
    </row>
    <row r="727" spans="1:15">
      <c r="A727" s="136" t="s">
        <v>785</v>
      </c>
      <c r="B727" s="137" t="s">
        <v>1643</v>
      </c>
      <c r="C727" s="138">
        <v>2.62</v>
      </c>
      <c r="D727" s="170">
        <v>0.46382000000000001</v>
      </c>
      <c r="E727" s="139">
        <v>1</v>
      </c>
      <c r="F727" s="170">
        <f t="shared" si="23"/>
        <v>0.46382000000000001</v>
      </c>
      <c r="G727" s="139">
        <v>1</v>
      </c>
      <c r="H727" s="131">
        <f t="shared" si="24"/>
        <v>2319.1</v>
      </c>
      <c r="I727" s="140" t="s">
        <v>17</v>
      </c>
      <c r="J727" s="141" t="s">
        <v>123</v>
      </c>
      <c r="K727" s="142" t="s">
        <v>129</v>
      </c>
      <c r="L727" s="135"/>
      <c r="M727" s="165"/>
      <c r="N727" s="166"/>
      <c r="O727" s="165"/>
    </row>
    <row r="728" spans="1:15">
      <c r="A728" s="136" t="s">
        <v>786</v>
      </c>
      <c r="B728" s="137" t="s">
        <v>1643</v>
      </c>
      <c r="C728" s="138">
        <v>3.77</v>
      </c>
      <c r="D728" s="170">
        <v>0.67845</v>
      </c>
      <c r="E728" s="139">
        <v>1</v>
      </c>
      <c r="F728" s="170">
        <f t="shared" si="23"/>
        <v>0.67845</v>
      </c>
      <c r="G728" s="139">
        <v>1</v>
      </c>
      <c r="H728" s="131">
        <f t="shared" si="24"/>
        <v>3392.25</v>
      </c>
      <c r="I728" s="140" t="s">
        <v>17</v>
      </c>
      <c r="J728" s="141" t="s">
        <v>123</v>
      </c>
      <c r="K728" s="142" t="s">
        <v>129</v>
      </c>
      <c r="L728" s="135"/>
      <c r="M728" s="165"/>
      <c r="O728" s="165"/>
    </row>
    <row r="729" spans="1:15">
      <c r="A729" s="143" t="s">
        <v>787</v>
      </c>
      <c r="B729" s="144" t="s">
        <v>1643</v>
      </c>
      <c r="C729" s="145">
        <v>7.24</v>
      </c>
      <c r="D729" s="171">
        <v>1.33297</v>
      </c>
      <c r="E729" s="146">
        <v>1</v>
      </c>
      <c r="F729" s="171">
        <f t="shared" si="23"/>
        <v>1.33297</v>
      </c>
      <c r="G729" s="146">
        <v>1</v>
      </c>
      <c r="H729" s="147">
        <f t="shared" si="24"/>
        <v>6664.85</v>
      </c>
      <c r="I729" s="148" t="s">
        <v>17</v>
      </c>
      <c r="J729" s="149" t="s">
        <v>123</v>
      </c>
      <c r="K729" s="150" t="s">
        <v>129</v>
      </c>
      <c r="L729" s="135"/>
      <c r="M729" s="165"/>
      <c r="O729" s="165"/>
    </row>
    <row r="730" spans="1:15">
      <c r="A730" s="127" t="s">
        <v>788</v>
      </c>
      <c r="B730" s="128" t="s">
        <v>1644</v>
      </c>
      <c r="C730" s="129">
        <v>2.5</v>
      </c>
      <c r="D730" s="169">
        <v>0.45609</v>
      </c>
      <c r="E730" s="130">
        <v>1</v>
      </c>
      <c r="F730" s="169">
        <f t="shared" si="23"/>
        <v>0.45609</v>
      </c>
      <c r="G730" s="130">
        <v>1</v>
      </c>
      <c r="H730" s="131">
        <f t="shared" si="24"/>
        <v>2280.4499999999998</v>
      </c>
      <c r="I730" s="132" t="s">
        <v>17</v>
      </c>
      <c r="J730" s="133" t="s">
        <v>123</v>
      </c>
      <c r="K730" s="134" t="s">
        <v>129</v>
      </c>
      <c r="L730" s="135"/>
      <c r="M730" s="165"/>
      <c r="O730" s="165"/>
    </row>
    <row r="731" spans="1:15">
      <c r="A731" s="136" t="s">
        <v>789</v>
      </c>
      <c r="B731" s="137" t="s">
        <v>1644</v>
      </c>
      <c r="C731" s="138">
        <v>3.37</v>
      </c>
      <c r="D731" s="170">
        <v>0.60867000000000004</v>
      </c>
      <c r="E731" s="139">
        <v>1</v>
      </c>
      <c r="F731" s="170">
        <f t="shared" si="23"/>
        <v>0.60867000000000004</v>
      </c>
      <c r="G731" s="139">
        <v>1</v>
      </c>
      <c r="H731" s="131">
        <f t="shared" si="24"/>
        <v>3043.3500000000004</v>
      </c>
      <c r="I731" s="140" t="s">
        <v>17</v>
      </c>
      <c r="J731" s="141" t="s">
        <v>123</v>
      </c>
      <c r="K731" s="142" t="s">
        <v>129</v>
      </c>
      <c r="L731" s="135"/>
      <c r="M731" s="165"/>
      <c r="O731" s="165"/>
    </row>
    <row r="732" spans="1:15">
      <c r="A732" s="136" t="s">
        <v>790</v>
      </c>
      <c r="B732" s="137" t="s">
        <v>1644</v>
      </c>
      <c r="C732" s="138">
        <v>4.8499999999999996</v>
      </c>
      <c r="D732" s="170">
        <v>0.94837000000000005</v>
      </c>
      <c r="E732" s="139">
        <v>1</v>
      </c>
      <c r="F732" s="170">
        <f t="shared" si="23"/>
        <v>0.94837000000000005</v>
      </c>
      <c r="G732" s="139">
        <v>1</v>
      </c>
      <c r="H732" s="131">
        <f t="shared" si="24"/>
        <v>4741.8500000000004</v>
      </c>
      <c r="I732" s="140" t="s">
        <v>17</v>
      </c>
      <c r="J732" s="141" t="s">
        <v>123</v>
      </c>
      <c r="K732" s="142" t="s">
        <v>129</v>
      </c>
      <c r="L732" s="135"/>
      <c r="M732" s="165"/>
      <c r="O732" s="165"/>
    </row>
    <row r="733" spans="1:15">
      <c r="A733" s="143" t="s">
        <v>791</v>
      </c>
      <c r="B733" s="144" t="s">
        <v>1644</v>
      </c>
      <c r="C733" s="145">
        <v>12.11</v>
      </c>
      <c r="D733" s="171">
        <v>1.5799300000000001</v>
      </c>
      <c r="E733" s="146">
        <v>1</v>
      </c>
      <c r="F733" s="171">
        <f t="shared" si="23"/>
        <v>1.5799300000000001</v>
      </c>
      <c r="G733" s="146">
        <v>1</v>
      </c>
      <c r="H733" s="147">
        <f t="shared" si="24"/>
        <v>7899.6500000000005</v>
      </c>
      <c r="I733" s="148" t="s">
        <v>17</v>
      </c>
      <c r="J733" s="149" t="s">
        <v>123</v>
      </c>
      <c r="K733" s="150" t="s">
        <v>129</v>
      </c>
      <c r="L733" s="135"/>
      <c r="M733" s="165"/>
      <c r="O733" s="165"/>
    </row>
    <row r="734" spans="1:15" s="135" customFormat="1">
      <c r="A734" s="127" t="s">
        <v>792</v>
      </c>
      <c r="B734" s="128" t="s">
        <v>1645</v>
      </c>
      <c r="C734" s="129">
        <v>2.31</v>
      </c>
      <c r="D734" s="169">
        <v>0.44268000000000002</v>
      </c>
      <c r="E734" s="130">
        <v>1</v>
      </c>
      <c r="F734" s="169">
        <f t="shared" si="23"/>
        <v>0.44268000000000002</v>
      </c>
      <c r="G734" s="130">
        <v>1</v>
      </c>
      <c r="H734" s="131">
        <f t="shared" si="24"/>
        <v>2213.4</v>
      </c>
      <c r="I734" s="132" t="s">
        <v>17</v>
      </c>
      <c r="J734" s="133" t="s">
        <v>123</v>
      </c>
      <c r="K734" s="134" t="s">
        <v>129</v>
      </c>
      <c r="L734" s="126"/>
      <c r="M734" s="165"/>
      <c r="N734" s="164"/>
      <c r="O734" s="165"/>
    </row>
    <row r="735" spans="1:15">
      <c r="A735" s="136" t="s">
        <v>793</v>
      </c>
      <c r="B735" s="137" t="s">
        <v>1645</v>
      </c>
      <c r="C735" s="138">
        <v>3.17</v>
      </c>
      <c r="D735" s="170">
        <v>0.63519000000000003</v>
      </c>
      <c r="E735" s="139">
        <v>1</v>
      </c>
      <c r="F735" s="170">
        <f t="shared" si="23"/>
        <v>0.63519000000000003</v>
      </c>
      <c r="G735" s="139">
        <v>1</v>
      </c>
      <c r="H735" s="131">
        <f t="shared" si="24"/>
        <v>3175.9500000000003</v>
      </c>
      <c r="I735" s="140" t="s">
        <v>17</v>
      </c>
      <c r="J735" s="141" t="s">
        <v>123</v>
      </c>
      <c r="K735" s="142" t="s">
        <v>129</v>
      </c>
      <c r="L735" s="135"/>
      <c r="M735" s="165"/>
      <c r="N735" s="166"/>
      <c r="O735" s="165"/>
    </row>
    <row r="736" spans="1:15">
      <c r="A736" s="136" t="s">
        <v>794</v>
      </c>
      <c r="B736" s="137" t="s">
        <v>1645</v>
      </c>
      <c r="C736" s="138">
        <v>4.96</v>
      </c>
      <c r="D736" s="170">
        <v>0.95245000000000002</v>
      </c>
      <c r="E736" s="139">
        <v>1</v>
      </c>
      <c r="F736" s="170">
        <f t="shared" si="23"/>
        <v>0.95245000000000002</v>
      </c>
      <c r="G736" s="139">
        <v>1</v>
      </c>
      <c r="H736" s="131">
        <f t="shared" si="24"/>
        <v>4762.25</v>
      </c>
      <c r="I736" s="140" t="s">
        <v>17</v>
      </c>
      <c r="J736" s="141" t="s">
        <v>123</v>
      </c>
      <c r="K736" s="142" t="s">
        <v>129</v>
      </c>
      <c r="L736" s="135"/>
      <c r="M736" s="165"/>
      <c r="O736" s="165"/>
    </row>
    <row r="737" spans="1:15">
      <c r="A737" s="143" t="s">
        <v>795</v>
      </c>
      <c r="B737" s="144" t="s">
        <v>1645</v>
      </c>
      <c r="C737" s="145">
        <v>10.26</v>
      </c>
      <c r="D737" s="171">
        <v>1.9205700000000001</v>
      </c>
      <c r="E737" s="146">
        <v>1</v>
      </c>
      <c r="F737" s="171">
        <f t="shared" si="23"/>
        <v>1.9205700000000001</v>
      </c>
      <c r="G737" s="146">
        <v>1</v>
      </c>
      <c r="H737" s="147">
        <f t="shared" si="24"/>
        <v>9602.85</v>
      </c>
      <c r="I737" s="148" t="s">
        <v>17</v>
      </c>
      <c r="J737" s="149" t="s">
        <v>123</v>
      </c>
      <c r="K737" s="150" t="s">
        <v>129</v>
      </c>
      <c r="L737" s="135"/>
      <c r="M737" s="165"/>
      <c r="O737" s="165"/>
    </row>
    <row r="738" spans="1:15">
      <c r="A738" s="127" t="s">
        <v>796</v>
      </c>
      <c r="B738" s="128" t="s">
        <v>1646</v>
      </c>
      <c r="C738" s="129">
        <v>2.06</v>
      </c>
      <c r="D738" s="169">
        <v>0.40726000000000001</v>
      </c>
      <c r="E738" s="130">
        <v>1</v>
      </c>
      <c r="F738" s="169">
        <f t="shared" si="23"/>
        <v>0.40726000000000001</v>
      </c>
      <c r="G738" s="130">
        <v>1</v>
      </c>
      <c r="H738" s="131">
        <f t="shared" si="24"/>
        <v>2036.3</v>
      </c>
      <c r="I738" s="132" t="s">
        <v>17</v>
      </c>
      <c r="J738" s="133" t="s">
        <v>123</v>
      </c>
      <c r="K738" s="134" t="s">
        <v>129</v>
      </c>
      <c r="L738" s="135"/>
      <c r="M738" s="165"/>
      <c r="O738" s="165"/>
    </row>
    <row r="739" spans="1:15">
      <c r="A739" s="136" t="s">
        <v>797</v>
      </c>
      <c r="B739" s="137" t="s">
        <v>1646</v>
      </c>
      <c r="C739" s="138">
        <v>2.59</v>
      </c>
      <c r="D739" s="170">
        <v>0.51978000000000002</v>
      </c>
      <c r="E739" s="139">
        <v>1</v>
      </c>
      <c r="F739" s="170">
        <f t="shared" si="23"/>
        <v>0.51978000000000002</v>
      </c>
      <c r="G739" s="139">
        <v>1</v>
      </c>
      <c r="H739" s="131">
        <f t="shared" si="24"/>
        <v>2598.9</v>
      </c>
      <c r="I739" s="140" t="s">
        <v>17</v>
      </c>
      <c r="J739" s="141" t="s">
        <v>123</v>
      </c>
      <c r="K739" s="142" t="s">
        <v>129</v>
      </c>
      <c r="L739" s="135"/>
      <c r="M739" s="165"/>
      <c r="O739" s="165"/>
    </row>
    <row r="740" spans="1:15">
      <c r="A740" s="136" t="s">
        <v>798</v>
      </c>
      <c r="B740" s="137" t="s">
        <v>1646</v>
      </c>
      <c r="C740" s="138">
        <v>3.55</v>
      </c>
      <c r="D740" s="170">
        <v>0.75161999999999995</v>
      </c>
      <c r="E740" s="139">
        <v>1</v>
      </c>
      <c r="F740" s="170">
        <f t="shared" si="23"/>
        <v>0.75161999999999995</v>
      </c>
      <c r="G740" s="139">
        <v>1</v>
      </c>
      <c r="H740" s="131">
        <f t="shared" si="24"/>
        <v>3758.1</v>
      </c>
      <c r="I740" s="140" t="s">
        <v>17</v>
      </c>
      <c r="J740" s="141" t="s">
        <v>123</v>
      </c>
      <c r="K740" s="142" t="s">
        <v>129</v>
      </c>
      <c r="L740" s="135"/>
      <c r="M740" s="165"/>
      <c r="O740" s="165"/>
    </row>
    <row r="741" spans="1:15">
      <c r="A741" s="143" t="s">
        <v>799</v>
      </c>
      <c r="B741" s="144" t="s">
        <v>1646</v>
      </c>
      <c r="C741" s="145">
        <v>7.9</v>
      </c>
      <c r="D741" s="171">
        <v>1.6268</v>
      </c>
      <c r="E741" s="146">
        <v>1</v>
      </c>
      <c r="F741" s="171">
        <f t="shared" si="23"/>
        <v>1.6268</v>
      </c>
      <c r="G741" s="146">
        <v>1</v>
      </c>
      <c r="H741" s="147">
        <f t="shared" si="24"/>
        <v>8134</v>
      </c>
      <c r="I741" s="148" t="s">
        <v>17</v>
      </c>
      <c r="J741" s="149" t="s">
        <v>123</v>
      </c>
      <c r="K741" s="150" t="s">
        <v>129</v>
      </c>
      <c r="L741" s="135"/>
      <c r="M741" s="165"/>
      <c r="O741" s="165"/>
    </row>
    <row r="742" spans="1:15" s="135" customFormat="1">
      <c r="A742" s="127" t="s">
        <v>1408</v>
      </c>
      <c r="B742" s="128" t="s">
        <v>1647</v>
      </c>
      <c r="C742" s="129">
        <v>2.09</v>
      </c>
      <c r="D742" s="169">
        <v>0.39101000000000002</v>
      </c>
      <c r="E742" s="130">
        <v>1</v>
      </c>
      <c r="F742" s="169">
        <f t="shared" si="23"/>
        <v>0.39101000000000002</v>
      </c>
      <c r="G742" s="130">
        <v>1</v>
      </c>
      <c r="H742" s="131">
        <f t="shared" si="24"/>
        <v>1955.0500000000002</v>
      </c>
      <c r="I742" s="132" t="s">
        <v>17</v>
      </c>
      <c r="J742" s="133" t="s">
        <v>123</v>
      </c>
      <c r="K742" s="134" t="s">
        <v>129</v>
      </c>
      <c r="L742" s="126"/>
      <c r="M742" s="165"/>
      <c r="N742" s="164"/>
      <c r="O742" s="165"/>
    </row>
    <row r="743" spans="1:15">
      <c r="A743" s="136" t="s">
        <v>1409</v>
      </c>
      <c r="B743" s="137" t="s">
        <v>1647</v>
      </c>
      <c r="C743" s="138">
        <v>3.07</v>
      </c>
      <c r="D743" s="170">
        <v>0.51990000000000003</v>
      </c>
      <c r="E743" s="139">
        <v>1</v>
      </c>
      <c r="F743" s="170">
        <f t="shared" si="23"/>
        <v>0.51990000000000003</v>
      </c>
      <c r="G743" s="139">
        <v>1</v>
      </c>
      <c r="H743" s="131">
        <f t="shared" si="24"/>
        <v>2599.5</v>
      </c>
      <c r="I743" s="140" t="s">
        <v>17</v>
      </c>
      <c r="J743" s="141" t="s">
        <v>123</v>
      </c>
      <c r="K743" s="142" t="s">
        <v>129</v>
      </c>
      <c r="L743" s="135"/>
      <c r="M743" s="165"/>
      <c r="N743" s="166"/>
      <c r="O743" s="165"/>
    </row>
    <row r="744" spans="1:15">
      <c r="A744" s="136" t="s">
        <v>1410</v>
      </c>
      <c r="B744" s="137" t="s">
        <v>1647</v>
      </c>
      <c r="C744" s="138">
        <v>4.5599999999999996</v>
      </c>
      <c r="D744" s="170">
        <v>0.75168000000000001</v>
      </c>
      <c r="E744" s="139">
        <v>1</v>
      </c>
      <c r="F744" s="170">
        <f t="shared" si="23"/>
        <v>0.75168000000000001</v>
      </c>
      <c r="G744" s="139">
        <v>1</v>
      </c>
      <c r="H744" s="131">
        <f t="shared" si="24"/>
        <v>3758.4</v>
      </c>
      <c r="I744" s="140" t="s">
        <v>17</v>
      </c>
      <c r="J744" s="141" t="s">
        <v>123</v>
      </c>
      <c r="K744" s="142" t="s">
        <v>129</v>
      </c>
      <c r="L744" s="135"/>
      <c r="M744" s="165"/>
      <c r="O744" s="165"/>
    </row>
    <row r="745" spans="1:15">
      <c r="A745" s="143" t="s">
        <v>1411</v>
      </c>
      <c r="B745" s="144" t="s">
        <v>1647</v>
      </c>
      <c r="C745" s="145">
        <v>8.8000000000000007</v>
      </c>
      <c r="D745" s="171">
        <v>1.5851900000000001</v>
      </c>
      <c r="E745" s="146">
        <v>1</v>
      </c>
      <c r="F745" s="171">
        <f t="shared" si="23"/>
        <v>1.5851900000000001</v>
      </c>
      <c r="G745" s="146">
        <v>1</v>
      </c>
      <c r="H745" s="147">
        <f t="shared" si="24"/>
        <v>7925.9500000000007</v>
      </c>
      <c r="I745" s="148" t="s">
        <v>17</v>
      </c>
      <c r="J745" s="149" t="s">
        <v>123</v>
      </c>
      <c r="K745" s="150" t="s">
        <v>129</v>
      </c>
      <c r="L745" s="135"/>
      <c r="M745" s="165"/>
      <c r="O745" s="165"/>
    </row>
    <row r="746" spans="1:15">
      <c r="A746" s="127" t="s">
        <v>1412</v>
      </c>
      <c r="B746" s="128" t="s">
        <v>1648</v>
      </c>
      <c r="C746" s="129">
        <v>1.93</v>
      </c>
      <c r="D746" s="169">
        <v>0.44268000000000002</v>
      </c>
      <c r="E746" s="130">
        <v>1</v>
      </c>
      <c r="F746" s="169">
        <f t="shared" si="23"/>
        <v>0.44268000000000002</v>
      </c>
      <c r="G746" s="130">
        <v>1</v>
      </c>
      <c r="H746" s="131">
        <f t="shared" si="24"/>
        <v>2213.4</v>
      </c>
      <c r="I746" s="132" t="s">
        <v>17</v>
      </c>
      <c r="J746" s="133" t="s">
        <v>123</v>
      </c>
      <c r="K746" s="134" t="s">
        <v>129</v>
      </c>
      <c r="L746" s="135"/>
      <c r="M746" s="165"/>
      <c r="O746" s="165"/>
    </row>
    <row r="747" spans="1:15">
      <c r="A747" s="136" t="s">
        <v>1413</v>
      </c>
      <c r="B747" s="137" t="s">
        <v>1648</v>
      </c>
      <c r="C747" s="138">
        <v>2.73</v>
      </c>
      <c r="D747" s="170">
        <v>0.60511000000000004</v>
      </c>
      <c r="E747" s="139">
        <v>1</v>
      </c>
      <c r="F747" s="170">
        <f t="shared" si="23"/>
        <v>0.60511000000000004</v>
      </c>
      <c r="G747" s="139">
        <v>1</v>
      </c>
      <c r="H747" s="131">
        <f t="shared" si="24"/>
        <v>3025.55</v>
      </c>
      <c r="I747" s="140" t="s">
        <v>17</v>
      </c>
      <c r="J747" s="141" t="s">
        <v>123</v>
      </c>
      <c r="K747" s="142" t="s">
        <v>129</v>
      </c>
      <c r="L747" s="135"/>
      <c r="M747" s="165"/>
      <c r="O747" s="165"/>
    </row>
    <row r="748" spans="1:15">
      <c r="A748" s="136" t="s">
        <v>1414</v>
      </c>
      <c r="B748" s="137" t="s">
        <v>1648</v>
      </c>
      <c r="C748" s="138">
        <v>5.08</v>
      </c>
      <c r="D748" s="170">
        <v>0.94266000000000005</v>
      </c>
      <c r="E748" s="139">
        <v>1</v>
      </c>
      <c r="F748" s="170">
        <f t="shared" si="23"/>
        <v>0.94266000000000005</v>
      </c>
      <c r="G748" s="139">
        <v>1</v>
      </c>
      <c r="H748" s="131">
        <f t="shared" si="24"/>
        <v>4713.3</v>
      </c>
      <c r="I748" s="140" t="s">
        <v>17</v>
      </c>
      <c r="J748" s="141" t="s">
        <v>123</v>
      </c>
      <c r="K748" s="142" t="s">
        <v>129</v>
      </c>
      <c r="L748" s="135"/>
      <c r="M748" s="165"/>
      <c r="O748" s="165"/>
    </row>
    <row r="749" spans="1:15">
      <c r="A749" s="143" t="s">
        <v>1415</v>
      </c>
      <c r="B749" s="144" t="s">
        <v>1648</v>
      </c>
      <c r="C749" s="145">
        <v>10</v>
      </c>
      <c r="D749" s="171">
        <v>1.8530800000000001</v>
      </c>
      <c r="E749" s="146">
        <v>1</v>
      </c>
      <c r="F749" s="171">
        <f t="shared" si="23"/>
        <v>1.8530800000000001</v>
      </c>
      <c r="G749" s="146">
        <v>1</v>
      </c>
      <c r="H749" s="147">
        <f t="shared" si="24"/>
        <v>9265.4</v>
      </c>
      <c r="I749" s="148" t="s">
        <v>17</v>
      </c>
      <c r="J749" s="149" t="s">
        <v>123</v>
      </c>
      <c r="K749" s="150" t="s">
        <v>129</v>
      </c>
      <c r="L749" s="135"/>
      <c r="M749" s="165"/>
      <c r="O749" s="165"/>
    </row>
    <row r="750" spans="1:15" s="135" customFormat="1">
      <c r="A750" s="127" t="s">
        <v>800</v>
      </c>
      <c r="B750" s="128" t="s">
        <v>1649</v>
      </c>
      <c r="C750" s="129">
        <v>5</v>
      </c>
      <c r="D750" s="169">
        <v>4.2879500000000004</v>
      </c>
      <c r="E750" s="130">
        <v>1</v>
      </c>
      <c r="F750" s="169">
        <f t="shared" si="23"/>
        <v>4.2879500000000004</v>
      </c>
      <c r="G750" s="130">
        <v>1</v>
      </c>
      <c r="H750" s="131">
        <f t="shared" si="24"/>
        <v>21439.750000000004</v>
      </c>
      <c r="I750" s="132" t="s">
        <v>17</v>
      </c>
      <c r="J750" s="133" t="s">
        <v>123</v>
      </c>
      <c r="K750" s="134" t="s">
        <v>129</v>
      </c>
      <c r="L750" s="126"/>
      <c r="M750" s="165"/>
      <c r="N750" s="164"/>
      <c r="O750" s="165"/>
    </row>
    <row r="751" spans="1:15">
      <c r="A751" s="136" t="s">
        <v>801</v>
      </c>
      <c r="B751" s="137" t="s">
        <v>1649</v>
      </c>
      <c r="C751" s="138">
        <v>5.28</v>
      </c>
      <c r="D751" s="170">
        <v>4.9012200000000004</v>
      </c>
      <c r="E751" s="139">
        <v>1</v>
      </c>
      <c r="F751" s="170">
        <f t="shared" si="23"/>
        <v>4.9012200000000004</v>
      </c>
      <c r="G751" s="139">
        <v>1</v>
      </c>
      <c r="H751" s="131">
        <f t="shared" si="24"/>
        <v>24506.100000000002</v>
      </c>
      <c r="I751" s="140" t="s">
        <v>17</v>
      </c>
      <c r="J751" s="141" t="s">
        <v>123</v>
      </c>
      <c r="K751" s="142" t="s">
        <v>129</v>
      </c>
      <c r="L751" s="135"/>
      <c r="M751" s="165"/>
      <c r="N751" s="166"/>
      <c r="O751" s="165"/>
    </row>
    <row r="752" spans="1:15">
      <c r="A752" s="136" t="s">
        <v>802</v>
      </c>
      <c r="B752" s="137" t="s">
        <v>1649</v>
      </c>
      <c r="C752" s="138">
        <v>7.95</v>
      </c>
      <c r="D752" s="170">
        <v>5.7345499999999996</v>
      </c>
      <c r="E752" s="139">
        <v>1</v>
      </c>
      <c r="F752" s="170">
        <f t="shared" si="23"/>
        <v>5.7345499999999996</v>
      </c>
      <c r="G752" s="139">
        <v>1</v>
      </c>
      <c r="H752" s="131">
        <f t="shared" si="24"/>
        <v>28672.749999999996</v>
      </c>
      <c r="I752" s="140" t="s">
        <v>17</v>
      </c>
      <c r="J752" s="141" t="s">
        <v>123</v>
      </c>
      <c r="K752" s="142" t="s">
        <v>129</v>
      </c>
      <c r="L752" s="135"/>
      <c r="M752" s="165"/>
      <c r="O752" s="165"/>
    </row>
    <row r="753" spans="1:15">
      <c r="A753" s="143" t="s">
        <v>803</v>
      </c>
      <c r="B753" s="144" t="s">
        <v>1649</v>
      </c>
      <c r="C753" s="145">
        <v>22.95</v>
      </c>
      <c r="D753" s="171">
        <v>8.5792699999999993</v>
      </c>
      <c r="E753" s="146">
        <v>1</v>
      </c>
      <c r="F753" s="171">
        <f t="shared" si="23"/>
        <v>8.5792699999999993</v>
      </c>
      <c r="G753" s="146">
        <v>1</v>
      </c>
      <c r="H753" s="147">
        <f t="shared" si="24"/>
        <v>42896.35</v>
      </c>
      <c r="I753" s="148" t="s">
        <v>17</v>
      </c>
      <c r="J753" s="149" t="s">
        <v>123</v>
      </c>
      <c r="K753" s="150" t="s">
        <v>129</v>
      </c>
      <c r="L753" s="135"/>
      <c r="M753" s="165"/>
      <c r="O753" s="165"/>
    </row>
    <row r="754" spans="1:15">
      <c r="A754" s="127" t="s">
        <v>804</v>
      </c>
      <c r="B754" s="128" t="s">
        <v>1650</v>
      </c>
      <c r="C754" s="129">
        <v>4.1500000000000004</v>
      </c>
      <c r="D754" s="169">
        <v>1.42222</v>
      </c>
      <c r="E754" s="130">
        <v>1</v>
      </c>
      <c r="F754" s="169">
        <f t="shared" si="23"/>
        <v>1.42222</v>
      </c>
      <c r="G754" s="130">
        <v>1</v>
      </c>
      <c r="H754" s="131">
        <f t="shared" si="24"/>
        <v>7111.1</v>
      </c>
      <c r="I754" s="132" t="s">
        <v>17</v>
      </c>
      <c r="J754" s="133" t="s">
        <v>123</v>
      </c>
      <c r="K754" s="134" t="s">
        <v>129</v>
      </c>
      <c r="L754" s="135"/>
      <c r="M754" s="165"/>
      <c r="O754" s="165"/>
    </row>
    <row r="755" spans="1:15">
      <c r="A755" s="136" t="s">
        <v>805</v>
      </c>
      <c r="B755" s="137" t="s">
        <v>1650</v>
      </c>
      <c r="C755" s="138">
        <v>6.11</v>
      </c>
      <c r="D755" s="170">
        <v>2.1812100000000001</v>
      </c>
      <c r="E755" s="139">
        <v>1</v>
      </c>
      <c r="F755" s="170">
        <f t="shared" si="23"/>
        <v>2.1812100000000001</v>
      </c>
      <c r="G755" s="139">
        <v>1</v>
      </c>
      <c r="H755" s="131">
        <f t="shared" si="24"/>
        <v>10906.050000000001</v>
      </c>
      <c r="I755" s="140" t="s">
        <v>17</v>
      </c>
      <c r="J755" s="141" t="s">
        <v>123</v>
      </c>
      <c r="K755" s="142" t="s">
        <v>129</v>
      </c>
      <c r="L755" s="135"/>
      <c r="M755" s="165"/>
      <c r="O755" s="165"/>
    </row>
    <row r="756" spans="1:15">
      <c r="A756" s="136" t="s">
        <v>806</v>
      </c>
      <c r="B756" s="137" t="s">
        <v>1650</v>
      </c>
      <c r="C756" s="138">
        <v>8.56</v>
      </c>
      <c r="D756" s="170">
        <v>2.99804</v>
      </c>
      <c r="E756" s="139">
        <v>1</v>
      </c>
      <c r="F756" s="170">
        <f t="shared" si="23"/>
        <v>2.99804</v>
      </c>
      <c r="G756" s="139">
        <v>1</v>
      </c>
      <c r="H756" s="131">
        <f t="shared" si="24"/>
        <v>14990.2</v>
      </c>
      <c r="I756" s="140" t="s">
        <v>17</v>
      </c>
      <c r="J756" s="141" t="s">
        <v>123</v>
      </c>
      <c r="K756" s="142" t="s">
        <v>129</v>
      </c>
      <c r="L756" s="135"/>
      <c r="M756" s="165"/>
      <c r="O756" s="165"/>
    </row>
    <row r="757" spans="1:15">
      <c r="A757" s="143" t="s">
        <v>807</v>
      </c>
      <c r="B757" s="144" t="s">
        <v>1650</v>
      </c>
      <c r="C757" s="145">
        <v>25</v>
      </c>
      <c r="D757" s="171">
        <v>5.80511</v>
      </c>
      <c r="E757" s="146">
        <v>1</v>
      </c>
      <c r="F757" s="171">
        <f t="shared" si="23"/>
        <v>5.80511</v>
      </c>
      <c r="G757" s="146">
        <v>1</v>
      </c>
      <c r="H757" s="147">
        <f t="shared" si="24"/>
        <v>29025.55</v>
      </c>
      <c r="I757" s="148" t="s">
        <v>17</v>
      </c>
      <c r="J757" s="149" t="s">
        <v>123</v>
      </c>
      <c r="K757" s="150" t="s">
        <v>129</v>
      </c>
      <c r="L757" s="135"/>
      <c r="M757" s="165"/>
      <c r="O757" s="165"/>
    </row>
    <row r="758" spans="1:15" s="135" customFormat="1">
      <c r="A758" s="127" t="s">
        <v>808</v>
      </c>
      <c r="B758" s="128" t="s">
        <v>1651</v>
      </c>
      <c r="C758" s="129">
        <v>2.37</v>
      </c>
      <c r="D758" s="169">
        <v>1.3495999999999999</v>
      </c>
      <c r="E758" s="130">
        <v>1</v>
      </c>
      <c r="F758" s="169">
        <f t="shared" si="23"/>
        <v>1.3495999999999999</v>
      </c>
      <c r="G758" s="130">
        <v>1</v>
      </c>
      <c r="H758" s="131">
        <f t="shared" si="24"/>
        <v>6748</v>
      </c>
      <c r="I758" s="132" t="s">
        <v>17</v>
      </c>
      <c r="J758" s="133" t="s">
        <v>123</v>
      </c>
      <c r="K758" s="134" t="s">
        <v>129</v>
      </c>
      <c r="L758" s="126"/>
      <c r="M758" s="165"/>
      <c r="N758" s="164"/>
      <c r="O758" s="165"/>
    </row>
    <row r="759" spans="1:15">
      <c r="A759" s="136" t="s">
        <v>809</v>
      </c>
      <c r="B759" s="137" t="s">
        <v>1651</v>
      </c>
      <c r="C759" s="138">
        <v>3.11</v>
      </c>
      <c r="D759" s="170">
        <v>1.57985</v>
      </c>
      <c r="E759" s="139">
        <v>1</v>
      </c>
      <c r="F759" s="170">
        <f t="shared" si="23"/>
        <v>1.57985</v>
      </c>
      <c r="G759" s="139">
        <v>1</v>
      </c>
      <c r="H759" s="131">
        <f t="shared" si="24"/>
        <v>7899.25</v>
      </c>
      <c r="I759" s="140" t="s">
        <v>17</v>
      </c>
      <c r="J759" s="141" t="s">
        <v>123</v>
      </c>
      <c r="K759" s="142" t="s">
        <v>129</v>
      </c>
      <c r="L759" s="135"/>
      <c r="M759" s="165"/>
      <c r="N759" s="166"/>
      <c r="O759" s="165"/>
    </row>
    <row r="760" spans="1:15">
      <c r="A760" s="136" t="s">
        <v>810</v>
      </c>
      <c r="B760" s="137" t="s">
        <v>1651</v>
      </c>
      <c r="C760" s="138">
        <v>5.94</v>
      </c>
      <c r="D760" s="170">
        <v>2.2726199999999999</v>
      </c>
      <c r="E760" s="139">
        <v>1</v>
      </c>
      <c r="F760" s="170">
        <f t="shared" si="23"/>
        <v>2.2726199999999999</v>
      </c>
      <c r="G760" s="139">
        <v>1</v>
      </c>
      <c r="H760" s="131">
        <f t="shared" si="24"/>
        <v>11363.099999999999</v>
      </c>
      <c r="I760" s="140" t="s">
        <v>17</v>
      </c>
      <c r="J760" s="141" t="s">
        <v>123</v>
      </c>
      <c r="K760" s="142" t="s">
        <v>129</v>
      </c>
      <c r="L760" s="135"/>
      <c r="M760" s="165"/>
      <c r="O760" s="165"/>
    </row>
    <row r="761" spans="1:15">
      <c r="A761" s="143" t="s">
        <v>811</v>
      </c>
      <c r="B761" s="144" t="s">
        <v>1651</v>
      </c>
      <c r="C761" s="145">
        <v>13.5</v>
      </c>
      <c r="D761" s="171">
        <v>4.4835099999999999</v>
      </c>
      <c r="E761" s="146">
        <v>1</v>
      </c>
      <c r="F761" s="171">
        <f t="shared" si="23"/>
        <v>4.4835099999999999</v>
      </c>
      <c r="G761" s="146">
        <v>1</v>
      </c>
      <c r="H761" s="147">
        <f t="shared" si="24"/>
        <v>22417.55</v>
      </c>
      <c r="I761" s="148" t="s">
        <v>17</v>
      </c>
      <c r="J761" s="149" t="s">
        <v>123</v>
      </c>
      <c r="K761" s="150" t="s">
        <v>129</v>
      </c>
      <c r="L761" s="135"/>
      <c r="M761" s="165"/>
      <c r="O761" s="165"/>
    </row>
    <row r="762" spans="1:15">
      <c r="A762" s="127" t="s">
        <v>812</v>
      </c>
      <c r="B762" s="128" t="s">
        <v>1652</v>
      </c>
      <c r="C762" s="129">
        <v>2.13</v>
      </c>
      <c r="D762" s="169">
        <v>1.15367</v>
      </c>
      <c r="E762" s="130">
        <v>1</v>
      </c>
      <c r="F762" s="169">
        <f t="shared" si="23"/>
        <v>1.15367</v>
      </c>
      <c r="G762" s="130">
        <v>1</v>
      </c>
      <c r="H762" s="131">
        <f t="shared" si="24"/>
        <v>5768.3499999999995</v>
      </c>
      <c r="I762" s="132" t="s">
        <v>17</v>
      </c>
      <c r="J762" s="133" t="s">
        <v>123</v>
      </c>
      <c r="K762" s="134" t="s">
        <v>129</v>
      </c>
      <c r="L762" s="135"/>
      <c r="M762" s="165"/>
      <c r="O762" s="165"/>
    </row>
    <row r="763" spans="1:15">
      <c r="A763" s="136" t="s">
        <v>813</v>
      </c>
      <c r="B763" s="137" t="s">
        <v>1652</v>
      </c>
      <c r="C763" s="138">
        <v>2.98</v>
      </c>
      <c r="D763" s="170">
        <v>1.2955099999999999</v>
      </c>
      <c r="E763" s="139">
        <v>1</v>
      </c>
      <c r="F763" s="170">
        <f t="shared" si="23"/>
        <v>1.2955099999999999</v>
      </c>
      <c r="G763" s="139">
        <v>1</v>
      </c>
      <c r="H763" s="131">
        <f t="shared" si="24"/>
        <v>6477.5499999999993</v>
      </c>
      <c r="I763" s="140" t="s">
        <v>17</v>
      </c>
      <c r="J763" s="141" t="s">
        <v>123</v>
      </c>
      <c r="K763" s="142" t="s">
        <v>129</v>
      </c>
      <c r="L763" s="135"/>
      <c r="M763" s="165"/>
      <c r="O763" s="165"/>
    </row>
    <row r="764" spans="1:15">
      <c r="A764" s="136" t="s">
        <v>814</v>
      </c>
      <c r="B764" s="137" t="s">
        <v>1652</v>
      </c>
      <c r="C764" s="138">
        <v>6.14</v>
      </c>
      <c r="D764" s="170">
        <v>1.8406</v>
      </c>
      <c r="E764" s="139">
        <v>1</v>
      </c>
      <c r="F764" s="170">
        <f t="shared" si="23"/>
        <v>1.8406</v>
      </c>
      <c r="G764" s="139">
        <v>1</v>
      </c>
      <c r="H764" s="131">
        <f t="shared" si="24"/>
        <v>9203</v>
      </c>
      <c r="I764" s="140" t="s">
        <v>17</v>
      </c>
      <c r="J764" s="141" t="s">
        <v>123</v>
      </c>
      <c r="K764" s="142" t="s">
        <v>129</v>
      </c>
      <c r="L764" s="135"/>
      <c r="M764" s="165"/>
      <c r="O764" s="165"/>
    </row>
    <row r="765" spans="1:15">
      <c r="A765" s="143" t="s">
        <v>815</v>
      </c>
      <c r="B765" s="144" t="s">
        <v>1652</v>
      </c>
      <c r="C765" s="145">
        <v>13.75</v>
      </c>
      <c r="D765" s="171">
        <v>3.5286599999999999</v>
      </c>
      <c r="E765" s="146">
        <v>1</v>
      </c>
      <c r="F765" s="171">
        <f t="shared" si="23"/>
        <v>3.5286599999999999</v>
      </c>
      <c r="G765" s="146">
        <v>1</v>
      </c>
      <c r="H765" s="147">
        <f t="shared" si="24"/>
        <v>17643.3</v>
      </c>
      <c r="I765" s="148" t="s">
        <v>17</v>
      </c>
      <c r="J765" s="149" t="s">
        <v>123</v>
      </c>
      <c r="K765" s="150" t="s">
        <v>129</v>
      </c>
      <c r="L765" s="135"/>
      <c r="M765" s="165"/>
      <c r="O765" s="165"/>
    </row>
    <row r="766" spans="1:15" s="135" customFormat="1">
      <c r="A766" s="127" t="s">
        <v>816</v>
      </c>
      <c r="B766" s="128" t="s">
        <v>1653</v>
      </c>
      <c r="C766" s="129">
        <v>1.67</v>
      </c>
      <c r="D766" s="169">
        <v>1.0589500000000001</v>
      </c>
      <c r="E766" s="130">
        <v>1</v>
      </c>
      <c r="F766" s="169">
        <f t="shared" si="23"/>
        <v>1.0589500000000001</v>
      </c>
      <c r="G766" s="130">
        <v>1</v>
      </c>
      <c r="H766" s="131">
        <f t="shared" si="24"/>
        <v>5294.75</v>
      </c>
      <c r="I766" s="132" t="s">
        <v>17</v>
      </c>
      <c r="J766" s="133" t="s">
        <v>123</v>
      </c>
      <c r="K766" s="134" t="s">
        <v>129</v>
      </c>
      <c r="L766" s="126"/>
      <c r="M766" s="165"/>
      <c r="N766" s="164"/>
      <c r="O766" s="165"/>
    </row>
    <row r="767" spans="1:15">
      <c r="A767" s="136" t="s">
        <v>817</v>
      </c>
      <c r="B767" s="137" t="s">
        <v>1653</v>
      </c>
      <c r="C767" s="138">
        <v>5.36</v>
      </c>
      <c r="D767" s="170">
        <v>1.49841</v>
      </c>
      <c r="E767" s="139">
        <v>1</v>
      </c>
      <c r="F767" s="170">
        <f t="shared" si="23"/>
        <v>1.49841</v>
      </c>
      <c r="G767" s="139">
        <v>1</v>
      </c>
      <c r="H767" s="131">
        <f t="shared" si="24"/>
        <v>7492.05</v>
      </c>
      <c r="I767" s="140" t="s">
        <v>17</v>
      </c>
      <c r="J767" s="141" t="s">
        <v>123</v>
      </c>
      <c r="K767" s="142" t="s">
        <v>129</v>
      </c>
      <c r="L767" s="135"/>
      <c r="M767" s="165"/>
      <c r="N767" s="166"/>
      <c r="O767" s="165"/>
    </row>
    <row r="768" spans="1:15">
      <c r="A768" s="136" t="s">
        <v>818</v>
      </c>
      <c r="B768" s="137" t="s">
        <v>1653</v>
      </c>
      <c r="C768" s="138">
        <v>10.33</v>
      </c>
      <c r="D768" s="170">
        <v>2.0671200000000001</v>
      </c>
      <c r="E768" s="139">
        <v>1</v>
      </c>
      <c r="F768" s="170">
        <f t="shared" si="23"/>
        <v>2.0671200000000001</v>
      </c>
      <c r="G768" s="139">
        <v>1</v>
      </c>
      <c r="H768" s="131">
        <f t="shared" si="24"/>
        <v>10335.6</v>
      </c>
      <c r="I768" s="140" t="s">
        <v>17</v>
      </c>
      <c r="J768" s="141" t="s">
        <v>123</v>
      </c>
      <c r="K768" s="142" t="s">
        <v>129</v>
      </c>
      <c r="L768" s="135"/>
      <c r="M768" s="165"/>
      <c r="O768" s="165"/>
    </row>
    <row r="769" spans="1:15">
      <c r="A769" s="143" t="s">
        <v>819</v>
      </c>
      <c r="B769" s="144" t="s">
        <v>1653</v>
      </c>
      <c r="C769" s="145">
        <v>15.09</v>
      </c>
      <c r="D769" s="171">
        <v>3.8844699999999999</v>
      </c>
      <c r="E769" s="146">
        <v>1</v>
      </c>
      <c r="F769" s="171">
        <f t="shared" si="23"/>
        <v>3.8844699999999999</v>
      </c>
      <c r="G769" s="146">
        <v>1</v>
      </c>
      <c r="H769" s="147">
        <f t="shared" si="24"/>
        <v>19422.349999999999</v>
      </c>
      <c r="I769" s="148" t="s">
        <v>17</v>
      </c>
      <c r="J769" s="149" t="s">
        <v>123</v>
      </c>
      <c r="K769" s="150" t="s">
        <v>129</v>
      </c>
      <c r="L769" s="135"/>
      <c r="M769" s="165"/>
      <c r="O769" s="165"/>
    </row>
    <row r="770" spans="1:15">
      <c r="A770" s="127" t="s">
        <v>820</v>
      </c>
      <c r="B770" s="128" t="s">
        <v>1654</v>
      </c>
      <c r="C770" s="129">
        <v>2.4900000000000002</v>
      </c>
      <c r="D770" s="169">
        <v>1.14195</v>
      </c>
      <c r="E770" s="130">
        <v>1</v>
      </c>
      <c r="F770" s="169">
        <f t="shared" si="23"/>
        <v>1.14195</v>
      </c>
      <c r="G770" s="130">
        <v>1</v>
      </c>
      <c r="H770" s="131">
        <f t="shared" si="24"/>
        <v>5709.75</v>
      </c>
      <c r="I770" s="132" t="s">
        <v>17</v>
      </c>
      <c r="J770" s="133" t="s">
        <v>123</v>
      </c>
      <c r="K770" s="134" t="s">
        <v>129</v>
      </c>
      <c r="L770" s="135"/>
      <c r="M770" s="165"/>
      <c r="O770" s="165"/>
    </row>
    <row r="771" spans="1:15">
      <c r="A771" s="136" t="s">
        <v>821</v>
      </c>
      <c r="B771" s="137" t="s">
        <v>1654</v>
      </c>
      <c r="C771" s="138">
        <v>3.65</v>
      </c>
      <c r="D771" s="170">
        <v>1.5134799999999999</v>
      </c>
      <c r="E771" s="139">
        <v>1</v>
      </c>
      <c r="F771" s="170">
        <f t="shared" si="23"/>
        <v>1.5134799999999999</v>
      </c>
      <c r="G771" s="139">
        <v>1</v>
      </c>
      <c r="H771" s="131">
        <f t="shared" si="24"/>
        <v>7567.4</v>
      </c>
      <c r="I771" s="140" t="s">
        <v>17</v>
      </c>
      <c r="J771" s="141" t="s">
        <v>123</v>
      </c>
      <c r="K771" s="142" t="s">
        <v>129</v>
      </c>
      <c r="L771" s="135"/>
      <c r="M771" s="165"/>
      <c r="O771" s="165"/>
    </row>
    <row r="772" spans="1:15">
      <c r="A772" s="136" t="s">
        <v>822</v>
      </c>
      <c r="B772" s="137" t="s">
        <v>1654</v>
      </c>
      <c r="C772" s="138">
        <v>8.7100000000000009</v>
      </c>
      <c r="D772" s="170">
        <v>2.3100399999999999</v>
      </c>
      <c r="E772" s="139">
        <v>1</v>
      </c>
      <c r="F772" s="170">
        <f t="shared" si="23"/>
        <v>2.3100399999999999</v>
      </c>
      <c r="G772" s="139">
        <v>1</v>
      </c>
      <c r="H772" s="131">
        <f t="shared" si="24"/>
        <v>11550.199999999999</v>
      </c>
      <c r="I772" s="140" t="s">
        <v>17</v>
      </c>
      <c r="J772" s="141" t="s">
        <v>123</v>
      </c>
      <c r="K772" s="142" t="s">
        <v>129</v>
      </c>
      <c r="L772" s="135"/>
      <c r="M772" s="165"/>
      <c r="O772" s="165"/>
    </row>
    <row r="773" spans="1:15">
      <c r="A773" s="143" t="s">
        <v>823</v>
      </c>
      <c r="B773" s="144" t="s">
        <v>1654</v>
      </c>
      <c r="C773" s="145">
        <v>22.67</v>
      </c>
      <c r="D773" s="171">
        <v>4.2240200000000003</v>
      </c>
      <c r="E773" s="146">
        <v>1</v>
      </c>
      <c r="F773" s="171">
        <f t="shared" si="23"/>
        <v>4.2240200000000003</v>
      </c>
      <c r="G773" s="146">
        <v>1</v>
      </c>
      <c r="H773" s="147">
        <f t="shared" si="24"/>
        <v>21120.100000000002</v>
      </c>
      <c r="I773" s="148" t="s">
        <v>17</v>
      </c>
      <c r="J773" s="149" t="s">
        <v>123</v>
      </c>
      <c r="K773" s="150" t="s">
        <v>129</v>
      </c>
      <c r="L773" s="135"/>
      <c r="M773" s="165"/>
      <c r="O773" s="165"/>
    </row>
    <row r="774" spans="1:15" s="135" customFormat="1">
      <c r="A774" s="127" t="s">
        <v>824</v>
      </c>
      <c r="B774" s="128" t="s">
        <v>1655</v>
      </c>
      <c r="C774" s="129">
        <v>1.85</v>
      </c>
      <c r="D774" s="169">
        <v>0.7238</v>
      </c>
      <c r="E774" s="130">
        <v>1</v>
      </c>
      <c r="F774" s="169">
        <f t="shared" si="23"/>
        <v>0.7238</v>
      </c>
      <c r="G774" s="130">
        <v>1</v>
      </c>
      <c r="H774" s="131">
        <f t="shared" si="24"/>
        <v>3619</v>
      </c>
      <c r="I774" s="132" t="s">
        <v>17</v>
      </c>
      <c r="J774" s="133" t="s">
        <v>123</v>
      </c>
      <c r="K774" s="134" t="s">
        <v>129</v>
      </c>
      <c r="L774" s="126"/>
      <c r="M774" s="165"/>
      <c r="N774" s="164"/>
      <c r="O774" s="165"/>
    </row>
    <row r="775" spans="1:15">
      <c r="A775" s="136" t="s">
        <v>825</v>
      </c>
      <c r="B775" s="137" t="s">
        <v>1655</v>
      </c>
      <c r="C775" s="138">
        <v>2.64</v>
      </c>
      <c r="D775" s="170">
        <v>0.89029999999999998</v>
      </c>
      <c r="E775" s="139">
        <v>1</v>
      </c>
      <c r="F775" s="170">
        <f t="shared" si="23"/>
        <v>0.89029999999999998</v>
      </c>
      <c r="G775" s="139">
        <v>1</v>
      </c>
      <c r="H775" s="131">
        <f t="shared" si="24"/>
        <v>4451.5</v>
      </c>
      <c r="I775" s="140" t="s">
        <v>17</v>
      </c>
      <c r="J775" s="141" t="s">
        <v>123</v>
      </c>
      <c r="K775" s="142" t="s">
        <v>129</v>
      </c>
      <c r="L775" s="135"/>
      <c r="M775" s="165"/>
      <c r="N775" s="166"/>
      <c r="O775" s="165"/>
    </row>
    <row r="776" spans="1:15">
      <c r="A776" s="136" t="s">
        <v>826</v>
      </c>
      <c r="B776" s="137" t="s">
        <v>1655</v>
      </c>
      <c r="C776" s="138">
        <v>5.48</v>
      </c>
      <c r="D776" s="170">
        <v>1.42804</v>
      </c>
      <c r="E776" s="139">
        <v>1</v>
      </c>
      <c r="F776" s="170">
        <f t="shared" si="23"/>
        <v>1.42804</v>
      </c>
      <c r="G776" s="139">
        <v>1</v>
      </c>
      <c r="H776" s="131">
        <f t="shared" si="24"/>
        <v>7140.2</v>
      </c>
      <c r="I776" s="140" t="s">
        <v>17</v>
      </c>
      <c r="J776" s="141" t="s">
        <v>123</v>
      </c>
      <c r="K776" s="142" t="s">
        <v>129</v>
      </c>
      <c r="L776" s="135"/>
      <c r="M776" s="165"/>
      <c r="O776" s="165"/>
    </row>
    <row r="777" spans="1:15">
      <c r="A777" s="143" t="s">
        <v>827</v>
      </c>
      <c r="B777" s="144" t="s">
        <v>1655</v>
      </c>
      <c r="C777" s="145">
        <v>14.12</v>
      </c>
      <c r="D777" s="171">
        <v>2.9411999999999998</v>
      </c>
      <c r="E777" s="146">
        <v>1</v>
      </c>
      <c r="F777" s="171">
        <f t="shared" si="23"/>
        <v>2.9411999999999998</v>
      </c>
      <c r="G777" s="146">
        <v>1</v>
      </c>
      <c r="H777" s="147">
        <f t="shared" si="24"/>
        <v>14705.999999999998</v>
      </c>
      <c r="I777" s="148" t="s">
        <v>17</v>
      </c>
      <c r="J777" s="149" t="s">
        <v>123</v>
      </c>
      <c r="K777" s="150" t="s">
        <v>129</v>
      </c>
      <c r="L777" s="135"/>
      <c r="M777" s="165"/>
      <c r="O777" s="165"/>
    </row>
    <row r="778" spans="1:15">
      <c r="A778" s="127" t="s">
        <v>828</v>
      </c>
      <c r="B778" s="128" t="s">
        <v>1656</v>
      </c>
      <c r="C778" s="129">
        <v>3.21</v>
      </c>
      <c r="D778" s="169">
        <v>1.14629</v>
      </c>
      <c r="E778" s="130">
        <v>1</v>
      </c>
      <c r="F778" s="169">
        <f t="shared" si="23"/>
        <v>1.14629</v>
      </c>
      <c r="G778" s="130">
        <v>1</v>
      </c>
      <c r="H778" s="131">
        <f t="shared" si="24"/>
        <v>5731.45</v>
      </c>
      <c r="I778" s="132" t="s">
        <v>17</v>
      </c>
      <c r="J778" s="133" t="s">
        <v>123</v>
      </c>
      <c r="K778" s="134" t="s">
        <v>129</v>
      </c>
      <c r="L778" s="135"/>
      <c r="M778" s="165"/>
      <c r="O778" s="165"/>
    </row>
    <row r="779" spans="1:15">
      <c r="A779" s="136" t="s">
        <v>829</v>
      </c>
      <c r="B779" s="137" t="s">
        <v>1656</v>
      </c>
      <c r="C779" s="138">
        <v>4.6500000000000004</v>
      </c>
      <c r="D779" s="170">
        <v>1.37351</v>
      </c>
      <c r="E779" s="139">
        <v>1</v>
      </c>
      <c r="F779" s="170">
        <f t="shared" si="23"/>
        <v>1.37351</v>
      </c>
      <c r="G779" s="139">
        <v>1</v>
      </c>
      <c r="H779" s="131">
        <f t="shared" si="24"/>
        <v>6867.55</v>
      </c>
      <c r="I779" s="140" t="s">
        <v>17</v>
      </c>
      <c r="J779" s="141" t="s">
        <v>123</v>
      </c>
      <c r="K779" s="142" t="s">
        <v>129</v>
      </c>
      <c r="L779" s="135"/>
      <c r="M779" s="165"/>
      <c r="O779" s="165"/>
    </row>
    <row r="780" spans="1:15">
      <c r="A780" s="136" t="s">
        <v>830</v>
      </c>
      <c r="B780" s="137" t="s">
        <v>1656</v>
      </c>
      <c r="C780" s="138">
        <v>7.48</v>
      </c>
      <c r="D780" s="170">
        <v>2.0348700000000002</v>
      </c>
      <c r="E780" s="139">
        <v>1</v>
      </c>
      <c r="F780" s="170">
        <f t="shared" si="23"/>
        <v>2.0348700000000002</v>
      </c>
      <c r="G780" s="139">
        <v>1</v>
      </c>
      <c r="H780" s="131">
        <f t="shared" si="24"/>
        <v>10174.35</v>
      </c>
      <c r="I780" s="140" t="s">
        <v>17</v>
      </c>
      <c r="J780" s="141" t="s">
        <v>123</v>
      </c>
      <c r="K780" s="142" t="s">
        <v>129</v>
      </c>
      <c r="L780" s="135"/>
      <c r="M780" s="165"/>
      <c r="O780" s="165"/>
    </row>
    <row r="781" spans="1:15">
      <c r="A781" s="143" t="s">
        <v>831</v>
      </c>
      <c r="B781" s="144" t="s">
        <v>1656</v>
      </c>
      <c r="C781" s="145">
        <v>17.2</v>
      </c>
      <c r="D781" s="171">
        <v>3.9802599999999999</v>
      </c>
      <c r="E781" s="146">
        <v>1</v>
      </c>
      <c r="F781" s="171">
        <f t="shared" si="23"/>
        <v>3.9802599999999999</v>
      </c>
      <c r="G781" s="146">
        <v>1</v>
      </c>
      <c r="H781" s="147">
        <f t="shared" si="24"/>
        <v>19901.3</v>
      </c>
      <c r="I781" s="148" t="s">
        <v>17</v>
      </c>
      <c r="J781" s="149" t="s">
        <v>123</v>
      </c>
      <c r="K781" s="150" t="s">
        <v>129</v>
      </c>
      <c r="L781" s="135"/>
      <c r="M781" s="165"/>
      <c r="O781" s="165"/>
    </row>
    <row r="782" spans="1:15" s="135" customFormat="1">
      <c r="A782" s="127" t="s">
        <v>832</v>
      </c>
      <c r="B782" s="128" t="s">
        <v>1657</v>
      </c>
      <c r="C782" s="129">
        <v>2.12</v>
      </c>
      <c r="D782" s="169">
        <v>0.44585000000000002</v>
      </c>
      <c r="E782" s="130">
        <v>1</v>
      </c>
      <c r="F782" s="169">
        <f t="shared" si="23"/>
        <v>0.44585000000000002</v>
      </c>
      <c r="G782" s="130">
        <v>1</v>
      </c>
      <c r="H782" s="131">
        <f t="shared" si="24"/>
        <v>2229.25</v>
      </c>
      <c r="I782" s="132" t="s">
        <v>17</v>
      </c>
      <c r="J782" s="133" t="s">
        <v>123</v>
      </c>
      <c r="K782" s="134" t="s">
        <v>129</v>
      </c>
      <c r="L782" s="126"/>
      <c r="M782" s="165"/>
      <c r="N782" s="164"/>
      <c r="O782" s="165"/>
    </row>
    <row r="783" spans="1:15">
      <c r="A783" s="136" t="s">
        <v>833</v>
      </c>
      <c r="B783" s="137" t="s">
        <v>1657</v>
      </c>
      <c r="C783" s="138">
        <v>2.95</v>
      </c>
      <c r="D783" s="170">
        <v>0.67949999999999999</v>
      </c>
      <c r="E783" s="139">
        <v>1</v>
      </c>
      <c r="F783" s="170">
        <f t="shared" ref="F783:F846" si="25">ROUND(D783*E783,5)</f>
        <v>0.67949999999999999</v>
      </c>
      <c r="G783" s="139">
        <v>1</v>
      </c>
      <c r="H783" s="131">
        <f t="shared" si="24"/>
        <v>3397.5</v>
      </c>
      <c r="I783" s="140" t="s">
        <v>17</v>
      </c>
      <c r="J783" s="141" t="s">
        <v>123</v>
      </c>
      <c r="K783" s="142" t="s">
        <v>129</v>
      </c>
      <c r="L783" s="135"/>
      <c r="M783" s="165"/>
      <c r="N783" s="166"/>
      <c r="O783" s="165"/>
    </row>
    <row r="784" spans="1:15">
      <c r="A784" s="136" t="s">
        <v>834</v>
      </c>
      <c r="B784" s="137" t="s">
        <v>1657</v>
      </c>
      <c r="C784" s="138">
        <v>5.81</v>
      </c>
      <c r="D784" s="170">
        <v>1.1106400000000001</v>
      </c>
      <c r="E784" s="139">
        <v>1</v>
      </c>
      <c r="F784" s="170">
        <f t="shared" si="25"/>
        <v>1.1106400000000001</v>
      </c>
      <c r="G784" s="139">
        <v>1</v>
      </c>
      <c r="H784" s="131">
        <f t="shared" si="24"/>
        <v>5553.2000000000007</v>
      </c>
      <c r="I784" s="140" t="s">
        <v>17</v>
      </c>
      <c r="J784" s="141" t="s">
        <v>123</v>
      </c>
      <c r="K784" s="142" t="s">
        <v>129</v>
      </c>
      <c r="L784" s="135"/>
      <c r="M784" s="165"/>
      <c r="O784" s="165"/>
    </row>
    <row r="785" spans="1:15">
      <c r="A785" s="143" t="s">
        <v>835</v>
      </c>
      <c r="B785" s="144" t="s">
        <v>1657</v>
      </c>
      <c r="C785" s="145">
        <v>8.52</v>
      </c>
      <c r="D785" s="171">
        <v>1.91038</v>
      </c>
      <c r="E785" s="146">
        <v>1</v>
      </c>
      <c r="F785" s="171">
        <f t="shared" si="25"/>
        <v>1.91038</v>
      </c>
      <c r="G785" s="146">
        <v>1</v>
      </c>
      <c r="H785" s="147">
        <f t="shared" si="24"/>
        <v>9551.9</v>
      </c>
      <c r="I785" s="148" t="s">
        <v>17</v>
      </c>
      <c r="J785" s="149" t="s">
        <v>123</v>
      </c>
      <c r="K785" s="150" t="s">
        <v>129</v>
      </c>
      <c r="L785" s="135"/>
      <c r="M785" s="165"/>
      <c r="O785" s="165"/>
    </row>
    <row r="786" spans="1:15">
      <c r="A786" s="127" t="s">
        <v>836</v>
      </c>
      <c r="B786" s="128" t="s">
        <v>1658</v>
      </c>
      <c r="C786" s="129">
        <v>2.54</v>
      </c>
      <c r="D786" s="169">
        <v>0.37709999999999999</v>
      </c>
      <c r="E786" s="130">
        <v>1</v>
      </c>
      <c r="F786" s="169">
        <f t="shared" si="25"/>
        <v>0.37709999999999999</v>
      </c>
      <c r="G786" s="130">
        <v>1</v>
      </c>
      <c r="H786" s="131">
        <f t="shared" si="24"/>
        <v>1885.5</v>
      </c>
      <c r="I786" s="132" t="s">
        <v>17</v>
      </c>
      <c r="J786" s="133" t="s">
        <v>123</v>
      </c>
      <c r="K786" s="134" t="s">
        <v>129</v>
      </c>
      <c r="L786" s="135"/>
      <c r="M786" s="165"/>
      <c r="O786" s="165"/>
    </row>
    <row r="787" spans="1:15">
      <c r="A787" s="136" t="s">
        <v>837</v>
      </c>
      <c r="B787" s="137" t="s">
        <v>1658</v>
      </c>
      <c r="C787" s="138">
        <v>3.49</v>
      </c>
      <c r="D787" s="170">
        <v>0.53759000000000001</v>
      </c>
      <c r="E787" s="139">
        <v>1</v>
      </c>
      <c r="F787" s="170">
        <f t="shared" si="25"/>
        <v>0.53759000000000001</v>
      </c>
      <c r="G787" s="139">
        <v>1</v>
      </c>
      <c r="H787" s="131">
        <f t="shared" ref="H787:H850" si="26">F787*5000</f>
        <v>2687.9500000000003</v>
      </c>
      <c r="I787" s="140" t="s">
        <v>17</v>
      </c>
      <c r="J787" s="141" t="s">
        <v>123</v>
      </c>
      <c r="K787" s="142" t="s">
        <v>129</v>
      </c>
      <c r="L787" s="135"/>
      <c r="M787" s="165"/>
      <c r="O787" s="165"/>
    </row>
    <row r="788" spans="1:15">
      <c r="A788" s="136" t="s">
        <v>838</v>
      </c>
      <c r="B788" s="137" t="s">
        <v>1658</v>
      </c>
      <c r="C788" s="138">
        <v>6.54</v>
      </c>
      <c r="D788" s="170">
        <v>1.02488</v>
      </c>
      <c r="E788" s="139">
        <v>1</v>
      </c>
      <c r="F788" s="170">
        <f t="shared" si="25"/>
        <v>1.02488</v>
      </c>
      <c r="G788" s="139">
        <v>1</v>
      </c>
      <c r="H788" s="131">
        <f t="shared" si="26"/>
        <v>5124.3999999999996</v>
      </c>
      <c r="I788" s="140" t="s">
        <v>17</v>
      </c>
      <c r="J788" s="141" t="s">
        <v>123</v>
      </c>
      <c r="K788" s="142" t="s">
        <v>129</v>
      </c>
      <c r="L788" s="135"/>
      <c r="M788" s="165"/>
      <c r="O788" s="165"/>
    </row>
    <row r="789" spans="1:15">
      <c r="A789" s="143" t="s">
        <v>839</v>
      </c>
      <c r="B789" s="144" t="s">
        <v>1658</v>
      </c>
      <c r="C789" s="145">
        <v>12.33</v>
      </c>
      <c r="D789" s="171">
        <v>1.97075</v>
      </c>
      <c r="E789" s="146">
        <v>1</v>
      </c>
      <c r="F789" s="171">
        <f t="shared" si="25"/>
        <v>1.97075</v>
      </c>
      <c r="G789" s="146">
        <v>1</v>
      </c>
      <c r="H789" s="147">
        <f t="shared" si="26"/>
        <v>9853.75</v>
      </c>
      <c r="I789" s="148" t="s">
        <v>17</v>
      </c>
      <c r="J789" s="149" t="s">
        <v>123</v>
      </c>
      <c r="K789" s="150" t="s">
        <v>129</v>
      </c>
      <c r="L789" s="135"/>
      <c r="M789" s="165"/>
      <c r="O789" s="165"/>
    </row>
    <row r="790" spans="1:15" s="135" customFormat="1">
      <c r="A790" s="127" t="s">
        <v>840</v>
      </c>
      <c r="B790" s="128" t="s">
        <v>1659</v>
      </c>
      <c r="C790" s="129">
        <v>2.4500000000000002</v>
      </c>
      <c r="D790" s="169">
        <v>0.43292000000000003</v>
      </c>
      <c r="E790" s="130">
        <v>1</v>
      </c>
      <c r="F790" s="169">
        <f t="shared" si="25"/>
        <v>0.43292000000000003</v>
      </c>
      <c r="G790" s="130">
        <v>1</v>
      </c>
      <c r="H790" s="131">
        <f t="shared" si="26"/>
        <v>2164.6</v>
      </c>
      <c r="I790" s="132" t="s">
        <v>17</v>
      </c>
      <c r="J790" s="133" t="s">
        <v>123</v>
      </c>
      <c r="K790" s="134" t="s">
        <v>129</v>
      </c>
      <c r="L790" s="126"/>
      <c r="M790" s="165"/>
      <c r="N790" s="164"/>
      <c r="O790" s="165"/>
    </row>
    <row r="791" spans="1:15">
      <c r="A791" s="136" t="s">
        <v>841</v>
      </c>
      <c r="B791" s="137" t="s">
        <v>1659</v>
      </c>
      <c r="C791" s="138">
        <v>3.09</v>
      </c>
      <c r="D791" s="170">
        <v>0.56059000000000003</v>
      </c>
      <c r="E791" s="139">
        <v>1</v>
      </c>
      <c r="F791" s="170">
        <f t="shared" si="25"/>
        <v>0.56059000000000003</v>
      </c>
      <c r="G791" s="139">
        <v>1</v>
      </c>
      <c r="H791" s="131">
        <f t="shared" si="26"/>
        <v>2802.9500000000003</v>
      </c>
      <c r="I791" s="140" t="s">
        <v>17</v>
      </c>
      <c r="J791" s="141" t="s">
        <v>123</v>
      </c>
      <c r="K791" s="142" t="s">
        <v>129</v>
      </c>
      <c r="L791" s="135"/>
      <c r="M791" s="165"/>
      <c r="N791" s="166"/>
      <c r="O791" s="165"/>
    </row>
    <row r="792" spans="1:15">
      <c r="A792" s="136" t="s">
        <v>842</v>
      </c>
      <c r="B792" s="137" t="s">
        <v>1659</v>
      </c>
      <c r="C792" s="138">
        <v>4.3499999999999996</v>
      </c>
      <c r="D792" s="170">
        <v>0.76937</v>
      </c>
      <c r="E792" s="139">
        <v>1</v>
      </c>
      <c r="F792" s="170">
        <f t="shared" si="25"/>
        <v>0.76937</v>
      </c>
      <c r="G792" s="139">
        <v>1</v>
      </c>
      <c r="H792" s="131">
        <f t="shared" si="26"/>
        <v>3846.85</v>
      </c>
      <c r="I792" s="140" t="s">
        <v>17</v>
      </c>
      <c r="J792" s="141" t="s">
        <v>123</v>
      </c>
      <c r="K792" s="142" t="s">
        <v>129</v>
      </c>
      <c r="L792" s="135"/>
      <c r="M792" s="165"/>
      <c r="O792" s="165"/>
    </row>
    <row r="793" spans="1:15">
      <c r="A793" s="143" t="s">
        <v>843</v>
      </c>
      <c r="B793" s="144" t="s">
        <v>1659</v>
      </c>
      <c r="C793" s="145">
        <v>7.72</v>
      </c>
      <c r="D793" s="171">
        <v>1.43483</v>
      </c>
      <c r="E793" s="146">
        <v>1</v>
      </c>
      <c r="F793" s="171">
        <f t="shared" si="25"/>
        <v>1.43483</v>
      </c>
      <c r="G793" s="146">
        <v>1</v>
      </c>
      <c r="H793" s="147">
        <f t="shared" si="26"/>
        <v>7174.1500000000005</v>
      </c>
      <c r="I793" s="148" t="s">
        <v>17</v>
      </c>
      <c r="J793" s="149" t="s">
        <v>123</v>
      </c>
      <c r="K793" s="150" t="s">
        <v>129</v>
      </c>
      <c r="L793" s="135"/>
      <c r="M793" s="165"/>
      <c r="O793" s="165"/>
    </row>
    <row r="794" spans="1:15">
      <c r="A794" s="127" t="s">
        <v>844</v>
      </c>
      <c r="B794" s="128" t="s">
        <v>1660</v>
      </c>
      <c r="C794" s="129">
        <v>1.73</v>
      </c>
      <c r="D794" s="169">
        <v>0.48082000000000003</v>
      </c>
      <c r="E794" s="130">
        <v>1</v>
      </c>
      <c r="F794" s="169">
        <f t="shared" si="25"/>
        <v>0.48082000000000003</v>
      </c>
      <c r="G794" s="130">
        <v>1</v>
      </c>
      <c r="H794" s="131">
        <f t="shared" si="26"/>
        <v>2404.1</v>
      </c>
      <c r="I794" s="132" t="s">
        <v>17</v>
      </c>
      <c r="J794" s="133" t="s">
        <v>123</v>
      </c>
      <c r="K794" s="134" t="s">
        <v>129</v>
      </c>
      <c r="L794" s="135"/>
      <c r="M794" s="165"/>
      <c r="O794" s="165"/>
    </row>
    <row r="795" spans="1:15">
      <c r="A795" s="136" t="s">
        <v>845</v>
      </c>
      <c r="B795" s="137" t="s">
        <v>1660</v>
      </c>
      <c r="C795" s="138">
        <v>1.94</v>
      </c>
      <c r="D795" s="170">
        <v>0.5958</v>
      </c>
      <c r="E795" s="139">
        <v>1</v>
      </c>
      <c r="F795" s="170">
        <f t="shared" si="25"/>
        <v>0.5958</v>
      </c>
      <c r="G795" s="139">
        <v>1</v>
      </c>
      <c r="H795" s="131">
        <f t="shared" si="26"/>
        <v>2979</v>
      </c>
      <c r="I795" s="140" t="s">
        <v>17</v>
      </c>
      <c r="J795" s="141" t="s">
        <v>123</v>
      </c>
      <c r="K795" s="142" t="s">
        <v>129</v>
      </c>
      <c r="L795" s="135"/>
      <c r="M795" s="165"/>
      <c r="O795" s="165"/>
    </row>
    <row r="796" spans="1:15">
      <c r="A796" s="136" t="s">
        <v>846</v>
      </c>
      <c r="B796" s="137" t="s">
        <v>1660</v>
      </c>
      <c r="C796" s="138">
        <v>3.65</v>
      </c>
      <c r="D796" s="170">
        <v>0.99544999999999995</v>
      </c>
      <c r="E796" s="139">
        <v>1</v>
      </c>
      <c r="F796" s="170">
        <f t="shared" si="25"/>
        <v>0.99544999999999995</v>
      </c>
      <c r="G796" s="139">
        <v>1</v>
      </c>
      <c r="H796" s="131">
        <f t="shared" si="26"/>
        <v>4977.25</v>
      </c>
      <c r="I796" s="140" t="s">
        <v>17</v>
      </c>
      <c r="J796" s="141" t="s">
        <v>123</v>
      </c>
      <c r="K796" s="142" t="s">
        <v>129</v>
      </c>
      <c r="L796" s="135"/>
      <c r="M796" s="165"/>
      <c r="O796" s="165"/>
    </row>
    <row r="797" spans="1:15">
      <c r="A797" s="143" t="s">
        <v>847</v>
      </c>
      <c r="B797" s="144" t="s">
        <v>1660</v>
      </c>
      <c r="C797" s="145">
        <v>6.72</v>
      </c>
      <c r="D797" s="171">
        <v>2.0245000000000002</v>
      </c>
      <c r="E797" s="146">
        <v>1</v>
      </c>
      <c r="F797" s="171">
        <f t="shared" si="25"/>
        <v>2.0245000000000002</v>
      </c>
      <c r="G797" s="146">
        <v>1</v>
      </c>
      <c r="H797" s="147">
        <f t="shared" si="26"/>
        <v>10122.500000000002</v>
      </c>
      <c r="I797" s="148" t="s">
        <v>17</v>
      </c>
      <c r="J797" s="149" t="s">
        <v>123</v>
      </c>
      <c r="K797" s="150" t="s">
        <v>129</v>
      </c>
      <c r="L797" s="135"/>
      <c r="M797" s="165"/>
      <c r="O797" s="165"/>
    </row>
    <row r="798" spans="1:15" s="135" customFormat="1">
      <c r="A798" s="127" t="s">
        <v>848</v>
      </c>
      <c r="B798" s="128" t="s">
        <v>1661</v>
      </c>
      <c r="C798" s="129">
        <v>1.92</v>
      </c>
      <c r="D798" s="169">
        <v>0.45128000000000001</v>
      </c>
      <c r="E798" s="130">
        <v>1</v>
      </c>
      <c r="F798" s="169">
        <f t="shared" si="25"/>
        <v>0.45128000000000001</v>
      </c>
      <c r="G798" s="130">
        <v>1</v>
      </c>
      <c r="H798" s="131">
        <f t="shared" si="26"/>
        <v>2256.4</v>
      </c>
      <c r="I798" s="132" t="s">
        <v>17</v>
      </c>
      <c r="J798" s="133" t="s">
        <v>123</v>
      </c>
      <c r="K798" s="134" t="s">
        <v>129</v>
      </c>
      <c r="L798" s="126"/>
      <c r="M798" s="165"/>
      <c r="N798" s="164"/>
      <c r="O798" s="165"/>
    </row>
    <row r="799" spans="1:15">
      <c r="A799" s="136" t="s">
        <v>849</v>
      </c>
      <c r="B799" s="137" t="s">
        <v>1661</v>
      </c>
      <c r="C799" s="138">
        <v>3.15</v>
      </c>
      <c r="D799" s="170">
        <v>0.66681999999999997</v>
      </c>
      <c r="E799" s="139">
        <v>1</v>
      </c>
      <c r="F799" s="170">
        <f t="shared" si="25"/>
        <v>0.66681999999999997</v>
      </c>
      <c r="G799" s="139">
        <v>1</v>
      </c>
      <c r="H799" s="131">
        <f t="shared" si="26"/>
        <v>3334.1</v>
      </c>
      <c r="I799" s="140" t="s">
        <v>17</v>
      </c>
      <c r="J799" s="141" t="s">
        <v>123</v>
      </c>
      <c r="K799" s="142" t="s">
        <v>129</v>
      </c>
      <c r="L799" s="135"/>
      <c r="M799" s="165"/>
      <c r="N799" s="166"/>
      <c r="O799" s="165"/>
    </row>
    <row r="800" spans="1:15">
      <c r="A800" s="136" t="s">
        <v>850</v>
      </c>
      <c r="B800" s="137" t="s">
        <v>1661</v>
      </c>
      <c r="C800" s="138">
        <v>5.04</v>
      </c>
      <c r="D800" s="170">
        <v>0.97813000000000005</v>
      </c>
      <c r="E800" s="139">
        <v>1</v>
      </c>
      <c r="F800" s="170">
        <f t="shared" si="25"/>
        <v>0.97813000000000005</v>
      </c>
      <c r="G800" s="139">
        <v>1</v>
      </c>
      <c r="H800" s="131">
        <f t="shared" si="26"/>
        <v>4890.6500000000005</v>
      </c>
      <c r="I800" s="140" t="s">
        <v>17</v>
      </c>
      <c r="J800" s="141" t="s">
        <v>123</v>
      </c>
      <c r="K800" s="142" t="s">
        <v>129</v>
      </c>
      <c r="L800" s="135"/>
      <c r="M800" s="165"/>
      <c r="O800" s="165"/>
    </row>
    <row r="801" spans="1:15">
      <c r="A801" s="143" t="s">
        <v>851</v>
      </c>
      <c r="B801" s="144" t="s">
        <v>1661</v>
      </c>
      <c r="C801" s="145">
        <v>8.8800000000000008</v>
      </c>
      <c r="D801" s="171">
        <v>1.84544</v>
      </c>
      <c r="E801" s="146">
        <v>1</v>
      </c>
      <c r="F801" s="171">
        <f t="shared" si="25"/>
        <v>1.84544</v>
      </c>
      <c r="G801" s="146">
        <v>1</v>
      </c>
      <c r="H801" s="147">
        <f t="shared" si="26"/>
        <v>9227.2000000000007</v>
      </c>
      <c r="I801" s="148" t="s">
        <v>17</v>
      </c>
      <c r="J801" s="149" t="s">
        <v>123</v>
      </c>
      <c r="K801" s="150" t="s">
        <v>129</v>
      </c>
      <c r="L801" s="135"/>
      <c r="M801" s="165"/>
      <c r="O801" s="165"/>
    </row>
    <row r="802" spans="1:15">
      <c r="A802" s="127" t="s">
        <v>852</v>
      </c>
      <c r="B802" s="128" t="s">
        <v>1662</v>
      </c>
      <c r="C802" s="129">
        <v>2.39</v>
      </c>
      <c r="D802" s="169">
        <v>0.44716</v>
      </c>
      <c r="E802" s="130">
        <v>1</v>
      </c>
      <c r="F802" s="169">
        <f t="shared" si="25"/>
        <v>0.44716</v>
      </c>
      <c r="G802" s="130">
        <v>1</v>
      </c>
      <c r="H802" s="131">
        <f t="shared" si="26"/>
        <v>2235.8000000000002</v>
      </c>
      <c r="I802" s="132" t="s">
        <v>17</v>
      </c>
      <c r="J802" s="133" t="s">
        <v>123</v>
      </c>
      <c r="K802" s="134" t="s">
        <v>129</v>
      </c>
      <c r="L802" s="135"/>
      <c r="M802" s="165"/>
      <c r="O802" s="165"/>
    </row>
    <row r="803" spans="1:15">
      <c r="A803" s="136" t="s">
        <v>853</v>
      </c>
      <c r="B803" s="137" t="s">
        <v>1662</v>
      </c>
      <c r="C803" s="138">
        <v>3.02</v>
      </c>
      <c r="D803" s="170">
        <v>0.61897999999999997</v>
      </c>
      <c r="E803" s="139">
        <v>1</v>
      </c>
      <c r="F803" s="170">
        <f t="shared" si="25"/>
        <v>0.61897999999999997</v>
      </c>
      <c r="G803" s="139">
        <v>1</v>
      </c>
      <c r="H803" s="131">
        <f t="shared" si="26"/>
        <v>3094.9</v>
      </c>
      <c r="I803" s="140" t="s">
        <v>17</v>
      </c>
      <c r="J803" s="141" t="s">
        <v>123</v>
      </c>
      <c r="K803" s="142" t="s">
        <v>129</v>
      </c>
      <c r="L803" s="135"/>
      <c r="M803" s="165"/>
      <c r="O803" s="165"/>
    </row>
    <row r="804" spans="1:15">
      <c r="A804" s="136" t="s">
        <v>854</v>
      </c>
      <c r="B804" s="137" t="s">
        <v>1662</v>
      </c>
      <c r="C804" s="138">
        <v>4.95</v>
      </c>
      <c r="D804" s="170">
        <v>0.89119999999999999</v>
      </c>
      <c r="E804" s="139">
        <v>1</v>
      </c>
      <c r="F804" s="170">
        <f t="shared" si="25"/>
        <v>0.89119999999999999</v>
      </c>
      <c r="G804" s="139">
        <v>1</v>
      </c>
      <c r="H804" s="131">
        <f t="shared" si="26"/>
        <v>4456</v>
      </c>
      <c r="I804" s="140" t="s">
        <v>17</v>
      </c>
      <c r="J804" s="141" t="s">
        <v>123</v>
      </c>
      <c r="K804" s="142" t="s">
        <v>129</v>
      </c>
      <c r="L804" s="135"/>
      <c r="M804" s="165"/>
      <c r="O804" s="165"/>
    </row>
    <row r="805" spans="1:15">
      <c r="A805" s="143" t="s">
        <v>855</v>
      </c>
      <c r="B805" s="144" t="s">
        <v>1662</v>
      </c>
      <c r="C805" s="145">
        <v>7.31</v>
      </c>
      <c r="D805" s="171">
        <v>1.8129999999999999</v>
      </c>
      <c r="E805" s="146">
        <v>1</v>
      </c>
      <c r="F805" s="171">
        <f t="shared" si="25"/>
        <v>1.8129999999999999</v>
      </c>
      <c r="G805" s="146">
        <v>1</v>
      </c>
      <c r="H805" s="147">
        <f t="shared" si="26"/>
        <v>9065</v>
      </c>
      <c r="I805" s="148" t="s">
        <v>17</v>
      </c>
      <c r="J805" s="149" t="s">
        <v>123</v>
      </c>
      <c r="K805" s="150" t="s">
        <v>129</v>
      </c>
      <c r="L805" s="135"/>
      <c r="M805" s="165"/>
      <c r="O805" s="165"/>
    </row>
    <row r="806" spans="1:15" s="135" customFormat="1">
      <c r="A806" s="127" t="s">
        <v>1416</v>
      </c>
      <c r="B806" s="128" t="s">
        <v>1663</v>
      </c>
      <c r="C806" s="129">
        <v>2.37</v>
      </c>
      <c r="D806" s="169">
        <v>0.44571</v>
      </c>
      <c r="E806" s="130">
        <v>1</v>
      </c>
      <c r="F806" s="169">
        <f t="shared" si="25"/>
        <v>0.44571</v>
      </c>
      <c r="G806" s="130">
        <v>1</v>
      </c>
      <c r="H806" s="131">
        <f t="shared" si="26"/>
        <v>2228.5500000000002</v>
      </c>
      <c r="I806" s="132" t="s">
        <v>17</v>
      </c>
      <c r="J806" s="133" t="s">
        <v>123</v>
      </c>
      <c r="K806" s="134" t="s">
        <v>129</v>
      </c>
      <c r="L806" s="126"/>
      <c r="M806" s="165"/>
      <c r="N806" s="164"/>
      <c r="O806" s="165"/>
    </row>
    <row r="807" spans="1:15">
      <c r="A807" s="136" t="s">
        <v>1417</v>
      </c>
      <c r="B807" s="137" t="s">
        <v>1663</v>
      </c>
      <c r="C807" s="138">
        <v>3.22</v>
      </c>
      <c r="D807" s="170">
        <v>0.59750000000000003</v>
      </c>
      <c r="E807" s="139">
        <v>1</v>
      </c>
      <c r="F807" s="170">
        <f t="shared" si="25"/>
        <v>0.59750000000000003</v>
      </c>
      <c r="G807" s="139">
        <v>1</v>
      </c>
      <c r="H807" s="131">
        <f t="shared" si="26"/>
        <v>2987.5</v>
      </c>
      <c r="I807" s="140" t="s">
        <v>17</v>
      </c>
      <c r="J807" s="141" t="s">
        <v>123</v>
      </c>
      <c r="K807" s="142" t="s">
        <v>129</v>
      </c>
      <c r="L807" s="135"/>
      <c r="M807" s="165"/>
      <c r="N807" s="166"/>
      <c r="O807" s="165"/>
    </row>
    <row r="808" spans="1:15">
      <c r="A808" s="136" t="s">
        <v>1418</v>
      </c>
      <c r="B808" s="137" t="s">
        <v>1663</v>
      </c>
      <c r="C808" s="138">
        <v>5.14</v>
      </c>
      <c r="D808" s="170">
        <v>0.94138999999999995</v>
      </c>
      <c r="E808" s="139">
        <v>1</v>
      </c>
      <c r="F808" s="170">
        <f t="shared" si="25"/>
        <v>0.94138999999999995</v>
      </c>
      <c r="G808" s="139">
        <v>1</v>
      </c>
      <c r="H808" s="131">
        <f t="shared" si="26"/>
        <v>4706.95</v>
      </c>
      <c r="I808" s="140" t="s">
        <v>17</v>
      </c>
      <c r="J808" s="141" t="s">
        <v>123</v>
      </c>
      <c r="K808" s="142" t="s">
        <v>129</v>
      </c>
      <c r="L808" s="135"/>
      <c r="M808" s="165"/>
      <c r="O808" s="165"/>
    </row>
    <row r="809" spans="1:15">
      <c r="A809" s="143" t="s">
        <v>1419</v>
      </c>
      <c r="B809" s="144" t="s">
        <v>1663</v>
      </c>
      <c r="C809" s="145">
        <v>10.11</v>
      </c>
      <c r="D809" s="171">
        <v>2.0810599999999999</v>
      </c>
      <c r="E809" s="146">
        <v>1</v>
      </c>
      <c r="F809" s="171">
        <f t="shared" si="25"/>
        <v>2.0810599999999999</v>
      </c>
      <c r="G809" s="146">
        <v>1</v>
      </c>
      <c r="H809" s="147">
        <f t="shared" si="26"/>
        <v>10405.299999999999</v>
      </c>
      <c r="I809" s="148" t="s">
        <v>17</v>
      </c>
      <c r="J809" s="149" t="s">
        <v>123</v>
      </c>
      <c r="K809" s="150" t="s">
        <v>129</v>
      </c>
      <c r="L809" s="135"/>
      <c r="M809" s="165"/>
      <c r="O809" s="165"/>
    </row>
    <row r="810" spans="1:15">
      <c r="A810" s="127" t="s">
        <v>1420</v>
      </c>
      <c r="B810" s="128" t="s">
        <v>1664</v>
      </c>
      <c r="C810" s="129">
        <v>2.1</v>
      </c>
      <c r="D810" s="169">
        <v>0.45096999999999998</v>
      </c>
      <c r="E810" s="130">
        <v>1</v>
      </c>
      <c r="F810" s="169">
        <f t="shared" si="25"/>
        <v>0.45096999999999998</v>
      </c>
      <c r="G810" s="130">
        <v>1</v>
      </c>
      <c r="H810" s="131">
        <f t="shared" si="26"/>
        <v>2254.85</v>
      </c>
      <c r="I810" s="132" t="s">
        <v>17</v>
      </c>
      <c r="J810" s="133" t="s">
        <v>123</v>
      </c>
      <c r="K810" s="134" t="s">
        <v>129</v>
      </c>
      <c r="L810" s="135"/>
      <c r="M810" s="165"/>
      <c r="O810" s="165"/>
    </row>
    <row r="811" spans="1:15">
      <c r="A811" s="136" t="s">
        <v>1421</v>
      </c>
      <c r="B811" s="137" t="s">
        <v>1664</v>
      </c>
      <c r="C811" s="138">
        <v>2.87</v>
      </c>
      <c r="D811" s="170">
        <v>0.58664000000000005</v>
      </c>
      <c r="E811" s="139">
        <v>1</v>
      </c>
      <c r="F811" s="170">
        <f t="shared" si="25"/>
        <v>0.58664000000000005</v>
      </c>
      <c r="G811" s="139">
        <v>1</v>
      </c>
      <c r="H811" s="131">
        <f t="shared" si="26"/>
        <v>2933.2000000000003</v>
      </c>
      <c r="I811" s="140" t="s">
        <v>17</v>
      </c>
      <c r="J811" s="141" t="s">
        <v>123</v>
      </c>
      <c r="K811" s="142" t="s">
        <v>129</v>
      </c>
      <c r="L811" s="135"/>
      <c r="M811" s="165"/>
      <c r="O811" s="165"/>
    </row>
    <row r="812" spans="1:15">
      <c r="A812" s="136" t="s">
        <v>1422</v>
      </c>
      <c r="B812" s="137" t="s">
        <v>1664</v>
      </c>
      <c r="C812" s="138">
        <v>4.12</v>
      </c>
      <c r="D812" s="170">
        <v>0.86109000000000002</v>
      </c>
      <c r="E812" s="139">
        <v>1</v>
      </c>
      <c r="F812" s="170">
        <f t="shared" si="25"/>
        <v>0.86109000000000002</v>
      </c>
      <c r="G812" s="139">
        <v>1</v>
      </c>
      <c r="H812" s="131">
        <f t="shared" si="26"/>
        <v>4305.45</v>
      </c>
      <c r="I812" s="140" t="s">
        <v>17</v>
      </c>
      <c r="J812" s="141" t="s">
        <v>123</v>
      </c>
      <c r="K812" s="142" t="s">
        <v>129</v>
      </c>
      <c r="L812" s="135"/>
      <c r="M812" s="165"/>
      <c r="O812" s="165"/>
    </row>
    <row r="813" spans="1:15">
      <c r="A813" s="143" t="s">
        <v>1423</v>
      </c>
      <c r="B813" s="144" t="s">
        <v>1664</v>
      </c>
      <c r="C813" s="145">
        <v>6.93</v>
      </c>
      <c r="D813" s="171">
        <v>1.75099</v>
      </c>
      <c r="E813" s="146">
        <v>1</v>
      </c>
      <c r="F813" s="171">
        <f t="shared" si="25"/>
        <v>1.75099</v>
      </c>
      <c r="G813" s="146">
        <v>1</v>
      </c>
      <c r="H813" s="147">
        <f t="shared" si="26"/>
        <v>8754.9500000000007</v>
      </c>
      <c r="I813" s="148" t="s">
        <v>17</v>
      </c>
      <c r="J813" s="149" t="s">
        <v>123</v>
      </c>
      <c r="K813" s="150" t="s">
        <v>129</v>
      </c>
      <c r="L813" s="135"/>
      <c r="M813" s="165"/>
      <c r="O813" s="165"/>
    </row>
    <row r="814" spans="1:15" s="135" customFormat="1">
      <c r="A814" s="127" t="s">
        <v>856</v>
      </c>
      <c r="B814" s="128" t="s">
        <v>1665</v>
      </c>
      <c r="C814" s="129">
        <v>1.62</v>
      </c>
      <c r="D814" s="169">
        <v>1.2522800000000001</v>
      </c>
      <c r="E814" s="130">
        <v>1</v>
      </c>
      <c r="F814" s="169">
        <f t="shared" si="25"/>
        <v>1.2522800000000001</v>
      </c>
      <c r="G814" s="130">
        <v>1</v>
      </c>
      <c r="H814" s="131">
        <f t="shared" si="26"/>
        <v>6261.4000000000005</v>
      </c>
      <c r="I814" s="132" t="s">
        <v>17</v>
      </c>
      <c r="J814" s="133" t="s">
        <v>123</v>
      </c>
      <c r="K814" s="134" t="s">
        <v>129</v>
      </c>
      <c r="L814" s="126"/>
      <c r="M814" s="165"/>
      <c r="N814" s="164"/>
      <c r="O814" s="165"/>
    </row>
    <row r="815" spans="1:15">
      <c r="A815" s="136" t="s">
        <v>857</v>
      </c>
      <c r="B815" s="137" t="s">
        <v>1665</v>
      </c>
      <c r="C815" s="138">
        <v>2.13</v>
      </c>
      <c r="D815" s="170">
        <v>1.3938699999999999</v>
      </c>
      <c r="E815" s="139">
        <v>1</v>
      </c>
      <c r="F815" s="170">
        <f t="shared" si="25"/>
        <v>1.3938699999999999</v>
      </c>
      <c r="G815" s="139">
        <v>1</v>
      </c>
      <c r="H815" s="131">
        <f t="shared" si="26"/>
        <v>6969.3499999999995</v>
      </c>
      <c r="I815" s="140" t="s">
        <v>17</v>
      </c>
      <c r="J815" s="141" t="s">
        <v>123</v>
      </c>
      <c r="K815" s="142" t="s">
        <v>129</v>
      </c>
      <c r="L815" s="135"/>
      <c r="M815" s="165"/>
      <c r="N815" s="166"/>
      <c r="O815" s="165"/>
    </row>
    <row r="816" spans="1:15">
      <c r="A816" s="136" t="s">
        <v>858</v>
      </c>
      <c r="B816" s="137" t="s">
        <v>1665</v>
      </c>
      <c r="C816" s="138">
        <v>5.79</v>
      </c>
      <c r="D816" s="170">
        <v>2.2161200000000001</v>
      </c>
      <c r="E816" s="139">
        <v>1</v>
      </c>
      <c r="F816" s="170">
        <f t="shared" si="25"/>
        <v>2.2161200000000001</v>
      </c>
      <c r="G816" s="139">
        <v>1</v>
      </c>
      <c r="H816" s="131">
        <f t="shared" si="26"/>
        <v>11080.6</v>
      </c>
      <c r="I816" s="140" t="s">
        <v>17</v>
      </c>
      <c r="J816" s="141" t="s">
        <v>123</v>
      </c>
      <c r="K816" s="142" t="s">
        <v>129</v>
      </c>
      <c r="L816" s="135"/>
      <c r="M816" s="165"/>
      <c r="O816" s="165"/>
    </row>
    <row r="817" spans="1:15">
      <c r="A817" s="143" t="s">
        <v>859</v>
      </c>
      <c r="B817" s="144" t="s">
        <v>1665</v>
      </c>
      <c r="C817" s="145">
        <v>13.67</v>
      </c>
      <c r="D817" s="171">
        <v>4.6093599999999997</v>
      </c>
      <c r="E817" s="146">
        <v>1</v>
      </c>
      <c r="F817" s="171">
        <f t="shared" si="25"/>
        <v>4.6093599999999997</v>
      </c>
      <c r="G817" s="146">
        <v>1</v>
      </c>
      <c r="H817" s="147">
        <f t="shared" si="26"/>
        <v>23046.799999999999</v>
      </c>
      <c r="I817" s="148" t="s">
        <v>17</v>
      </c>
      <c r="J817" s="149" t="s">
        <v>123</v>
      </c>
      <c r="K817" s="150" t="s">
        <v>129</v>
      </c>
      <c r="L817" s="135"/>
      <c r="M817" s="165"/>
      <c r="O817" s="165"/>
    </row>
    <row r="818" spans="1:15">
      <c r="A818" s="127" t="s">
        <v>860</v>
      </c>
      <c r="B818" s="128" t="s">
        <v>1666</v>
      </c>
      <c r="C818" s="129">
        <v>1.59</v>
      </c>
      <c r="D818" s="169">
        <v>0.63046999999999997</v>
      </c>
      <c r="E818" s="130">
        <v>1</v>
      </c>
      <c r="F818" s="169">
        <f t="shared" si="25"/>
        <v>0.63046999999999997</v>
      </c>
      <c r="G818" s="130">
        <v>1</v>
      </c>
      <c r="H818" s="131">
        <f t="shared" si="26"/>
        <v>3152.35</v>
      </c>
      <c r="I818" s="132" t="s">
        <v>17</v>
      </c>
      <c r="J818" s="133" t="s">
        <v>123</v>
      </c>
      <c r="K818" s="134" t="s">
        <v>129</v>
      </c>
      <c r="L818" s="135"/>
      <c r="M818" s="165"/>
      <c r="O818" s="165"/>
    </row>
    <row r="819" spans="1:15">
      <c r="A819" s="136" t="s">
        <v>861</v>
      </c>
      <c r="B819" s="137" t="s">
        <v>1666</v>
      </c>
      <c r="C819" s="138">
        <v>2.27</v>
      </c>
      <c r="D819" s="170">
        <v>0.81999</v>
      </c>
      <c r="E819" s="139">
        <v>1</v>
      </c>
      <c r="F819" s="170">
        <f t="shared" si="25"/>
        <v>0.81999</v>
      </c>
      <c r="G819" s="139">
        <v>1</v>
      </c>
      <c r="H819" s="131">
        <f t="shared" si="26"/>
        <v>4099.95</v>
      </c>
      <c r="I819" s="140" t="s">
        <v>17</v>
      </c>
      <c r="J819" s="141" t="s">
        <v>123</v>
      </c>
      <c r="K819" s="142" t="s">
        <v>129</v>
      </c>
      <c r="L819" s="135"/>
      <c r="M819" s="165"/>
      <c r="O819" s="165"/>
    </row>
    <row r="820" spans="1:15">
      <c r="A820" s="136" t="s">
        <v>862</v>
      </c>
      <c r="B820" s="137" t="s">
        <v>1666</v>
      </c>
      <c r="C820" s="138">
        <v>7.15</v>
      </c>
      <c r="D820" s="170">
        <v>1.4933799999999999</v>
      </c>
      <c r="E820" s="139">
        <v>1</v>
      </c>
      <c r="F820" s="170">
        <f t="shared" si="25"/>
        <v>1.4933799999999999</v>
      </c>
      <c r="G820" s="139">
        <v>1</v>
      </c>
      <c r="H820" s="131">
        <f t="shared" si="26"/>
        <v>7466.9</v>
      </c>
      <c r="I820" s="140" t="s">
        <v>17</v>
      </c>
      <c r="J820" s="141" t="s">
        <v>123</v>
      </c>
      <c r="K820" s="142" t="s">
        <v>129</v>
      </c>
      <c r="L820" s="135"/>
      <c r="M820" s="165"/>
      <c r="O820" s="165"/>
    </row>
    <row r="821" spans="1:15">
      <c r="A821" s="143" t="s">
        <v>863</v>
      </c>
      <c r="B821" s="144" t="s">
        <v>1666</v>
      </c>
      <c r="C821" s="145">
        <v>11.5</v>
      </c>
      <c r="D821" s="171">
        <v>2.8548200000000001</v>
      </c>
      <c r="E821" s="146">
        <v>1</v>
      </c>
      <c r="F821" s="171">
        <f t="shared" si="25"/>
        <v>2.8548200000000001</v>
      </c>
      <c r="G821" s="146">
        <v>1</v>
      </c>
      <c r="H821" s="147">
        <f t="shared" si="26"/>
        <v>14274.1</v>
      </c>
      <c r="I821" s="148" t="s">
        <v>17</v>
      </c>
      <c r="J821" s="149" t="s">
        <v>123</v>
      </c>
      <c r="K821" s="150" t="s">
        <v>129</v>
      </c>
      <c r="L821" s="135"/>
      <c r="M821" s="165"/>
      <c r="O821" s="165"/>
    </row>
    <row r="822" spans="1:15" s="135" customFormat="1">
      <c r="A822" s="127" t="s">
        <v>864</v>
      </c>
      <c r="B822" s="128" t="s">
        <v>1667</v>
      </c>
      <c r="C822" s="129">
        <v>2.2799999999999998</v>
      </c>
      <c r="D822" s="169">
        <v>0.72552000000000005</v>
      </c>
      <c r="E822" s="130">
        <v>1</v>
      </c>
      <c r="F822" s="169">
        <f t="shared" si="25"/>
        <v>0.72552000000000005</v>
      </c>
      <c r="G822" s="130">
        <v>1</v>
      </c>
      <c r="H822" s="131">
        <f t="shared" si="26"/>
        <v>3627.6000000000004</v>
      </c>
      <c r="I822" s="132" t="s">
        <v>17</v>
      </c>
      <c r="J822" s="133" t="s">
        <v>123</v>
      </c>
      <c r="K822" s="134" t="s">
        <v>129</v>
      </c>
      <c r="L822" s="126"/>
      <c r="M822" s="165"/>
      <c r="N822" s="164"/>
      <c r="O822" s="165"/>
    </row>
    <row r="823" spans="1:15">
      <c r="A823" s="136" t="s">
        <v>865</v>
      </c>
      <c r="B823" s="137" t="s">
        <v>1667</v>
      </c>
      <c r="C823" s="138">
        <v>4.12</v>
      </c>
      <c r="D823" s="170">
        <v>1.0838099999999999</v>
      </c>
      <c r="E823" s="139">
        <v>1</v>
      </c>
      <c r="F823" s="170">
        <f t="shared" si="25"/>
        <v>1.0838099999999999</v>
      </c>
      <c r="G823" s="139">
        <v>1</v>
      </c>
      <c r="H823" s="131">
        <f t="shared" si="26"/>
        <v>5419.0499999999993</v>
      </c>
      <c r="I823" s="140" t="s">
        <v>17</v>
      </c>
      <c r="J823" s="141" t="s">
        <v>123</v>
      </c>
      <c r="K823" s="142" t="s">
        <v>129</v>
      </c>
      <c r="L823" s="135"/>
      <c r="M823" s="165"/>
      <c r="N823" s="166"/>
      <c r="O823" s="165"/>
    </row>
    <row r="824" spans="1:15">
      <c r="A824" s="136" t="s">
        <v>866</v>
      </c>
      <c r="B824" s="137" t="s">
        <v>1667</v>
      </c>
      <c r="C824" s="138">
        <v>6.74</v>
      </c>
      <c r="D824" s="170">
        <v>1.8927400000000001</v>
      </c>
      <c r="E824" s="139">
        <v>1</v>
      </c>
      <c r="F824" s="170">
        <f t="shared" si="25"/>
        <v>1.8927400000000001</v>
      </c>
      <c r="G824" s="139">
        <v>1</v>
      </c>
      <c r="H824" s="131">
        <f t="shared" si="26"/>
        <v>9463.7000000000007</v>
      </c>
      <c r="I824" s="140" t="s">
        <v>17</v>
      </c>
      <c r="J824" s="141" t="s">
        <v>123</v>
      </c>
      <c r="K824" s="142" t="s">
        <v>129</v>
      </c>
      <c r="L824" s="135"/>
      <c r="M824" s="165"/>
      <c r="O824" s="165"/>
    </row>
    <row r="825" spans="1:15">
      <c r="A825" s="143" t="s">
        <v>867</v>
      </c>
      <c r="B825" s="144" t="s">
        <v>1667</v>
      </c>
      <c r="C825" s="145">
        <v>15.33</v>
      </c>
      <c r="D825" s="171">
        <v>3.8527800000000001</v>
      </c>
      <c r="E825" s="146">
        <v>1</v>
      </c>
      <c r="F825" s="171">
        <f t="shared" si="25"/>
        <v>3.8527800000000001</v>
      </c>
      <c r="G825" s="146">
        <v>1</v>
      </c>
      <c r="H825" s="147">
        <f t="shared" si="26"/>
        <v>19263.900000000001</v>
      </c>
      <c r="I825" s="148" t="s">
        <v>17</v>
      </c>
      <c r="J825" s="149" t="s">
        <v>123</v>
      </c>
      <c r="K825" s="150" t="s">
        <v>129</v>
      </c>
      <c r="L825" s="135"/>
      <c r="M825" s="165"/>
      <c r="O825" s="165"/>
    </row>
    <row r="826" spans="1:15">
      <c r="A826" s="127" t="s">
        <v>868</v>
      </c>
      <c r="B826" s="128" t="s">
        <v>1668</v>
      </c>
      <c r="C826" s="129">
        <v>1.92</v>
      </c>
      <c r="D826" s="169">
        <v>0.81106999999999996</v>
      </c>
      <c r="E826" s="130">
        <v>1</v>
      </c>
      <c r="F826" s="169">
        <f t="shared" si="25"/>
        <v>0.81106999999999996</v>
      </c>
      <c r="G826" s="130">
        <v>1</v>
      </c>
      <c r="H826" s="131">
        <f t="shared" si="26"/>
        <v>4055.35</v>
      </c>
      <c r="I826" s="132" t="s">
        <v>17</v>
      </c>
      <c r="J826" s="133" t="s">
        <v>123</v>
      </c>
      <c r="K826" s="134" t="s">
        <v>129</v>
      </c>
      <c r="L826" s="135"/>
      <c r="M826" s="165"/>
      <c r="O826" s="165"/>
    </row>
    <row r="827" spans="1:15">
      <c r="A827" s="136" t="s">
        <v>869</v>
      </c>
      <c r="B827" s="137" t="s">
        <v>1668</v>
      </c>
      <c r="C827" s="138">
        <v>1.51</v>
      </c>
      <c r="D827" s="170">
        <v>1.26515</v>
      </c>
      <c r="E827" s="139">
        <v>1</v>
      </c>
      <c r="F827" s="170">
        <f t="shared" si="25"/>
        <v>1.26515</v>
      </c>
      <c r="G827" s="139">
        <v>1</v>
      </c>
      <c r="H827" s="131">
        <f t="shared" si="26"/>
        <v>6325.75</v>
      </c>
      <c r="I827" s="140" t="s">
        <v>17</v>
      </c>
      <c r="J827" s="141" t="s">
        <v>123</v>
      </c>
      <c r="K827" s="142" t="s">
        <v>129</v>
      </c>
      <c r="L827" s="135"/>
      <c r="M827" s="165"/>
      <c r="O827" s="165"/>
    </row>
    <row r="828" spans="1:15">
      <c r="A828" s="136" t="s">
        <v>870</v>
      </c>
      <c r="B828" s="137" t="s">
        <v>1668</v>
      </c>
      <c r="C828" s="138">
        <v>2.5</v>
      </c>
      <c r="D828" s="170">
        <v>1.57657</v>
      </c>
      <c r="E828" s="139">
        <v>1</v>
      </c>
      <c r="F828" s="170">
        <f t="shared" si="25"/>
        <v>1.57657</v>
      </c>
      <c r="G828" s="139">
        <v>1</v>
      </c>
      <c r="H828" s="131">
        <f t="shared" si="26"/>
        <v>7882.85</v>
      </c>
      <c r="I828" s="140" t="s">
        <v>17</v>
      </c>
      <c r="J828" s="141" t="s">
        <v>123</v>
      </c>
      <c r="K828" s="142" t="s">
        <v>129</v>
      </c>
      <c r="L828" s="135"/>
      <c r="M828" s="165"/>
      <c r="O828" s="165"/>
    </row>
    <row r="829" spans="1:15">
      <c r="A829" s="143" t="s">
        <v>871</v>
      </c>
      <c r="B829" s="144" t="s">
        <v>1668</v>
      </c>
      <c r="C829" s="145">
        <v>9.0820581030148695</v>
      </c>
      <c r="D829" s="171">
        <v>3.9580000000000002</v>
      </c>
      <c r="E829" s="146">
        <v>1</v>
      </c>
      <c r="F829" s="171">
        <f t="shared" si="25"/>
        <v>3.9580000000000002</v>
      </c>
      <c r="G829" s="146">
        <v>1</v>
      </c>
      <c r="H829" s="147">
        <f t="shared" si="26"/>
        <v>19790</v>
      </c>
      <c r="I829" s="148" t="s">
        <v>17</v>
      </c>
      <c r="J829" s="149" t="s">
        <v>123</v>
      </c>
      <c r="K829" s="150" t="s">
        <v>129</v>
      </c>
      <c r="L829" s="135"/>
      <c r="M829" s="165"/>
      <c r="O829" s="165"/>
    </row>
    <row r="830" spans="1:15" s="135" customFormat="1">
      <c r="A830" s="127" t="s">
        <v>872</v>
      </c>
      <c r="B830" s="128" t="s">
        <v>1669</v>
      </c>
      <c r="C830" s="129">
        <v>1.78</v>
      </c>
      <c r="D830" s="169">
        <v>0.39512999999999998</v>
      </c>
      <c r="E830" s="130">
        <v>1</v>
      </c>
      <c r="F830" s="169">
        <f t="shared" si="25"/>
        <v>0.39512999999999998</v>
      </c>
      <c r="G830" s="130">
        <v>1</v>
      </c>
      <c r="H830" s="131">
        <f t="shared" si="26"/>
        <v>1975.6499999999999</v>
      </c>
      <c r="I830" s="132" t="s">
        <v>17</v>
      </c>
      <c r="J830" s="133" t="s">
        <v>123</v>
      </c>
      <c r="K830" s="134" t="s">
        <v>129</v>
      </c>
      <c r="L830" s="126"/>
      <c r="M830" s="165"/>
      <c r="N830" s="164"/>
      <c r="O830" s="165"/>
    </row>
    <row r="831" spans="1:15">
      <c r="A831" s="136" t="s">
        <v>873</v>
      </c>
      <c r="B831" s="137" t="s">
        <v>1669</v>
      </c>
      <c r="C831" s="138">
        <v>3.21</v>
      </c>
      <c r="D831" s="170">
        <v>0.66117000000000004</v>
      </c>
      <c r="E831" s="139">
        <v>1</v>
      </c>
      <c r="F831" s="170">
        <f t="shared" si="25"/>
        <v>0.66117000000000004</v>
      </c>
      <c r="G831" s="139">
        <v>1</v>
      </c>
      <c r="H831" s="131">
        <f t="shared" si="26"/>
        <v>3305.8500000000004</v>
      </c>
      <c r="I831" s="140" t="s">
        <v>17</v>
      </c>
      <c r="J831" s="141" t="s">
        <v>123</v>
      </c>
      <c r="K831" s="142" t="s">
        <v>129</v>
      </c>
      <c r="L831" s="135"/>
      <c r="M831" s="165"/>
      <c r="N831" s="166"/>
      <c r="O831" s="165"/>
    </row>
    <row r="832" spans="1:15">
      <c r="A832" s="136" t="s">
        <v>874</v>
      </c>
      <c r="B832" s="137" t="s">
        <v>1669</v>
      </c>
      <c r="C832" s="138">
        <v>5.32</v>
      </c>
      <c r="D832" s="170">
        <v>1.04305</v>
      </c>
      <c r="E832" s="139">
        <v>1</v>
      </c>
      <c r="F832" s="170">
        <f t="shared" si="25"/>
        <v>1.04305</v>
      </c>
      <c r="G832" s="139">
        <v>1</v>
      </c>
      <c r="H832" s="131">
        <f t="shared" si="26"/>
        <v>5215.25</v>
      </c>
      <c r="I832" s="140" t="s">
        <v>17</v>
      </c>
      <c r="J832" s="141" t="s">
        <v>123</v>
      </c>
      <c r="K832" s="142" t="s">
        <v>129</v>
      </c>
      <c r="L832" s="135"/>
      <c r="M832" s="165"/>
      <c r="O832" s="165"/>
    </row>
    <row r="833" spans="1:15">
      <c r="A833" s="143" t="s">
        <v>875</v>
      </c>
      <c r="B833" s="144" t="s">
        <v>1669</v>
      </c>
      <c r="C833" s="145">
        <v>8.44</v>
      </c>
      <c r="D833" s="171">
        <v>1.51101</v>
      </c>
      <c r="E833" s="146">
        <v>1</v>
      </c>
      <c r="F833" s="171">
        <f t="shared" si="25"/>
        <v>1.51101</v>
      </c>
      <c r="G833" s="146">
        <v>1</v>
      </c>
      <c r="H833" s="147">
        <f t="shared" si="26"/>
        <v>7555.05</v>
      </c>
      <c r="I833" s="148" t="s">
        <v>17</v>
      </c>
      <c r="J833" s="149" t="s">
        <v>123</v>
      </c>
      <c r="K833" s="150" t="s">
        <v>129</v>
      </c>
      <c r="L833" s="135"/>
      <c r="M833" s="165"/>
      <c r="O833" s="165"/>
    </row>
    <row r="834" spans="1:15">
      <c r="A834" s="127" t="s">
        <v>876</v>
      </c>
      <c r="B834" s="128" t="s">
        <v>1670</v>
      </c>
      <c r="C834" s="129">
        <v>2.48</v>
      </c>
      <c r="D834" s="169">
        <v>0.41454999999999997</v>
      </c>
      <c r="E834" s="130">
        <v>1</v>
      </c>
      <c r="F834" s="169">
        <f t="shared" si="25"/>
        <v>0.41454999999999997</v>
      </c>
      <c r="G834" s="130">
        <v>1</v>
      </c>
      <c r="H834" s="131">
        <f t="shared" si="26"/>
        <v>2072.75</v>
      </c>
      <c r="I834" s="132" t="s">
        <v>17</v>
      </c>
      <c r="J834" s="133" t="s">
        <v>123</v>
      </c>
      <c r="K834" s="134" t="s">
        <v>129</v>
      </c>
      <c r="L834" s="135"/>
      <c r="M834" s="165"/>
      <c r="O834" s="165"/>
    </row>
    <row r="835" spans="1:15">
      <c r="A835" s="136" t="s">
        <v>877</v>
      </c>
      <c r="B835" s="137" t="s">
        <v>1670</v>
      </c>
      <c r="C835" s="138">
        <v>2.96</v>
      </c>
      <c r="D835" s="170">
        <v>0.56698000000000004</v>
      </c>
      <c r="E835" s="139">
        <v>1</v>
      </c>
      <c r="F835" s="170">
        <f t="shared" si="25"/>
        <v>0.56698000000000004</v>
      </c>
      <c r="G835" s="139">
        <v>1</v>
      </c>
      <c r="H835" s="131">
        <f t="shared" si="26"/>
        <v>2834.9</v>
      </c>
      <c r="I835" s="140" t="s">
        <v>17</v>
      </c>
      <c r="J835" s="141" t="s">
        <v>123</v>
      </c>
      <c r="K835" s="142" t="s">
        <v>129</v>
      </c>
      <c r="L835" s="135"/>
      <c r="M835" s="165"/>
      <c r="O835" s="165"/>
    </row>
    <row r="836" spans="1:15">
      <c r="A836" s="136" t="s">
        <v>878</v>
      </c>
      <c r="B836" s="137" t="s">
        <v>1670</v>
      </c>
      <c r="C836" s="138">
        <v>4.58</v>
      </c>
      <c r="D836" s="170">
        <v>0.85594000000000003</v>
      </c>
      <c r="E836" s="139">
        <v>1</v>
      </c>
      <c r="F836" s="170">
        <f t="shared" si="25"/>
        <v>0.85594000000000003</v>
      </c>
      <c r="G836" s="139">
        <v>1</v>
      </c>
      <c r="H836" s="131">
        <f t="shared" si="26"/>
        <v>4279.7</v>
      </c>
      <c r="I836" s="140" t="s">
        <v>17</v>
      </c>
      <c r="J836" s="141" t="s">
        <v>123</v>
      </c>
      <c r="K836" s="142" t="s">
        <v>129</v>
      </c>
      <c r="L836" s="135"/>
      <c r="M836" s="165"/>
      <c r="O836" s="165"/>
    </row>
    <row r="837" spans="1:15">
      <c r="A837" s="143" t="s">
        <v>879</v>
      </c>
      <c r="B837" s="144" t="s">
        <v>1670</v>
      </c>
      <c r="C837" s="145">
        <v>13.92</v>
      </c>
      <c r="D837" s="171">
        <v>1.82884</v>
      </c>
      <c r="E837" s="146">
        <v>1</v>
      </c>
      <c r="F837" s="171">
        <f t="shared" si="25"/>
        <v>1.82884</v>
      </c>
      <c r="G837" s="146">
        <v>1</v>
      </c>
      <c r="H837" s="147">
        <f t="shared" si="26"/>
        <v>9144.2000000000007</v>
      </c>
      <c r="I837" s="148" t="s">
        <v>17</v>
      </c>
      <c r="J837" s="149" t="s">
        <v>123</v>
      </c>
      <c r="K837" s="150" t="s">
        <v>129</v>
      </c>
      <c r="L837" s="135"/>
      <c r="M837" s="165"/>
      <c r="O837" s="165"/>
    </row>
    <row r="838" spans="1:15" s="135" customFormat="1">
      <c r="A838" s="127" t="s">
        <v>880</v>
      </c>
      <c r="B838" s="128" t="s">
        <v>1671</v>
      </c>
      <c r="C838" s="129">
        <v>2.42</v>
      </c>
      <c r="D838" s="169">
        <v>1.1731</v>
      </c>
      <c r="E838" s="130">
        <v>1</v>
      </c>
      <c r="F838" s="169">
        <f t="shared" si="25"/>
        <v>1.1731</v>
      </c>
      <c r="G838" s="130">
        <v>1</v>
      </c>
      <c r="H838" s="131">
        <f t="shared" si="26"/>
        <v>5865.5</v>
      </c>
      <c r="I838" s="132" t="s">
        <v>17</v>
      </c>
      <c r="J838" s="133" t="s">
        <v>123</v>
      </c>
      <c r="K838" s="134" t="s">
        <v>129</v>
      </c>
      <c r="L838" s="126"/>
      <c r="M838" s="165"/>
      <c r="N838" s="164"/>
      <c r="O838" s="165"/>
    </row>
    <row r="839" spans="1:15">
      <c r="A839" s="136" t="s">
        <v>881</v>
      </c>
      <c r="B839" s="137" t="s">
        <v>1671</v>
      </c>
      <c r="C839" s="138">
        <v>3.19</v>
      </c>
      <c r="D839" s="170">
        <v>1.44465</v>
      </c>
      <c r="E839" s="139">
        <v>1</v>
      </c>
      <c r="F839" s="170">
        <f t="shared" si="25"/>
        <v>1.44465</v>
      </c>
      <c r="G839" s="139">
        <v>1</v>
      </c>
      <c r="H839" s="131">
        <f t="shared" si="26"/>
        <v>7223.25</v>
      </c>
      <c r="I839" s="140" t="s">
        <v>17</v>
      </c>
      <c r="J839" s="141" t="s">
        <v>123</v>
      </c>
      <c r="K839" s="142" t="s">
        <v>129</v>
      </c>
      <c r="L839" s="135"/>
      <c r="M839" s="165"/>
      <c r="N839" s="166"/>
      <c r="O839" s="165"/>
    </row>
    <row r="840" spans="1:15">
      <c r="A840" s="136" t="s">
        <v>882</v>
      </c>
      <c r="B840" s="137" t="s">
        <v>1671</v>
      </c>
      <c r="C840" s="138">
        <v>6.76</v>
      </c>
      <c r="D840" s="170">
        <v>2.5360800000000001</v>
      </c>
      <c r="E840" s="139">
        <v>1</v>
      </c>
      <c r="F840" s="170">
        <f t="shared" si="25"/>
        <v>2.5360800000000001</v>
      </c>
      <c r="G840" s="139">
        <v>1</v>
      </c>
      <c r="H840" s="131">
        <f t="shared" si="26"/>
        <v>12680.400000000001</v>
      </c>
      <c r="I840" s="140" t="s">
        <v>17</v>
      </c>
      <c r="J840" s="141" t="s">
        <v>123</v>
      </c>
      <c r="K840" s="142" t="s">
        <v>129</v>
      </c>
      <c r="L840" s="135"/>
      <c r="M840" s="165"/>
      <c r="O840" s="165"/>
    </row>
    <row r="841" spans="1:15">
      <c r="A841" s="143" t="s">
        <v>883</v>
      </c>
      <c r="B841" s="144" t="s">
        <v>1671</v>
      </c>
      <c r="C841" s="145">
        <v>21</v>
      </c>
      <c r="D841" s="171">
        <v>5.1736000000000004</v>
      </c>
      <c r="E841" s="146">
        <v>1</v>
      </c>
      <c r="F841" s="171">
        <f t="shared" si="25"/>
        <v>5.1736000000000004</v>
      </c>
      <c r="G841" s="146">
        <v>1</v>
      </c>
      <c r="H841" s="147">
        <f t="shared" si="26"/>
        <v>25868.000000000004</v>
      </c>
      <c r="I841" s="148" t="s">
        <v>17</v>
      </c>
      <c r="J841" s="149" t="s">
        <v>123</v>
      </c>
      <c r="K841" s="150" t="s">
        <v>129</v>
      </c>
      <c r="L841" s="135"/>
      <c r="M841" s="165"/>
      <c r="O841" s="165"/>
    </row>
    <row r="842" spans="1:15">
      <c r="A842" s="127" t="s">
        <v>884</v>
      </c>
      <c r="B842" s="128" t="s">
        <v>1672</v>
      </c>
      <c r="C842" s="129">
        <v>3.04</v>
      </c>
      <c r="D842" s="169">
        <v>1.2451399999999999</v>
      </c>
      <c r="E842" s="130">
        <v>1</v>
      </c>
      <c r="F842" s="169">
        <f t="shared" si="25"/>
        <v>1.2451399999999999</v>
      </c>
      <c r="G842" s="130">
        <v>1</v>
      </c>
      <c r="H842" s="131">
        <f t="shared" si="26"/>
        <v>6225.7</v>
      </c>
      <c r="I842" s="132" t="s">
        <v>17</v>
      </c>
      <c r="J842" s="133" t="s">
        <v>123</v>
      </c>
      <c r="K842" s="134" t="s">
        <v>129</v>
      </c>
      <c r="L842" s="135"/>
      <c r="M842" s="165"/>
      <c r="O842" s="165"/>
    </row>
    <row r="843" spans="1:15">
      <c r="A843" s="136" t="s">
        <v>885</v>
      </c>
      <c r="B843" s="137" t="s">
        <v>1672</v>
      </c>
      <c r="C843" s="138">
        <v>3.81</v>
      </c>
      <c r="D843" s="170">
        <v>1.51966</v>
      </c>
      <c r="E843" s="139">
        <v>1</v>
      </c>
      <c r="F843" s="170">
        <f t="shared" si="25"/>
        <v>1.51966</v>
      </c>
      <c r="G843" s="139">
        <v>1</v>
      </c>
      <c r="H843" s="131">
        <f t="shared" si="26"/>
        <v>7598.3</v>
      </c>
      <c r="I843" s="140" t="s">
        <v>17</v>
      </c>
      <c r="J843" s="141" t="s">
        <v>123</v>
      </c>
      <c r="K843" s="142" t="s">
        <v>129</v>
      </c>
      <c r="L843" s="135"/>
      <c r="M843" s="165"/>
      <c r="O843" s="165"/>
    </row>
    <row r="844" spans="1:15">
      <c r="A844" s="136" t="s">
        <v>886</v>
      </c>
      <c r="B844" s="137" t="s">
        <v>1672</v>
      </c>
      <c r="C844" s="138">
        <v>7.76</v>
      </c>
      <c r="D844" s="170">
        <v>2.2785000000000002</v>
      </c>
      <c r="E844" s="139">
        <v>1</v>
      </c>
      <c r="F844" s="170">
        <f t="shared" si="25"/>
        <v>2.2785000000000002</v>
      </c>
      <c r="G844" s="139">
        <v>1</v>
      </c>
      <c r="H844" s="131">
        <f t="shared" si="26"/>
        <v>11392.500000000002</v>
      </c>
      <c r="I844" s="140" t="s">
        <v>17</v>
      </c>
      <c r="J844" s="141" t="s">
        <v>123</v>
      </c>
      <c r="K844" s="142" t="s">
        <v>129</v>
      </c>
      <c r="L844" s="135"/>
      <c r="M844" s="165"/>
      <c r="O844" s="165"/>
    </row>
    <row r="845" spans="1:15">
      <c r="A845" s="143" t="s">
        <v>887</v>
      </c>
      <c r="B845" s="144" t="s">
        <v>1672</v>
      </c>
      <c r="C845" s="145">
        <v>16.5</v>
      </c>
      <c r="D845" s="171">
        <v>4.69895</v>
      </c>
      <c r="E845" s="146">
        <v>1</v>
      </c>
      <c r="F845" s="171">
        <f t="shared" si="25"/>
        <v>4.69895</v>
      </c>
      <c r="G845" s="146">
        <v>1</v>
      </c>
      <c r="H845" s="147">
        <f t="shared" si="26"/>
        <v>23494.75</v>
      </c>
      <c r="I845" s="148" t="s">
        <v>17</v>
      </c>
      <c r="J845" s="149" t="s">
        <v>123</v>
      </c>
      <c r="K845" s="150" t="s">
        <v>129</v>
      </c>
      <c r="L845" s="135"/>
      <c r="M845" s="165"/>
      <c r="O845" s="165"/>
    </row>
    <row r="846" spans="1:15" s="135" customFormat="1">
      <c r="A846" s="127" t="s">
        <v>888</v>
      </c>
      <c r="B846" s="128" t="s">
        <v>1673</v>
      </c>
      <c r="C846" s="129">
        <v>2.2200000000000002</v>
      </c>
      <c r="D846" s="169">
        <v>1.0826100000000001</v>
      </c>
      <c r="E846" s="130">
        <v>1</v>
      </c>
      <c r="F846" s="169">
        <f t="shared" si="25"/>
        <v>1.0826100000000001</v>
      </c>
      <c r="G846" s="130">
        <v>1</v>
      </c>
      <c r="H846" s="131">
        <f t="shared" si="26"/>
        <v>5413.05</v>
      </c>
      <c r="I846" s="132" t="s">
        <v>17</v>
      </c>
      <c r="J846" s="133" t="s">
        <v>123</v>
      </c>
      <c r="K846" s="134" t="s">
        <v>129</v>
      </c>
      <c r="L846" s="126"/>
      <c r="M846" s="165"/>
      <c r="N846" s="164"/>
      <c r="O846" s="165"/>
    </row>
    <row r="847" spans="1:15">
      <c r="A847" s="136" t="s">
        <v>889</v>
      </c>
      <c r="B847" s="137" t="s">
        <v>1673</v>
      </c>
      <c r="C847" s="138">
        <v>2.98</v>
      </c>
      <c r="D847" s="170">
        <v>1.2934099999999999</v>
      </c>
      <c r="E847" s="139">
        <v>1</v>
      </c>
      <c r="F847" s="170">
        <f t="shared" ref="F847:F910" si="27">ROUND(D847*E847,5)</f>
        <v>1.2934099999999999</v>
      </c>
      <c r="G847" s="139">
        <v>1</v>
      </c>
      <c r="H847" s="131">
        <f t="shared" si="26"/>
        <v>6467.05</v>
      </c>
      <c r="I847" s="140" t="s">
        <v>17</v>
      </c>
      <c r="J847" s="141" t="s">
        <v>123</v>
      </c>
      <c r="K847" s="142" t="s">
        <v>129</v>
      </c>
      <c r="L847" s="135"/>
      <c r="M847" s="165"/>
      <c r="N847" s="166"/>
      <c r="O847" s="165"/>
    </row>
    <row r="848" spans="1:15">
      <c r="A848" s="136" t="s">
        <v>890</v>
      </c>
      <c r="B848" s="137" t="s">
        <v>1673</v>
      </c>
      <c r="C848" s="138">
        <v>6.77</v>
      </c>
      <c r="D848" s="170">
        <v>1.92699</v>
      </c>
      <c r="E848" s="139">
        <v>1</v>
      </c>
      <c r="F848" s="170">
        <f t="shared" si="27"/>
        <v>1.92699</v>
      </c>
      <c r="G848" s="139">
        <v>1</v>
      </c>
      <c r="H848" s="131">
        <f t="shared" si="26"/>
        <v>9634.9500000000007</v>
      </c>
      <c r="I848" s="140" t="s">
        <v>17</v>
      </c>
      <c r="J848" s="141" t="s">
        <v>123</v>
      </c>
      <c r="K848" s="142" t="s">
        <v>129</v>
      </c>
      <c r="L848" s="135"/>
      <c r="M848" s="165"/>
      <c r="O848" s="165"/>
    </row>
    <row r="849" spans="1:15">
      <c r="A849" s="143" t="s">
        <v>891</v>
      </c>
      <c r="B849" s="144" t="s">
        <v>1673</v>
      </c>
      <c r="C849" s="145">
        <v>10.83</v>
      </c>
      <c r="D849" s="171">
        <v>3.8917899999999999</v>
      </c>
      <c r="E849" s="146">
        <v>1</v>
      </c>
      <c r="F849" s="171">
        <f t="shared" si="27"/>
        <v>3.8917899999999999</v>
      </c>
      <c r="G849" s="146">
        <v>1</v>
      </c>
      <c r="H849" s="147">
        <f t="shared" si="26"/>
        <v>19458.95</v>
      </c>
      <c r="I849" s="148" t="s">
        <v>17</v>
      </c>
      <c r="J849" s="149" t="s">
        <v>123</v>
      </c>
      <c r="K849" s="150" t="s">
        <v>129</v>
      </c>
      <c r="L849" s="135"/>
      <c r="M849" s="165"/>
      <c r="O849" s="165"/>
    </row>
    <row r="850" spans="1:15">
      <c r="A850" s="127" t="s">
        <v>892</v>
      </c>
      <c r="B850" s="128" t="s">
        <v>1674</v>
      </c>
      <c r="C850" s="129">
        <v>1.84</v>
      </c>
      <c r="D850" s="169">
        <v>0.87517999999999996</v>
      </c>
      <c r="E850" s="130">
        <v>1</v>
      </c>
      <c r="F850" s="169">
        <f t="shared" si="27"/>
        <v>0.87517999999999996</v>
      </c>
      <c r="G850" s="130">
        <v>1</v>
      </c>
      <c r="H850" s="131">
        <f t="shared" si="26"/>
        <v>4375.8999999999996</v>
      </c>
      <c r="I850" s="132" t="s">
        <v>17</v>
      </c>
      <c r="J850" s="133" t="s">
        <v>123</v>
      </c>
      <c r="K850" s="134" t="s">
        <v>129</v>
      </c>
      <c r="L850" s="135"/>
      <c r="M850" s="165"/>
      <c r="O850" s="165"/>
    </row>
    <row r="851" spans="1:15">
      <c r="A851" s="136" t="s">
        <v>893</v>
      </c>
      <c r="B851" s="137" t="s">
        <v>1674</v>
      </c>
      <c r="C851" s="138">
        <v>2.34</v>
      </c>
      <c r="D851" s="170">
        <v>1.0328599999999999</v>
      </c>
      <c r="E851" s="139">
        <v>1</v>
      </c>
      <c r="F851" s="170">
        <f t="shared" si="27"/>
        <v>1.0328599999999999</v>
      </c>
      <c r="G851" s="139">
        <v>1</v>
      </c>
      <c r="H851" s="131">
        <f t="shared" ref="H851:H881" si="28">F851*5000</f>
        <v>5164.2999999999993</v>
      </c>
      <c r="I851" s="140" t="s">
        <v>17</v>
      </c>
      <c r="J851" s="141" t="s">
        <v>123</v>
      </c>
      <c r="K851" s="142" t="s">
        <v>129</v>
      </c>
      <c r="L851" s="135"/>
      <c r="M851" s="165"/>
      <c r="O851" s="165"/>
    </row>
    <row r="852" spans="1:15">
      <c r="A852" s="136" t="s">
        <v>894</v>
      </c>
      <c r="B852" s="137" t="s">
        <v>1674</v>
      </c>
      <c r="C852" s="138">
        <v>4.66</v>
      </c>
      <c r="D852" s="170">
        <v>1.6473199999999999</v>
      </c>
      <c r="E852" s="139">
        <v>1</v>
      </c>
      <c r="F852" s="170">
        <f t="shared" si="27"/>
        <v>1.6473199999999999</v>
      </c>
      <c r="G852" s="139">
        <v>1</v>
      </c>
      <c r="H852" s="131">
        <f t="shared" si="28"/>
        <v>8236.6</v>
      </c>
      <c r="I852" s="140" t="s">
        <v>17</v>
      </c>
      <c r="J852" s="141" t="s">
        <v>123</v>
      </c>
      <c r="K852" s="142" t="s">
        <v>129</v>
      </c>
      <c r="L852" s="135"/>
      <c r="M852" s="165"/>
      <c r="O852" s="165"/>
    </row>
    <row r="853" spans="1:15">
      <c r="A853" s="143" t="s">
        <v>895</v>
      </c>
      <c r="B853" s="144" t="s">
        <v>1674</v>
      </c>
      <c r="C853" s="145">
        <v>12.64</v>
      </c>
      <c r="D853" s="171">
        <v>3.7451400000000001</v>
      </c>
      <c r="E853" s="146">
        <v>1</v>
      </c>
      <c r="F853" s="171">
        <f t="shared" si="27"/>
        <v>3.7451400000000001</v>
      </c>
      <c r="G853" s="146">
        <v>1</v>
      </c>
      <c r="H853" s="147">
        <f t="shared" si="28"/>
        <v>18725.7</v>
      </c>
      <c r="I853" s="148" t="s">
        <v>17</v>
      </c>
      <c r="J853" s="149" t="s">
        <v>123</v>
      </c>
      <c r="K853" s="150" t="s">
        <v>129</v>
      </c>
      <c r="L853" s="135"/>
      <c r="M853" s="165"/>
      <c r="O853" s="165"/>
    </row>
    <row r="854" spans="1:15" s="135" customFormat="1">
      <c r="A854" s="127" t="s">
        <v>896</v>
      </c>
      <c r="B854" s="128" t="s">
        <v>1675</v>
      </c>
      <c r="C854" s="129">
        <v>1.32</v>
      </c>
      <c r="D854" s="169">
        <v>0.69867000000000001</v>
      </c>
      <c r="E854" s="130">
        <v>1</v>
      </c>
      <c r="F854" s="169">
        <f t="shared" si="27"/>
        <v>0.69867000000000001</v>
      </c>
      <c r="G854" s="130">
        <v>1</v>
      </c>
      <c r="H854" s="131">
        <f t="shared" si="28"/>
        <v>3493.35</v>
      </c>
      <c r="I854" s="132" t="s">
        <v>17</v>
      </c>
      <c r="J854" s="133" t="s">
        <v>123</v>
      </c>
      <c r="K854" s="134" t="s">
        <v>129</v>
      </c>
      <c r="L854" s="126"/>
      <c r="M854" s="165"/>
      <c r="N854" s="164"/>
      <c r="O854" s="165"/>
    </row>
    <row r="855" spans="1:15">
      <c r="A855" s="136" t="s">
        <v>897</v>
      </c>
      <c r="B855" s="137" t="s">
        <v>1675</v>
      </c>
      <c r="C855" s="138">
        <v>1.62</v>
      </c>
      <c r="D855" s="170">
        <v>1.0116799999999999</v>
      </c>
      <c r="E855" s="139">
        <v>1</v>
      </c>
      <c r="F855" s="170">
        <f t="shared" si="27"/>
        <v>1.0116799999999999</v>
      </c>
      <c r="G855" s="139">
        <v>1</v>
      </c>
      <c r="H855" s="131">
        <f t="shared" si="28"/>
        <v>5058.3999999999996</v>
      </c>
      <c r="I855" s="140" t="s">
        <v>17</v>
      </c>
      <c r="J855" s="141" t="s">
        <v>123</v>
      </c>
      <c r="K855" s="142" t="s">
        <v>129</v>
      </c>
      <c r="L855" s="135"/>
      <c r="M855" s="165"/>
      <c r="N855" s="166"/>
      <c r="O855" s="165"/>
    </row>
    <row r="856" spans="1:15">
      <c r="A856" s="136" t="s">
        <v>898</v>
      </c>
      <c r="B856" s="137" t="s">
        <v>1675</v>
      </c>
      <c r="C856" s="138">
        <v>4</v>
      </c>
      <c r="D856" s="170">
        <v>1.7046300000000001</v>
      </c>
      <c r="E856" s="139">
        <v>1</v>
      </c>
      <c r="F856" s="170">
        <f t="shared" si="27"/>
        <v>1.7046300000000001</v>
      </c>
      <c r="G856" s="139">
        <v>1</v>
      </c>
      <c r="H856" s="131">
        <f t="shared" si="28"/>
        <v>8523.15</v>
      </c>
      <c r="I856" s="140" t="s">
        <v>17</v>
      </c>
      <c r="J856" s="141" t="s">
        <v>123</v>
      </c>
      <c r="K856" s="142" t="s">
        <v>129</v>
      </c>
      <c r="L856" s="135"/>
      <c r="M856" s="165"/>
      <c r="O856" s="165"/>
    </row>
    <row r="857" spans="1:15">
      <c r="A857" s="143" t="s">
        <v>899</v>
      </c>
      <c r="B857" s="144" t="s">
        <v>1675</v>
      </c>
      <c r="C857" s="145">
        <v>15.4863745367192</v>
      </c>
      <c r="D857" s="171">
        <v>4.7779400000000001</v>
      </c>
      <c r="E857" s="146">
        <v>1</v>
      </c>
      <c r="F857" s="171">
        <f t="shared" si="27"/>
        <v>4.7779400000000001</v>
      </c>
      <c r="G857" s="146">
        <v>1</v>
      </c>
      <c r="H857" s="147">
        <f t="shared" si="28"/>
        <v>23889.7</v>
      </c>
      <c r="I857" s="148" t="s">
        <v>17</v>
      </c>
      <c r="J857" s="149" t="s">
        <v>123</v>
      </c>
      <c r="K857" s="150" t="s">
        <v>129</v>
      </c>
      <c r="L857" s="135"/>
      <c r="M857" s="165"/>
      <c r="O857" s="165"/>
    </row>
    <row r="858" spans="1:15">
      <c r="A858" s="127" t="s">
        <v>900</v>
      </c>
      <c r="B858" s="128" t="s">
        <v>1676</v>
      </c>
      <c r="C858" s="129">
        <v>1.74</v>
      </c>
      <c r="D858" s="169">
        <v>0.61826000000000003</v>
      </c>
      <c r="E858" s="130">
        <v>1</v>
      </c>
      <c r="F858" s="169">
        <f t="shared" si="27"/>
        <v>0.61826000000000003</v>
      </c>
      <c r="G858" s="130">
        <v>1</v>
      </c>
      <c r="H858" s="131">
        <f t="shared" si="28"/>
        <v>3091.3</v>
      </c>
      <c r="I858" s="132" t="s">
        <v>17</v>
      </c>
      <c r="J858" s="133" t="s">
        <v>123</v>
      </c>
      <c r="K858" s="134" t="s">
        <v>129</v>
      </c>
      <c r="L858" s="135"/>
      <c r="M858" s="165"/>
      <c r="O858" s="165"/>
    </row>
    <row r="859" spans="1:15">
      <c r="A859" s="136" t="s">
        <v>901</v>
      </c>
      <c r="B859" s="137" t="s">
        <v>1676</v>
      </c>
      <c r="C859" s="138">
        <v>2.11</v>
      </c>
      <c r="D859" s="170">
        <v>0.8155</v>
      </c>
      <c r="E859" s="139">
        <v>1</v>
      </c>
      <c r="F859" s="170">
        <f t="shared" si="27"/>
        <v>0.8155</v>
      </c>
      <c r="G859" s="139">
        <v>1</v>
      </c>
      <c r="H859" s="131">
        <f t="shared" si="28"/>
        <v>4077.5</v>
      </c>
      <c r="I859" s="140" t="s">
        <v>17</v>
      </c>
      <c r="J859" s="141" t="s">
        <v>123</v>
      </c>
      <c r="K859" s="142" t="s">
        <v>129</v>
      </c>
      <c r="L859" s="135"/>
      <c r="M859" s="165"/>
      <c r="O859" s="165"/>
    </row>
    <row r="860" spans="1:15">
      <c r="A860" s="136" t="s">
        <v>902</v>
      </c>
      <c r="B860" s="137" t="s">
        <v>1676</v>
      </c>
      <c r="C860" s="138">
        <v>5.12</v>
      </c>
      <c r="D860" s="170">
        <v>1.40994</v>
      </c>
      <c r="E860" s="139">
        <v>1</v>
      </c>
      <c r="F860" s="170">
        <f t="shared" si="27"/>
        <v>1.40994</v>
      </c>
      <c r="G860" s="139">
        <v>1</v>
      </c>
      <c r="H860" s="131">
        <f t="shared" si="28"/>
        <v>7049.7</v>
      </c>
      <c r="I860" s="140" t="s">
        <v>17</v>
      </c>
      <c r="J860" s="141" t="s">
        <v>123</v>
      </c>
      <c r="K860" s="142" t="s">
        <v>129</v>
      </c>
      <c r="L860" s="135"/>
      <c r="M860" s="165"/>
      <c r="O860" s="165"/>
    </row>
    <row r="861" spans="1:15">
      <c r="A861" s="143" t="s">
        <v>903</v>
      </c>
      <c r="B861" s="144" t="s">
        <v>1676</v>
      </c>
      <c r="C861" s="145">
        <v>10</v>
      </c>
      <c r="D861" s="171">
        <v>3.03363</v>
      </c>
      <c r="E861" s="146">
        <v>1</v>
      </c>
      <c r="F861" s="171">
        <f t="shared" si="27"/>
        <v>3.03363</v>
      </c>
      <c r="G861" s="146">
        <v>1</v>
      </c>
      <c r="H861" s="147">
        <f t="shared" si="28"/>
        <v>15168.15</v>
      </c>
      <c r="I861" s="148" t="s">
        <v>17</v>
      </c>
      <c r="J861" s="149" t="s">
        <v>123</v>
      </c>
      <c r="K861" s="150" t="s">
        <v>129</v>
      </c>
      <c r="L861" s="135"/>
      <c r="M861" s="165"/>
      <c r="O861" s="165"/>
    </row>
    <row r="862" spans="1:15" s="135" customFormat="1">
      <c r="A862" s="127" t="s">
        <v>904</v>
      </c>
      <c r="B862" s="128" t="s">
        <v>1677</v>
      </c>
      <c r="C862" s="129">
        <v>1.99</v>
      </c>
      <c r="D862" s="169">
        <v>0.71708000000000005</v>
      </c>
      <c r="E862" s="130">
        <v>1</v>
      </c>
      <c r="F862" s="169">
        <f t="shared" si="27"/>
        <v>0.71708000000000005</v>
      </c>
      <c r="G862" s="130">
        <v>1</v>
      </c>
      <c r="H862" s="131">
        <f t="shared" si="28"/>
        <v>3585.4</v>
      </c>
      <c r="I862" s="132" t="s">
        <v>17</v>
      </c>
      <c r="J862" s="133" t="s">
        <v>123</v>
      </c>
      <c r="K862" s="134" t="s">
        <v>129</v>
      </c>
      <c r="L862" s="126"/>
      <c r="M862" s="165"/>
      <c r="N862" s="164"/>
      <c r="O862" s="165"/>
    </row>
    <row r="863" spans="1:15">
      <c r="A863" s="136" t="s">
        <v>905</v>
      </c>
      <c r="B863" s="137" t="s">
        <v>1677</v>
      </c>
      <c r="C863" s="138">
        <v>3.39</v>
      </c>
      <c r="D863" s="170">
        <v>1.01884</v>
      </c>
      <c r="E863" s="139">
        <v>1</v>
      </c>
      <c r="F863" s="170">
        <f t="shared" si="27"/>
        <v>1.01884</v>
      </c>
      <c r="G863" s="139">
        <v>1</v>
      </c>
      <c r="H863" s="131">
        <f t="shared" si="28"/>
        <v>5094.2</v>
      </c>
      <c r="I863" s="140" t="s">
        <v>17</v>
      </c>
      <c r="J863" s="141" t="s">
        <v>123</v>
      </c>
      <c r="K863" s="142" t="s">
        <v>129</v>
      </c>
      <c r="L863" s="135"/>
      <c r="M863" s="165"/>
      <c r="N863" s="166"/>
      <c r="O863" s="165"/>
    </row>
    <row r="864" spans="1:15">
      <c r="A864" s="136" t="s">
        <v>906</v>
      </c>
      <c r="B864" s="137" t="s">
        <v>1677</v>
      </c>
      <c r="C864" s="138">
        <v>7.67</v>
      </c>
      <c r="D864" s="170">
        <v>1.7720400000000001</v>
      </c>
      <c r="E864" s="139">
        <v>1</v>
      </c>
      <c r="F864" s="170">
        <f t="shared" si="27"/>
        <v>1.7720400000000001</v>
      </c>
      <c r="G864" s="139">
        <v>1</v>
      </c>
      <c r="H864" s="131">
        <f t="shared" si="28"/>
        <v>8860.2000000000007</v>
      </c>
      <c r="I864" s="140" t="s">
        <v>17</v>
      </c>
      <c r="J864" s="141" t="s">
        <v>123</v>
      </c>
      <c r="K864" s="142" t="s">
        <v>129</v>
      </c>
      <c r="L864" s="135"/>
      <c r="M864" s="165"/>
      <c r="O864" s="165"/>
    </row>
    <row r="865" spans="1:15">
      <c r="A865" s="143" t="s">
        <v>907</v>
      </c>
      <c r="B865" s="144" t="s">
        <v>1677</v>
      </c>
      <c r="C865" s="145">
        <v>18.11</v>
      </c>
      <c r="D865" s="171">
        <v>4.0573499999999996</v>
      </c>
      <c r="E865" s="146">
        <v>1</v>
      </c>
      <c r="F865" s="171">
        <f t="shared" si="27"/>
        <v>4.0573499999999996</v>
      </c>
      <c r="G865" s="146">
        <v>1</v>
      </c>
      <c r="H865" s="147">
        <f t="shared" si="28"/>
        <v>20286.749999999996</v>
      </c>
      <c r="I865" s="148" t="s">
        <v>17</v>
      </c>
      <c r="J865" s="149" t="s">
        <v>123</v>
      </c>
      <c r="K865" s="150" t="s">
        <v>129</v>
      </c>
      <c r="L865" s="135"/>
      <c r="M865" s="165"/>
      <c r="O865" s="165"/>
    </row>
    <row r="866" spans="1:15">
      <c r="A866" s="127" t="s">
        <v>908</v>
      </c>
      <c r="B866" s="128" t="s">
        <v>1678</v>
      </c>
      <c r="C866" s="129">
        <v>2</v>
      </c>
      <c r="D866" s="169">
        <v>0.85055999999999998</v>
      </c>
      <c r="E866" s="130">
        <v>1</v>
      </c>
      <c r="F866" s="169">
        <f t="shared" si="27"/>
        <v>0.85055999999999998</v>
      </c>
      <c r="G866" s="130">
        <v>1</v>
      </c>
      <c r="H866" s="131">
        <f t="shared" si="28"/>
        <v>4252.8</v>
      </c>
      <c r="I866" s="132" t="s">
        <v>17</v>
      </c>
      <c r="J866" s="133" t="s">
        <v>123</v>
      </c>
      <c r="K866" s="134" t="s">
        <v>129</v>
      </c>
      <c r="L866" s="135"/>
      <c r="M866" s="165"/>
      <c r="O866" s="165"/>
    </row>
    <row r="867" spans="1:15">
      <c r="A867" s="136" t="s">
        <v>909</v>
      </c>
      <c r="B867" s="137" t="s">
        <v>1678</v>
      </c>
      <c r="C867" s="138">
        <v>2.52</v>
      </c>
      <c r="D867" s="170">
        <v>1.0522800000000001</v>
      </c>
      <c r="E867" s="139">
        <v>1</v>
      </c>
      <c r="F867" s="170">
        <f t="shared" si="27"/>
        <v>1.0522800000000001</v>
      </c>
      <c r="G867" s="139">
        <v>1</v>
      </c>
      <c r="H867" s="131">
        <f t="shared" si="28"/>
        <v>5261.4000000000005</v>
      </c>
      <c r="I867" s="140" t="s">
        <v>17</v>
      </c>
      <c r="J867" s="141" t="s">
        <v>123</v>
      </c>
      <c r="K867" s="142" t="s">
        <v>129</v>
      </c>
      <c r="L867" s="135"/>
      <c r="M867" s="165"/>
      <c r="O867" s="165"/>
    </row>
    <row r="868" spans="1:15">
      <c r="A868" s="136" t="s">
        <v>910</v>
      </c>
      <c r="B868" s="137" t="s">
        <v>1678</v>
      </c>
      <c r="C868" s="138">
        <v>4.8099999999999996</v>
      </c>
      <c r="D868" s="170">
        <v>1.81568</v>
      </c>
      <c r="E868" s="139">
        <v>1</v>
      </c>
      <c r="F868" s="170">
        <f t="shared" si="27"/>
        <v>1.81568</v>
      </c>
      <c r="G868" s="139">
        <v>1</v>
      </c>
      <c r="H868" s="131">
        <f t="shared" si="28"/>
        <v>9078.4</v>
      </c>
      <c r="I868" s="140" t="s">
        <v>17</v>
      </c>
      <c r="J868" s="141" t="s">
        <v>123</v>
      </c>
      <c r="K868" s="142" t="s">
        <v>129</v>
      </c>
      <c r="L868" s="135"/>
      <c r="M868" s="165"/>
      <c r="O868" s="165"/>
    </row>
    <row r="869" spans="1:15">
      <c r="A869" s="143" t="s">
        <v>911</v>
      </c>
      <c r="B869" s="144" t="s">
        <v>1678</v>
      </c>
      <c r="C869" s="145">
        <v>9.4</v>
      </c>
      <c r="D869" s="171">
        <v>4.1455599999999997</v>
      </c>
      <c r="E869" s="146">
        <v>1</v>
      </c>
      <c r="F869" s="171">
        <f t="shared" si="27"/>
        <v>4.1455599999999997</v>
      </c>
      <c r="G869" s="146">
        <v>1</v>
      </c>
      <c r="H869" s="147">
        <f t="shared" si="28"/>
        <v>20727.8</v>
      </c>
      <c r="I869" s="148" t="s">
        <v>17</v>
      </c>
      <c r="J869" s="149" t="s">
        <v>123</v>
      </c>
      <c r="K869" s="150" t="s">
        <v>129</v>
      </c>
      <c r="L869" s="135"/>
      <c r="M869" s="165"/>
      <c r="O869" s="165"/>
    </row>
    <row r="870" spans="1:15" s="135" customFormat="1">
      <c r="A870" s="127" t="s">
        <v>912</v>
      </c>
      <c r="B870" s="128" t="s">
        <v>1679</v>
      </c>
      <c r="C870" s="129">
        <v>2.64</v>
      </c>
      <c r="D870" s="169">
        <v>0.45644000000000001</v>
      </c>
      <c r="E870" s="130">
        <v>1</v>
      </c>
      <c r="F870" s="169">
        <f t="shared" si="27"/>
        <v>0.45644000000000001</v>
      </c>
      <c r="G870" s="130">
        <v>1</v>
      </c>
      <c r="H870" s="131">
        <f t="shared" si="28"/>
        <v>2282.2000000000003</v>
      </c>
      <c r="I870" s="132" t="s">
        <v>17</v>
      </c>
      <c r="J870" s="133" t="s">
        <v>123</v>
      </c>
      <c r="K870" s="134" t="s">
        <v>129</v>
      </c>
      <c r="L870" s="126"/>
      <c r="M870" s="165"/>
      <c r="N870" s="164"/>
      <c r="O870" s="165"/>
    </row>
    <row r="871" spans="1:15">
      <c r="A871" s="136" t="s">
        <v>913</v>
      </c>
      <c r="B871" s="137" t="s">
        <v>1679</v>
      </c>
      <c r="C871" s="138">
        <v>2.81</v>
      </c>
      <c r="D871" s="170">
        <v>0.64581999999999995</v>
      </c>
      <c r="E871" s="139">
        <v>1</v>
      </c>
      <c r="F871" s="170">
        <f t="shared" si="27"/>
        <v>0.64581999999999995</v>
      </c>
      <c r="G871" s="139">
        <v>1</v>
      </c>
      <c r="H871" s="131">
        <f t="shared" si="28"/>
        <v>3229.1</v>
      </c>
      <c r="I871" s="140" t="s">
        <v>17</v>
      </c>
      <c r="J871" s="141" t="s">
        <v>123</v>
      </c>
      <c r="K871" s="142" t="s">
        <v>129</v>
      </c>
      <c r="L871" s="135"/>
      <c r="M871" s="165"/>
      <c r="N871" s="166"/>
      <c r="O871" s="165"/>
    </row>
    <row r="872" spans="1:15">
      <c r="A872" s="136" t="s">
        <v>914</v>
      </c>
      <c r="B872" s="137" t="s">
        <v>1679</v>
      </c>
      <c r="C872" s="138">
        <v>5.71</v>
      </c>
      <c r="D872" s="170">
        <v>1.12775</v>
      </c>
      <c r="E872" s="139">
        <v>1</v>
      </c>
      <c r="F872" s="170">
        <f t="shared" si="27"/>
        <v>1.12775</v>
      </c>
      <c r="G872" s="139">
        <v>1</v>
      </c>
      <c r="H872" s="131">
        <f t="shared" si="28"/>
        <v>5638.75</v>
      </c>
      <c r="I872" s="140" t="s">
        <v>17</v>
      </c>
      <c r="J872" s="141" t="s">
        <v>123</v>
      </c>
      <c r="K872" s="142" t="s">
        <v>129</v>
      </c>
      <c r="L872" s="135"/>
      <c r="M872" s="165"/>
      <c r="O872" s="165"/>
    </row>
    <row r="873" spans="1:15">
      <c r="A873" s="143" t="s">
        <v>915</v>
      </c>
      <c r="B873" s="144" t="s">
        <v>1679</v>
      </c>
      <c r="C873" s="145">
        <v>10.85</v>
      </c>
      <c r="D873" s="171">
        <v>2.1072600000000001</v>
      </c>
      <c r="E873" s="146">
        <v>1</v>
      </c>
      <c r="F873" s="171">
        <f t="shared" si="27"/>
        <v>2.1072600000000001</v>
      </c>
      <c r="G873" s="146">
        <v>1</v>
      </c>
      <c r="H873" s="147">
        <f t="shared" si="28"/>
        <v>10536.300000000001</v>
      </c>
      <c r="I873" s="148" t="s">
        <v>17</v>
      </c>
      <c r="J873" s="149" t="s">
        <v>123</v>
      </c>
      <c r="K873" s="150" t="s">
        <v>129</v>
      </c>
      <c r="L873" s="135"/>
      <c r="M873" s="165"/>
      <c r="O873" s="165"/>
    </row>
    <row r="874" spans="1:15">
      <c r="A874" s="127" t="s">
        <v>916</v>
      </c>
      <c r="B874" s="128" t="s">
        <v>1680</v>
      </c>
      <c r="C874" s="129">
        <v>2.4</v>
      </c>
      <c r="D874" s="169">
        <v>0.46922999999999998</v>
      </c>
      <c r="E874" s="130">
        <v>1</v>
      </c>
      <c r="F874" s="169">
        <f t="shared" si="27"/>
        <v>0.46922999999999998</v>
      </c>
      <c r="G874" s="130">
        <v>1</v>
      </c>
      <c r="H874" s="131">
        <f t="shared" si="28"/>
        <v>2346.15</v>
      </c>
      <c r="I874" s="132" t="s">
        <v>17</v>
      </c>
      <c r="J874" s="133" t="s">
        <v>123</v>
      </c>
      <c r="K874" s="134" t="s">
        <v>129</v>
      </c>
      <c r="L874" s="135"/>
      <c r="M874" s="165"/>
      <c r="O874" s="165"/>
    </row>
    <row r="875" spans="1:15">
      <c r="A875" s="136" t="s">
        <v>917</v>
      </c>
      <c r="B875" s="137" t="s">
        <v>1680</v>
      </c>
      <c r="C875" s="138">
        <v>3.32</v>
      </c>
      <c r="D875" s="170">
        <v>0.63590999999999998</v>
      </c>
      <c r="E875" s="139">
        <v>1</v>
      </c>
      <c r="F875" s="170">
        <f t="shared" si="27"/>
        <v>0.63590999999999998</v>
      </c>
      <c r="G875" s="139">
        <v>1</v>
      </c>
      <c r="H875" s="131">
        <f t="shared" si="28"/>
        <v>3179.5499999999997</v>
      </c>
      <c r="I875" s="140" t="s">
        <v>17</v>
      </c>
      <c r="J875" s="141" t="s">
        <v>123</v>
      </c>
      <c r="K875" s="142" t="s">
        <v>129</v>
      </c>
      <c r="L875" s="135"/>
      <c r="M875" s="165"/>
      <c r="O875" s="165"/>
    </row>
    <row r="876" spans="1:15">
      <c r="A876" s="136" t="s">
        <v>918</v>
      </c>
      <c r="B876" s="137" t="s">
        <v>1680</v>
      </c>
      <c r="C876" s="138">
        <v>5.18</v>
      </c>
      <c r="D876" s="170">
        <v>0.98460999999999999</v>
      </c>
      <c r="E876" s="139">
        <v>1</v>
      </c>
      <c r="F876" s="170">
        <f t="shared" si="27"/>
        <v>0.98460999999999999</v>
      </c>
      <c r="G876" s="139">
        <v>1</v>
      </c>
      <c r="H876" s="131">
        <f t="shared" si="28"/>
        <v>4923.05</v>
      </c>
      <c r="I876" s="140" t="s">
        <v>17</v>
      </c>
      <c r="J876" s="141" t="s">
        <v>123</v>
      </c>
      <c r="K876" s="142" t="s">
        <v>129</v>
      </c>
      <c r="L876" s="135"/>
      <c r="M876" s="165"/>
      <c r="O876" s="165"/>
    </row>
    <row r="877" spans="1:15">
      <c r="A877" s="143" t="s">
        <v>919</v>
      </c>
      <c r="B877" s="144" t="s">
        <v>1680</v>
      </c>
      <c r="C877" s="145">
        <v>14.09</v>
      </c>
      <c r="D877" s="171">
        <v>1.70143</v>
      </c>
      <c r="E877" s="146">
        <v>1</v>
      </c>
      <c r="F877" s="171">
        <f t="shared" si="27"/>
        <v>1.70143</v>
      </c>
      <c r="G877" s="146">
        <v>1</v>
      </c>
      <c r="H877" s="147">
        <f t="shared" si="28"/>
        <v>8507.15</v>
      </c>
      <c r="I877" s="148" t="s">
        <v>17</v>
      </c>
      <c r="J877" s="149" t="s">
        <v>123</v>
      </c>
      <c r="K877" s="150" t="s">
        <v>129</v>
      </c>
      <c r="L877" s="135"/>
      <c r="M877" s="165"/>
      <c r="O877" s="165"/>
    </row>
    <row r="878" spans="1:15" s="135" customFormat="1">
      <c r="A878" s="127" t="s">
        <v>920</v>
      </c>
      <c r="B878" s="128" t="s">
        <v>1681</v>
      </c>
      <c r="C878" s="129">
        <v>1.57</v>
      </c>
      <c r="D878" s="169">
        <v>0.38657000000000002</v>
      </c>
      <c r="E878" s="130">
        <v>1</v>
      </c>
      <c r="F878" s="169">
        <f t="shared" si="27"/>
        <v>0.38657000000000002</v>
      </c>
      <c r="G878" s="130">
        <v>1</v>
      </c>
      <c r="H878" s="131">
        <f t="shared" si="28"/>
        <v>1932.8500000000001</v>
      </c>
      <c r="I878" s="132" t="s">
        <v>17</v>
      </c>
      <c r="J878" s="133" t="s">
        <v>123</v>
      </c>
      <c r="K878" s="134" t="s">
        <v>129</v>
      </c>
      <c r="L878" s="126"/>
      <c r="M878" s="165"/>
      <c r="N878" s="164"/>
      <c r="O878" s="165"/>
    </row>
    <row r="879" spans="1:15">
      <c r="A879" s="136" t="s">
        <v>921</v>
      </c>
      <c r="B879" s="137" t="s">
        <v>1681</v>
      </c>
      <c r="C879" s="138">
        <v>2.0099999999999998</v>
      </c>
      <c r="D879" s="170">
        <v>0.49184</v>
      </c>
      <c r="E879" s="139">
        <v>1</v>
      </c>
      <c r="F879" s="170">
        <f t="shared" si="27"/>
        <v>0.49184</v>
      </c>
      <c r="G879" s="139">
        <v>1</v>
      </c>
      <c r="H879" s="131">
        <f t="shared" si="28"/>
        <v>2459.1999999999998</v>
      </c>
      <c r="I879" s="140" t="s">
        <v>17</v>
      </c>
      <c r="J879" s="141" t="s">
        <v>123</v>
      </c>
      <c r="K879" s="142" t="s">
        <v>129</v>
      </c>
      <c r="L879" s="135"/>
      <c r="M879" s="165"/>
      <c r="N879" s="166"/>
      <c r="O879" s="165"/>
    </row>
    <row r="880" spans="1:15">
      <c r="A880" s="136" t="s">
        <v>922</v>
      </c>
      <c r="B880" s="137" t="s">
        <v>1681</v>
      </c>
      <c r="C880" s="138">
        <v>3.69</v>
      </c>
      <c r="D880" s="170">
        <v>0.82218999999999998</v>
      </c>
      <c r="E880" s="139">
        <v>1</v>
      </c>
      <c r="F880" s="170">
        <f t="shared" si="27"/>
        <v>0.82218999999999998</v>
      </c>
      <c r="G880" s="139">
        <v>1</v>
      </c>
      <c r="H880" s="131">
        <f t="shared" si="28"/>
        <v>4110.95</v>
      </c>
      <c r="I880" s="140" t="s">
        <v>17</v>
      </c>
      <c r="J880" s="141" t="s">
        <v>123</v>
      </c>
      <c r="K880" s="142" t="s">
        <v>129</v>
      </c>
      <c r="L880" s="135"/>
      <c r="M880" s="165"/>
      <c r="O880" s="165"/>
    </row>
    <row r="881" spans="1:15">
      <c r="A881" s="143" t="s">
        <v>923</v>
      </c>
      <c r="B881" s="144" t="s">
        <v>1681</v>
      </c>
      <c r="C881" s="145">
        <v>8</v>
      </c>
      <c r="D881" s="171">
        <v>1.56386</v>
      </c>
      <c r="E881" s="146">
        <v>1</v>
      </c>
      <c r="F881" s="171">
        <f t="shared" si="27"/>
        <v>1.56386</v>
      </c>
      <c r="G881" s="146">
        <v>1</v>
      </c>
      <c r="H881" s="147">
        <f t="shared" si="28"/>
        <v>7819.3</v>
      </c>
      <c r="I881" s="148" t="s">
        <v>17</v>
      </c>
      <c r="J881" s="149" t="s">
        <v>123</v>
      </c>
      <c r="K881" s="150" t="s">
        <v>129</v>
      </c>
      <c r="L881" s="135"/>
      <c r="M881" s="165"/>
      <c r="O881" s="165"/>
    </row>
    <row r="882" spans="1:15">
      <c r="A882" s="127" t="s">
        <v>924</v>
      </c>
      <c r="B882" s="128" t="s">
        <v>1682</v>
      </c>
      <c r="C882" s="129">
        <v>2.94</v>
      </c>
      <c r="D882" s="169">
        <v>0.56159999999999999</v>
      </c>
      <c r="E882" s="130">
        <v>1</v>
      </c>
      <c r="F882" s="169">
        <f t="shared" si="27"/>
        <v>0.56159999999999999</v>
      </c>
      <c r="G882" s="130">
        <v>1</v>
      </c>
      <c r="H882" s="131">
        <f t="shared" ref="H882:H945" si="29">F882*5235</f>
        <v>2939.9760000000001</v>
      </c>
      <c r="I882" s="132" t="s">
        <v>17</v>
      </c>
      <c r="J882" s="133" t="s">
        <v>925</v>
      </c>
      <c r="K882" s="134" t="s">
        <v>925</v>
      </c>
      <c r="L882" s="135"/>
      <c r="M882" s="165"/>
      <c r="O882" s="165"/>
    </row>
    <row r="883" spans="1:15">
      <c r="A883" s="136" t="s">
        <v>926</v>
      </c>
      <c r="B883" s="137" t="s">
        <v>1682</v>
      </c>
      <c r="C883" s="138">
        <v>3.43</v>
      </c>
      <c r="D883" s="170">
        <v>0.67023999999999995</v>
      </c>
      <c r="E883" s="139">
        <v>1</v>
      </c>
      <c r="F883" s="170">
        <f t="shared" si="27"/>
        <v>0.67023999999999995</v>
      </c>
      <c r="G883" s="139">
        <v>1</v>
      </c>
      <c r="H883" s="131">
        <f t="shared" si="29"/>
        <v>3508.7063999999996</v>
      </c>
      <c r="I883" s="140" t="s">
        <v>17</v>
      </c>
      <c r="J883" s="141" t="s">
        <v>925</v>
      </c>
      <c r="K883" s="142" t="s">
        <v>925</v>
      </c>
      <c r="L883" s="135"/>
      <c r="M883" s="165"/>
      <c r="O883" s="165"/>
    </row>
    <row r="884" spans="1:15">
      <c r="A884" s="136" t="s">
        <v>927</v>
      </c>
      <c r="B884" s="137" t="s">
        <v>1682</v>
      </c>
      <c r="C884" s="138">
        <v>4.71</v>
      </c>
      <c r="D884" s="170">
        <v>0.89285000000000003</v>
      </c>
      <c r="E884" s="139">
        <v>1</v>
      </c>
      <c r="F884" s="170">
        <f t="shared" si="27"/>
        <v>0.89285000000000003</v>
      </c>
      <c r="G884" s="139">
        <v>1</v>
      </c>
      <c r="H884" s="131">
        <f t="shared" si="29"/>
        <v>4674.0697500000006</v>
      </c>
      <c r="I884" s="140" t="s">
        <v>17</v>
      </c>
      <c r="J884" s="141" t="s">
        <v>925</v>
      </c>
      <c r="K884" s="142" t="s">
        <v>925</v>
      </c>
      <c r="L884" s="135"/>
      <c r="M884" s="165"/>
      <c r="O884" s="165"/>
    </row>
    <row r="885" spans="1:15">
      <c r="A885" s="143" t="s">
        <v>928</v>
      </c>
      <c r="B885" s="144" t="s">
        <v>1682</v>
      </c>
      <c r="C885" s="145">
        <v>7.69</v>
      </c>
      <c r="D885" s="171">
        <v>2.15761</v>
      </c>
      <c r="E885" s="146">
        <v>1</v>
      </c>
      <c r="F885" s="171">
        <f t="shared" si="27"/>
        <v>2.15761</v>
      </c>
      <c r="G885" s="146">
        <v>1</v>
      </c>
      <c r="H885" s="147">
        <f t="shared" si="29"/>
        <v>11295.08835</v>
      </c>
      <c r="I885" s="148" t="s">
        <v>17</v>
      </c>
      <c r="J885" s="149" t="s">
        <v>925</v>
      </c>
      <c r="K885" s="150" t="s">
        <v>925</v>
      </c>
      <c r="L885" s="135"/>
      <c r="M885" s="165"/>
      <c r="O885" s="165"/>
    </row>
    <row r="886" spans="1:15" s="135" customFormat="1">
      <c r="A886" s="127" t="s">
        <v>929</v>
      </c>
      <c r="B886" s="128" t="s">
        <v>1683</v>
      </c>
      <c r="C886" s="129">
        <v>2.1</v>
      </c>
      <c r="D886" s="169">
        <v>0.56320999999999999</v>
      </c>
      <c r="E886" s="130">
        <v>1</v>
      </c>
      <c r="F886" s="169">
        <f t="shared" si="27"/>
        <v>0.56320999999999999</v>
      </c>
      <c r="G886" s="130">
        <v>1</v>
      </c>
      <c r="H886" s="131">
        <f t="shared" si="29"/>
        <v>2948.4043499999998</v>
      </c>
      <c r="I886" s="132" t="s">
        <v>17</v>
      </c>
      <c r="J886" s="133" t="s">
        <v>925</v>
      </c>
      <c r="K886" s="134" t="s">
        <v>925</v>
      </c>
      <c r="L886" s="126"/>
      <c r="M886" s="165"/>
      <c r="N886" s="164"/>
      <c r="O886" s="165"/>
    </row>
    <row r="887" spans="1:15">
      <c r="A887" s="136" t="s">
        <v>930</v>
      </c>
      <c r="B887" s="137" t="s">
        <v>1683</v>
      </c>
      <c r="C887" s="138">
        <v>2.17</v>
      </c>
      <c r="D887" s="170">
        <v>0.60494000000000003</v>
      </c>
      <c r="E887" s="139">
        <v>1</v>
      </c>
      <c r="F887" s="170">
        <f t="shared" si="27"/>
        <v>0.60494000000000003</v>
      </c>
      <c r="G887" s="139">
        <v>1</v>
      </c>
      <c r="H887" s="131">
        <f t="shared" si="29"/>
        <v>3166.8609000000001</v>
      </c>
      <c r="I887" s="140" t="s">
        <v>17</v>
      </c>
      <c r="J887" s="141" t="s">
        <v>925</v>
      </c>
      <c r="K887" s="142" t="s">
        <v>925</v>
      </c>
      <c r="L887" s="135"/>
      <c r="M887" s="165"/>
      <c r="N887" s="166"/>
      <c r="O887" s="165"/>
    </row>
    <row r="888" spans="1:15">
      <c r="A888" s="136" t="s">
        <v>931</v>
      </c>
      <c r="B888" s="137" t="s">
        <v>1683</v>
      </c>
      <c r="C888" s="138">
        <v>3.58</v>
      </c>
      <c r="D888" s="170">
        <v>0.81430000000000002</v>
      </c>
      <c r="E888" s="139">
        <v>1</v>
      </c>
      <c r="F888" s="170">
        <f t="shared" si="27"/>
        <v>0.81430000000000002</v>
      </c>
      <c r="G888" s="139">
        <v>1</v>
      </c>
      <c r="H888" s="131">
        <f t="shared" si="29"/>
        <v>4262.8604999999998</v>
      </c>
      <c r="I888" s="140" t="s">
        <v>17</v>
      </c>
      <c r="J888" s="141" t="s">
        <v>925</v>
      </c>
      <c r="K888" s="142" t="s">
        <v>925</v>
      </c>
      <c r="L888" s="135"/>
      <c r="M888" s="165"/>
      <c r="O888" s="165"/>
    </row>
    <row r="889" spans="1:15">
      <c r="A889" s="143" t="s">
        <v>932</v>
      </c>
      <c r="B889" s="144" t="s">
        <v>1683</v>
      </c>
      <c r="C889" s="145">
        <v>6.7</v>
      </c>
      <c r="D889" s="171">
        <v>2.51064</v>
      </c>
      <c r="E889" s="146">
        <v>1</v>
      </c>
      <c r="F889" s="171">
        <f t="shared" si="27"/>
        <v>2.51064</v>
      </c>
      <c r="G889" s="146">
        <v>1</v>
      </c>
      <c r="H889" s="147">
        <f t="shared" si="29"/>
        <v>13143.2004</v>
      </c>
      <c r="I889" s="148" t="s">
        <v>17</v>
      </c>
      <c r="J889" s="149" t="s">
        <v>925</v>
      </c>
      <c r="K889" s="150" t="s">
        <v>925</v>
      </c>
      <c r="L889" s="135"/>
      <c r="M889" s="165"/>
      <c r="O889" s="165"/>
    </row>
    <row r="890" spans="1:15">
      <c r="A890" s="127" t="s">
        <v>933</v>
      </c>
      <c r="B890" s="128" t="s">
        <v>1684</v>
      </c>
      <c r="C890" s="129">
        <v>2.17</v>
      </c>
      <c r="D890" s="169">
        <v>0.38041999999999998</v>
      </c>
      <c r="E890" s="130">
        <v>1</v>
      </c>
      <c r="F890" s="169">
        <f t="shared" si="27"/>
        <v>0.38041999999999998</v>
      </c>
      <c r="G890" s="130">
        <v>1</v>
      </c>
      <c r="H890" s="131">
        <f t="shared" si="29"/>
        <v>1991.4986999999999</v>
      </c>
      <c r="I890" s="132" t="s">
        <v>17</v>
      </c>
      <c r="J890" s="133" t="s">
        <v>925</v>
      </c>
      <c r="K890" s="134" t="s">
        <v>925</v>
      </c>
      <c r="L890" s="135"/>
      <c r="M890" s="165"/>
      <c r="O890" s="165"/>
    </row>
    <row r="891" spans="1:15">
      <c r="A891" s="136" t="s">
        <v>934</v>
      </c>
      <c r="B891" s="137" t="s">
        <v>1684</v>
      </c>
      <c r="C891" s="138">
        <v>2.35</v>
      </c>
      <c r="D891" s="170">
        <v>0.46826000000000001</v>
      </c>
      <c r="E891" s="139">
        <v>1</v>
      </c>
      <c r="F891" s="170">
        <f t="shared" si="27"/>
        <v>0.46826000000000001</v>
      </c>
      <c r="G891" s="139">
        <v>1</v>
      </c>
      <c r="H891" s="131">
        <f t="shared" si="29"/>
        <v>2451.3411000000001</v>
      </c>
      <c r="I891" s="140" t="s">
        <v>17</v>
      </c>
      <c r="J891" s="141" t="s">
        <v>925</v>
      </c>
      <c r="K891" s="142" t="s">
        <v>925</v>
      </c>
      <c r="L891" s="135"/>
      <c r="M891" s="165"/>
      <c r="O891" s="165"/>
    </row>
    <row r="892" spans="1:15">
      <c r="A892" s="136" t="s">
        <v>935</v>
      </c>
      <c r="B892" s="137" t="s">
        <v>1684</v>
      </c>
      <c r="C892" s="138">
        <v>2.97</v>
      </c>
      <c r="D892" s="170">
        <v>0.85423000000000004</v>
      </c>
      <c r="E892" s="139">
        <v>1</v>
      </c>
      <c r="F892" s="170">
        <f t="shared" si="27"/>
        <v>0.85423000000000004</v>
      </c>
      <c r="G892" s="139">
        <v>1</v>
      </c>
      <c r="H892" s="131">
        <f t="shared" si="29"/>
        <v>4471.8940499999999</v>
      </c>
      <c r="I892" s="140" t="s">
        <v>17</v>
      </c>
      <c r="J892" s="141" t="s">
        <v>925</v>
      </c>
      <c r="K892" s="142" t="s">
        <v>925</v>
      </c>
      <c r="L892" s="135"/>
      <c r="M892" s="165"/>
      <c r="O892" s="165"/>
    </row>
    <row r="893" spans="1:15">
      <c r="A893" s="143" t="s">
        <v>936</v>
      </c>
      <c r="B893" s="144" t="s">
        <v>1684</v>
      </c>
      <c r="C893" s="145">
        <v>5.5</v>
      </c>
      <c r="D893" s="171">
        <v>2.9802300000000002</v>
      </c>
      <c r="E893" s="146">
        <v>1</v>
      </c>
      <c r="F893" s="171">
        <f t="shared" si="27"/>
        <v>2.9802300000000002</v>
      </c>
      <c r="G893" s="146">
        <v>1</v>
      </c>
      <c r="H893" s="147">
        <f t="shared" si="29"/>
        <v>15601.504050000001</v>
      </c>
      <c r="I893" s="148" t="s">
        <v>17</v>
      </c>
      <c r="J893" s="149" t="s">
        <v>925</v>
      </c>
      <c r="K893" s="150" t="s">
        <v>925</v>
      </c>
      <c r="L893" s="135"/>
      <c r="M893" s="165"/>
      <c r="O893" s="165"/>
    </row>
    <row r="894" spans="1:15" s="135" customFormat="1">
      <c r="A894" s="127" t="s">
        <v>937</v>
      </c>
      <c r="B894" s="128" t="s">
        <v>1685</v>
      </c>
      <c r="C894" s="129">
        <v>1.49</v>
      </c>
      <c r="D894" s="169">
        <v>0.47796</v>
      </c>
      <c r="E894" s="130">
        <v>1</v>
      </c>
      <c r="F894" s="169">
        <f t="shared" si="27"/>
        <v>0.47796</v>
      </c>
      <c r="G894" s="130">
        <v>1</v>
      </c>
      <c r="H894" s="131">
        <f t="shared" si="29"/>
        <v>2502.1206000000002</v>
      </c>
      <c r="I894" s="132" t="s">
        <v>17</v>
      </c>
      <c r="J894" s="133" t="s">
        <v>925</v>
      </c>
      <c r="K894" s="134" t="s">
        <v>925</v>
      </c>
      <c r="L894" s="126"/>
      <c r="M894" s="165"/>
      <c r="N894" s="164"/>
      <c r="O894" s="165"/>
    </row>
    <row r="895" spans="1:15">
      <c r="A895" s="136" t="s">
        <v>938</v>
      </c>
      <c r="B895" s="137" t="s">
        <v>1685</v>
      </c>
      <c r="C895" s="138">
        <v>1.8</v>
      </c>
      <c r="D895" s="170">
        <v>0.59219999999999995</v>
      </c>
      <c r="E895" s="139">
        <v>1</v>
      </c>
      <c r="F895" s="170">
        <f t="shared" si="27"/>
        <v>0.59219999999999995</v>
      </c>
      <c r="G895" s="139">
        <v>1</v>
      </c>
      <c r="H895" s="131">
        <f t="shared" si="29"/>
        <v>3100.1669999999999</v>
      </c>
      <c r="I895" s="140" t="s">
        <v>17</v>
      </c>
      <c r="J895" s="141" t="s">
        <v>925</v>
      </c>
      <c r="K895" s="142" t="s">
        <v>925</v>
      </c>
      <c r="L895" s="135"/>
      <c r="M895" s="165"/>
      <c r="N895" s="166"/>
      <c r="O895" s="165"/>
    </row>
    <row r="896" spans="1:15">
      <c r="A896" s="136" t="s">
        <v>939</v>
      </c>
      <c r="B896" s="137" t="s">
        <v>1685</v>
      </c>
      <c r="C896" s="138">
        <v>3.44</v>
      </c>
      <c r="D896" s="170">
        <v>0.89398</v>
      </c>
      <c r="E896" s="139">
        <v>1</v>
      </c>
      <c r="F896" s="170">
        <f t="shared" si="27"/>
        <v>0.89398</v>
      </c>
      <c r="G896" s="139">
        <v>1</v>
      </c>
      <c r="H896" s="131">
        <f t="shared" si="29"/>
        <v>4679.9853000000003</v>
      </c>
      <c r="I896" s="140" t="s">
        <v>17</v>
      </c>
      <c r="J896" s="141" t="s">
        <v>925</v>
      </c>
      <c r="K896" s="142" t="s">
        <v>925</v>
      </c>
      <c r="L896" s="135"/>
      <c r="M896" s="165"/>
      <c r="O896" s="165"/>
    </row>
    <row r="897" spans="1:15">
      <c r="A897" s="143" t="s">
        <v>940</v>
      </c>
      <c r="B897" s="144" t="s">
        <v>1685</v>
      </c>
      <c r="C897" s="145">
        <v>7.75</v>
      </c>
      <c r="D897" s="171">
        <v>2.4378799999999998</v>
      </c>
      <c r="E897" s="146">
        <v>1</v>
      </c>
      <c r="F897" s="171">
        <f t="shared" si="27"/>
        <v>2.4378799999999998</v>
      </c>
      <c r="G897" s="146">
        <v>1</v>
      </c>
      <c r="H897" s="147">
        <f t="shared" si="29"/>
        <v>12762.301799999999</v>
      </c>
      <c r="I897" s="148" t="s">
        <v>17</v>
      </c>
      <c r="J897" s="149" t="s">
        <v>925</v>
      </c>
      <c r="K897" s="150" t="s">
        <v>925</v>
      </c>
      <c r="L897" s="135"/>
      <c r="M897" s="165"/>
      <c r="O897" s="165"/>
    </row>
    <row r="898" spans="1:15">
      <c r="A898" s="127" t="s">
        <v>941</v>
      </c>
      <c r="B898" s="128" t="s">
        <v>1686</v>
      </c>
      <c r="C898" s="129">
        <v>1.35</v>
      </c>
      <c r="D898" s="169">
        <v>0.72374000000000005</v>
      </c>
      <c r="E898" s="130">
        <v>1</v>
      </c>
      <c r="F898" s="169">
        <f t="shared" si="27"/>
        <v>0.72374000000000005</v>
      </c>
      <c r="G898" s="130">
        <v>1</v>
      </c>
      <c r="H898" s="131">
        <f t="shared" si="29"/>
        <v>3788.7789000000002</v>
      </c>
      <c r="I898" s="132" t="s">
        <v>17</v>
      </c>
      <c r="J898" s="133" t="s">
        <v>925</v>
      </c>
      <c r="K898" s="134" t="s">
        <v>925</v>
      </c>
      <c r="L898" s="135"/>
      <c r="M898" s="165"/>
      <c r="O898" s="165"/>
    </row>
    <row r="899" spans="1:15">
      <c r="A899" s="136" t="s">
        <v>942</v>
      </c>
      <c r="B899" s="137" t="s">
        <v>1686</v>
      </c>
      <c r="C899" s="138">
        <v>1.58</v>
      </c>
      <c r="D899" s="170">
        <v>0.81479999999999997</v>
      </c>
      <c r="E899" s="139">
        <v>1</v>
      </c>
      <c r="F899" s="170">
        <f t="shared" si="27"/>
        <v>0.81479999999999997</v>
      </c>
      <c r="G899" s="139">
        <v>1</v>
      </c>
      <c r="H899" s="131">
        <f t="shared" si="29"/>
        <v>4265.4780000000001</v>
      </c>
      <c r="I899" s="140" t="s">
        <v>17</v>
      </c>
      <c r="J899" s="141" t="s">
        <v>925</v>
      </c>
      <c r="K899" s="142" t="s">
        <v>925</v>
      </c>
      <c r="L899" s="135"/>
      <c r="M899" s="165"/>
      <c r="O899" s="165"/>
    </row>
    <row r="900" spans="1:15">
      <c r="A900" s="136" t="s">
        <v>943</v>
      </c>
      <c r="B900" s="137" t="s">
        <v>1686</v>
      </c>
      <c r="C900" s="138">
        <v>2.09</v>
      </c>
      <c r="D900" s="170">
        <v>1.05097</v>
      </c>
      <c r="E900" s="139">
        <v>1</v>
      </c>
      <c r="F900" s="170">
        <f t="shared" si="27"/>
        <v>1.05097</v>
      </c>
      <c r="G900" s="139">
        <v>1</v>
      </c>
      <c r="H900" s="131">
        <f t="shared" si="29"/>
        <v>5501.8279499999999</v>
      </c>
      <c r="I900" s="140" t="s">
        <v>17</v>
      </c>
      <c r="J900" s="141" t="s">
        <v>925</v>
      </c>
      <c r="K900" s="142" t="s">
        <v>925</v>
      </c>
      <c r="L900" s="135"/>
      <c r="M900" s="165"/>
      <c r="O900" s="165"/>
    </row>
    <row r="901" spans="1:15">
      <c r="A901" s="143" t="s">
        <v>944</v>
      </c>
      <c r="B901" s="144" t="s">
        <v>1686</v>
      </c>
      <c r="C901" s="145">
        <v>1</v>
      </c>
      <c r="D901" s="171">
        <v>1.74831</v>
      </c>
      <c r="E901" s="146">
        <v>1</v>
      </c>
      <c r="F901" s="171">
        <f t="shared" si="27"/>
        <v>1.74831</v>
      </c>
      <c r="G901" s="146">
        <v>1</v>
      </c>
      <c r="H901" s="147">
        <f t="shared" si="29"/>
        <v>9152.4028500000004</v>
      </c>
      <c r="I901" s="148" t="s">
        <v>17</v>
      </c>
      <c r="J901" s="149" t="s">
        <v>925</v>
      </c>
      <c r="K901" s="150" t="s">
        <v>925</v>
      </c>
      <c r="L901" s="135"/>
      <c r="M901" s="165"/>
      <c r="O901" s="165"/>
    </row>
    <row r="902" spans="1:15" s="135" customFormat="1">
      <c r="A902" s="127" t="s">
        <v>945</v>
      </c>
      <c r="B902" s="128" t="s">
        <v>1687</v>
      </c>
      <c r="C902" s="129">
        <v>2.23</v>
      </c>
      <c r="D902" s="169">
        <v>0.50222</v>
      </c>
      <c r="E902" s="130">
        <v>1</v>
      </c>
      <c r="F902" s="169">
        <f t="shared" si="27"/>
        <v>0.50222</v>
      </c>
      <c r="G902" s="130">
        <v>1</v>
      </c>
      <c r="H902" s="131">
        <f t="shared" si="29"/>
        <v>2629.1217000000001</v>
      </c>
      <c r="I902" s="132" t="s">
        <v>17</v>
      </c>
      <c r="J902" s="133" t="s">
        <v>925</v>
      </c>
      <c r="K902" s="134" t="s">
        <v>925</v>
      </c>
      <c r="L902" s="126"/>
      <c r="M902" s="165"/>
      <c r="N902" s="164"/>
      <c r="O902" s="165"/>
    </row>
    <row r="903" spans="1:15">
      <c r="A903" s="136" t="s">
        <v>946</v>
      </c>
      <c r="B903" s="137" t="s">
        <v>1687</v>
      </c>
      <c r="C903" s="138">
        <v>2.23</v>
      </c>
      <c r="D903" s="170">
        <v>0.72799999999999998</v>
      </c>
      <c r="E903" s="139">
        <v>1</v>
      </c>
      <c r="F903" s="170">
        <f t="shared" si="27"/>
        <v>0.72799999999999998</v>
      </c>
      <c r="G903" s="139">
        <v>1</v>
      </c>
      <c r="H903" s="131">
        <f t="shared" si="29"/>
        <v>3811.08</v>
      </c>
      <c r="I903" s="140" t="s">
        <v>17</v>
      </c>
      <c r="J903" s="141" t="s">
        <v>925</v>
      </c>
      <c r="K903" s="142" t="s">
        <v>925</v>
      </c>
      <c r="L903" s="135"/>
      <c r="M903" s="165"/>
      <c r="N903" s="166"/>
      <c r="O903" s="165"/>
    </row>
    <row r="904" spans="1:15">
      <c r="A904" s="136" t="s">
        <v>947</v>
      </c>
      <c r="B904" s="137" t="s">
        <v>1687</v>
      </c>
      <c r="C904" s="138">
        <v>4.93</v>
      </c>
      <c r="D904" s="170">
        <v>1.3228800000000001</v>
      </c>
      <c r="E904" s="139">
        <v>1</v>
      </c>
      <c r="F904" s="170">
        <f t="shared" si="27"/>
        <v>1.3228800000000001</v>
      </c>
      <c r="G904" s="139">
        <v>1</v>
      </c>
      <c r="H904" s="131">
        <f t="shared" si="29"/>
        <v>6925.2768000000005</v>
      </c>
      <c r="I904" s="140" t="s">
        <v>17</v>
      </c>
      <c r="J904" s="141" t="s">
        <v>925</v>
      </c>
      <c r="K904" s="142" t="s">
        <v>925</v>
      </c>
      <c r="L904" s="135"/>
      <c r="M904" s="165"/>
      <c r="O904" s="165"/>
    </row>
    <row r="905" spans="1:15">
      <c r="A905" s="143" t="s">
        <v>948</v>
      </c>
      <c r="B905" s="144" t="s">
        <v>1687</v>
      </c>
      <c r="C905" s="145">
        <v>12.17</v>
      </c>
      <c r="D905" s="171">
        <v>3.7622900000000001</v>
      </c>
      <c r="E905" s="146">
        <v>1</v>
      </c>
      <c r="F905" s="171">
        <f t="shared" si="27"/>
        <v>3.7622900000000001</v>
      </c>
      <c r="G905" s="146">
        <v>1</v>
      </c>
      <c r="H905" s="147">
        <f t="shared" si="29"/>
        <v>19695.58815</v>
      </c>
      <c r="I905" s="148" t="s">
        <v>17</v>
      </c>
      <c r="J905" s="149" t="s">
        <v>925</v>
      </c>
      <c r="K905" s="150" t="s">
        <v>925</v>
      </c>
      <c r="L905" s="135"/>
      <c r="M905" s="165"/>
      <c r="O905" s="165"/>
    </row>
    <row r="906" spans="1:15">
      <c r="A906" s="127" t="s">
        <v>949</v>
      </c>
      <c r="B906" s="128" t="s">
        <v>1688</v>
      </c>
      <c r="C906" s="129">
        <v>2.0099999999999998</v>
      </c>
      <c r="D906" s="169">
        <v>0.33209</v>
      </c>
      <c r="E906" s="130">
        <v>1</v>
      </c>
      <c r="F906" s="169">
        <f t="shared" si="27"/>
        <v>0.33209</v>
      </c>
      <c r="G906" s="130">
        <v>1</v>
      </c>
      <c r="H906" s="131">
        <f t="shared" si="29"/>
        <v>1738.4911500000001</v>
      </c>
      <c r="I906" s="132" t="s">
        <v>17</v>
      </c>
      <c r="J906" s="133" t="s">
        <v>925</v>
      </c>
      <c r="K906" s="134" t="s">
        <v>925</v>
      </c>
      <c r="L906" s="135"/>
      <c r="M906" s="165"/>
      <c r="O906" s="165"/>
    </row>
    <row r="907" spans="1:15">
      <c r="A907" s="136" t="s">
        <v>950</v>
      </c>
      <c r="B907" s="137" t="s">
        <v>1688</v>
      </c>
      <c r="C907" s="138">
        <v>2.13</v>
      </c>
      <c r="D907" s="170">
        <v>0.38346999999999998</v>
      </c>
      <c r="E907" s="139">
        <v>1</v>
      </c>
      <c r="F907" s="170">
        <f t="shared" si="27"/>
        <v>0.38346999999999998</v>
      </c>
      <c r="G907" s="139">
        <v>1</v>
      </c>
      <c r="H907" s="131">
        <f t="shared" si="29"/>
        <v>2007.4654499999999</v>
      </c>
      <c r="I907" s="140" t="s">
        <v>17</v>
      </c>
      <c r="J907" s="141" t="s">
        <v>925</v>
      </c>
      <c r="K907" s="142" t="s">
        <v>925</v>
      </c>
      <c r="L907" s="135"/>
      <c r="M907" s="165"/>
      <c r="O907" s="165"/>
    </row>
    <row r="908" spans="1:15">
      <c r="A908" s="136" t="s">
        <v>951</v>
      </c>
      <c r="B908" s="137" t="s">
        <v>1688</v>
      </c>
      <c r="C908" s="138">
        <v>2.71</v>
      </c>
      <c r="D908" s="170">
        <v>0.52283999999999997</v>
      </c>
      <c r="E908" s="139">
        <v>1</v>
      </c>
      <c r="F908" s="170">
        <f t="shared" si="27"/>
        <v>0.52283999999999997</v>
      </c>
      <c r="G908" s="139">
        <v>1</v>
      </c>
      <c r="H908" s="131">
        <f t="shared" si="29"/>
        <v>2737.0673999999999</v>
      </c>
      <c r="I908" s="140" t="s">
        <v>17</v>
      </c>
      <c r="J908" s="141" t="s">
        <v>925</v>
      </c>
      <c r="K908" s="142" t="s">
        <v>925</v>
      </c>
      <c r="L908" s="135"/>
      <c r="M908" s="165"/>
      <c r="O908" s="165"/>
    </row>
    <row r="909" spans="1:15">
      <c r="A909" s="143" t="s">
        <v>952</v>
      </c>
      <c r="B909" s="144" t="s">
        <v>1688</v>
      </c>
      <c r="C909" s="145">
        <v>6.22</v>
      </c>
      <c r="D909" s="171">
        <v>1.2664299999999999</v>
      </c>
      <c r="E909" s="146">
        <v>1</v>
      </c>
      <c r="F909" s="171">
        <f t="shared" si="27"/>
        <v>1.2664299999999999</v>
      </c>
      <c r="G909" s="146">
        <v>1</v>
      </c>
      <c r="H909" s="147">
        <f t="shared" si="29"/>
        <v>6629.7610500000001</v>
      </c>
      <c r="I909" s="148" t="s">
        <v>17</v>
      </c>
      <c r="J909" s="149" t="s">
        <v>925</v>
      </c>
      <c r="K909" s="150" t="s">
        <v>925</v>
      </c>
      <c r="L909" s="135"/>
      <c r="M909" s="165"/>
      <c r="O909" s="165"/>
    </row>
    <row r="910" spans="1:15" s="135" customFormat="1">
      <c r="A910" s="127" t="s">
        <v>953</v>
      </c>
      <c r="B910" s="128" t="s">
        <v>1689</v>
      </c>
      <c r="C910" s="129">
        <v>2.02</v>
      </c>
      <c r="D910" s="169">
        <v>0.22678000000000001</v>
      </c>
      <c r="E910" s="130">
        <v>1</v>
      </c>
      <c r="F910" s="169">
        <f t="shared" si="27"/>
        <v>0.22678000000000001</v>
      </c>
      <c r="G910" s="130">
        <v>1</v>
      </c>
      <c r="H910" s="131">
        <f t="shared" si="29"/>
        <v>1187.1933000000001</v>
      </c>
      <c r="I910" s="132" t="s">
        <v>17</v>
      </c>
      <c r="J910" s="133" t="s">
        <v>925</v>
      </c>
      <c r="K910" s="134" t="s">
        <v>925</v>
      </c>
      <c r="L910" s="126"/>
      <c r="M910" s="165"/>
      <c r="N910" s="164"/>
      <c r="O910" s="165"/>
    </row>
    <row r="911" spans="1:15">
      <c r="A911" s="136" t="s">
        <v>954</v>
      </c>
      <c r="B911" s="137" t="s">
        <v>1689</v>
      </c>
      <c r="C911" s="138">
        <v>2.44</v>
      </c>
      <c r="D911" s="170">
        <v>0.37415999999999999</v>
      </c>
      <c r="E911" s="139">
        <v>1</v>
      </c>
      <c r="F911" s="170">
        <f t="shared" ref="F911:F974" si="30">ROUND(D911*E911,5)</f>
        <v>0.37415999999999999</v>
      </c>
      <c r="G911" s="139">
        <v>1</v>
      </c>
      <c r="H911" s="131">
        <f t="shared" si="29"/>
        <v>1958.7275999999999</v>
      </c>
      <c r="I911" s="140" t="s">
        <v>17</v>
      </c>
      <c r="J911" s="141" t="s">
        <v>925</v>
      </c>
      <c r="K911" s="142" t="s">
        <v>925</v>
      </c>
      <c r="L911" s="135"/>
      <c r="M911" s="165"/>
      <c r="N911" s="166"/>
      <c r="O911" s="165"/>
    </row>
    <row r="912" spans="1:15">
      <c r="A912" s="136" t="s">
        <v>955</v>
      </c>
      <c r="B912" s="137" t="s">
        <v>1689</v>
      </c>
      <c r="C912" s="138">
        <v>3.19</v>
      </c>
      <c r="D912" s="170">
        <v>0.57172000000000001</v>
      </c>
      <c r="E912" s="139">
        <v>1</v>
      </c>
      <c r="F912" s="170">
        <f t="shared" si="30"/>
        <v>0.57172000000000001</v>
      </c>
      <c r="G912" s="139">
        <v>1</v>
      </c>
      <c r="H912" s="131">
        <f t="shared" si="29"/>
        <v>2992.9542000000001</v>
      </c>
      <c r="I912" s="140" t="s">
        <v>17</v>
      </c>
      <c r="J912" s="141" t="s">
        <v>925</v>
      </c>
      <c r="K912" s="142" t="s">
        <v>925</v>
      </c>
      <c r="L912" s="135"/>
      <c r="M912" s="165"/>
      <c r="O912" s="165"/>
    </row>
    <row r="913" spans="1:15">
      <c r="A913" s="143" t="s">
        <v>956</v>
      </c>
      <c r="B913" s="144" t="s">
        <v>1689</v>
      </c>
      <c r="C913" s="145">
        <v>6.56</v>
      </c>
      <c r="D913" s="171">
        <v>1.5397400000000001</v>
      </c>
      <c r="E913" s="146">
        <v>1</v>
      </c>
      <c r="F913" s="171">
        <f t="shared" si="30"/>
        <v>1.5397400000000001</v>
      </c>
      <c r="G913" s="146">
        <v>1</v>
      </c>
      <c r="H913" s="147">
        <f t="shared" si="29"/>
        <v>8060.5389000000005</v>
      </c>
      <c r="I913" s="148" t="s">
        <v>17</v>
      </c>
      <c r="J913" s="149" t="s">
        <v>925</v>
      </c>
      <c r="K913" s="150" t="s">
        <v>925</v>
      </c>
      <c r="L913" s="135"/>
      <c r="M913" s="165"/>
      <c r="O913" s="165"/>
    </row>
    <row r="914" spans="1:15">
      <c r="A914" s="127" t="s">
        <v>957</v>
      </c>
      <c r="B914" s="128" t="s">
        <v>1690</v>
      </c>
      <c r="C914" s="129">
        <v>2.1</v>
      </c>
      <c r="D914" s="169">
        <v>0.24662999999999999</v>
      </c>
      <c r="E914" s="130">
        <v>1</v>
      </c>
      <c r="F914" s="169">
        <f t="shared" si="30"/>
        <v>0.24662999999999999</v>
      </c>
      <c r="G914" s="130">
        <v>1</v>
      </c>
      <c r="H914" s="131">
        <f t="shared" si="29"/>
        <v>1291.10805</v>
      </c>
      <c r="I914" s="132" t="s">
        <v>17</v>
      </c>
      <c r="J914" s="133" t="s">
        <v>925</v>
      </c>
      <c r="K914" s="134" t="s">
        <v>925</v>
      </c>
      <c r="L914" s="135"/>
      <c r="M914" s="165"/>
      <c r="O914" s="165"/>
    </row>
    <row r="915" spans="1:15">
      <c r="A915" s="136" t="s">
        <v>958</v>
      </c>
      <c r="B915" s="137" t="s">
        <v>1690</v>
      </c>
      <c r="C915" s="138">
        <v>2.78</v>
      </c>
      <c r="D915" s="170">
        <v>0.31830999999999998</v>
      </c>
      <c r="E915" s="139">
        <v>1</v>
      </c>
      <c r="F915" s="170">
        <f t="shared" si="30"/>
        <v>0.31830999999999998</v>
      </c>
      <c r="G915" s="139">
        <v>1</v>
      </c>
      <c r="H915" s="131">
        <f t="shared" si="29"/>
        <v>1666.35285</v>
      </c>
      <c r="I915" s="140" t="s">
        <v>17</v>
      </c>
      <c r="J915" s="141" t="s">
        <v>925</v>
      </c>
      <c r="K915" s="142" t="s">
        <v>925</v>
      </c>
      <c r="L915" s="135"/>
      <c r="M915" s="165"/>
      <c r="O915" s="165"/>
    </row>
    <row r="916" spans="1:15">
      <c r="A916" s="136" t="s">
        <v>959</v>
      </c>
      <c r="B916" s="137" t="s">
        <v>1690</v>
      </c>
      <c r="C916" s="138">
        <v>3.82</v>
      </c>
      <c r="D916" s="170">
        <v>0.46698000000000001</v>
      </c>
      <c r="E916" s="139">
        <v>1</v>
      </c>
      <c r="F916" s="170">
        <f t="shared" si="30"/>
        <v>0.46698000000000001</v>
      </c>
      <c r="G916" s="139">
        <v>1</v>
      </c>
      <c r="H916" s="131">
        <f t="shared" si="29"/>
        <v>2444.6403</v>
      </c>
      <c r="I916" s="140" t="s">
        <v>17</v>
      </c>
      <c r="J916" s="141" t="s">
        <v>925</v>
      </c>
      <c r="K916" s="142" t="s">
        <v>925</v>
      </c>
      <c r="L916" s="135"/>
      <c r="M916" s="165"/>
      <c r="O916" s="165"/>
    </row>
    <row r="917" spans="1:15">
      <c r="A917" s="143" t="s">
        <v>960</v>
      </c>
      <c r="B917" s="144" t="s">
        <v>1690</v>
      </c>
      <c r="C917" s="145">
        <v>7</v>
      </c>
      <c r="D917" s="171">
        <v>0.87319000000000002</v>
      </c>
      <c r="E917" s="146">
        <v>1</v>
      </c>
      <c r="F917" s="171">
        <f t="shared" si="30"/>
        <v>0.87319000000000002</v>
      </c>
      <c r="G917" s="146">
        <v>1</v>
      </c>
      <c r="H917" s="147">
        <f t="shared" si="29"/>
        <v>4571.1496500000003</v>
      </c>
      <c r="I917" s="148" t="s">
        <v>17</v>
      </c>
      <c r="J917" s="149" t="s">
        <v>925</v>
      </c>
      <c r="K917" s="150" t="s">
        <v>925</v>
      </c>
      <c r="L917" s="135"/>
      <c r="M917" s="165"/>
      <c r="O917" s="165"/>
    </row>
    <row r="918" spans="1:15" s="135" customFormat="1">
      <c r="A918" s="127" t="s">
        <v>961</v>
      </c>
      <c r="B918" s="128" t="s">
        <v>1691</v>
      </c>
      <c r="C918" s="129">
        <v>1.1000000000000001</v>
      </c>
      <c r="D918" s="169">
        <v>0.34767999999999999</v>
      </c>
      <c r="E918" s="130">
        <v>1</v>
      </c>
      <c r="F918" s="169">
        <f t="shared" si="30"/>
        <v>0.34767999999999999</v>
      </c>
      <c r="G918" s="130">
        <v>1</v>
      </c>
      <c r="H918" s="131">
        <f t="shared" si="29"/>
        <v>1820.1047999999998</v>
      </c>
      <c r="I918" s="132" t="s">
        <v>17</v>
      </c>
      <c r="J918" s="133" t="s">
        <v>925</v>
      </c>
      <c r="K918" s="134" t="s">
        <v>925</v>
      </c>
      <c r="L918" s="126"/>
      <c r="M918" s="165"/>
      <c r="N918" s="164"/>
      <c r="O918" s="165"/>
    </row>
    <row r="919" spans="1:15">
      <c r="A919" s="136" t="s">
        <v>962</v>
      </c>
      <c r="B919" s="137" t="s">
        <v>1691</v>
      </c>
      <c r="C919" s="138">
        <v>1.68</v>
      </c>
      <c r="D919" s="170">
        <v>0.3674</v>
      </c>
      <c r="E919" s="139">
        <v>1</v>
      </c>
      <c r="F919" s="170">
        <f t="shared" si="30"/>
        <v>0.3674</v>
      </c>
      <c r="G919" s="139">
        <v>1</v>
      </c>
      <c r="H919" s="131">
        <f t="shared" si="29"/>
        <v>1923.3389999999999</v>
      </c>
      <c r="I919" s="140" t="s">
        <v>17</v>
      </c>
      <c r="J919" s="141" t="s">
        <v>925</v>
      </c>
      <c r="K919" s="142" t="s">
        <v>925</v>
      </c>
      <c r="L919" s="135"/>
      <c r="M919" s="165"/>
      <c r="N919" s="166"/>
      <c r="O919" s="165"/>
    </row>
    <row r="920" spans="1:15">
      <c r="A920" s="136" t="s">
        <v>963</v>
      </c>
      <c r="B920" s="137" t="s">
        <v>1691</v>
      </c>
      <c r="C920" s="138">
        <v>2.95</v>
      </c>
      <c r="D920" s="170">
        <v>0.47699000000000003</v>
      </c>
      <c r="E920" s="139">
        <v>1</v>
      </c>
      <c r="F920" s="170">
        <f t="shared" si="30"/>
        <v>0.47699000000000003</v>
      </c>
      <c r="G920" s="139">
        <v>1</v>
      </c>
      <c r="H920" s="131">
        <f t="shared" si="29"/>
        <v>2497.0426500000003</v>
      </c>
      <c r="I920" s="140" t="s">
        <v>17</v>
      </c>
      <c r="J920" s="141" t="s">
        <v>925</v>
      </c>
      <c r="K920" s="142" t="s">
        <v>925</v>
      </c>
      <c r="L920" s="135"/>
      <c r="M920" s="165"/>
      <c r="O920" s="165"/>
    </row>
    <row r="921" spans="1:15">
      <c r="A921" s="143" t="s">
        <v>964</v>
      </c>
      <c r="B921" s="144" t="s">
        <v>1691</v>
      </c>
      <c r="C921" s="145">
        <v>12.56</v>
      </c>
      <c r="D921" s="171">
        <v>1.7151799999999999</v>
      </c>
      <c r="E921" s="146">
        <v>1</v>
      </c>
      <c r="F921" s="171">
        <f t="shared" si="30"/>
        <v>1.7151799999999999</v>
      </c>
      <c r="G921" s="146">
        <v>1</v>
      </c>
      <c r="H921" s="147">
        <f t="shared" si="29"/>
        <v>8978.9673000000003</v>
      </c>
      <c r="I921" s="148" t="s">
        <v>17</v>
      </c>
      <c r="J921" s="149" t="s">
        <v>925</v>
      </c>
      <c r="K921" s="150" t="s">
        <v>925</v>
      </c>
      <c r="L921" s="135"/>
      <c r="M921" s="165"/>
      <c r="O921" s="165"/>
    </row>
    <row r="922" spans="1:15">
      <c r="A922" s="127" t="s">
        <v>965</v>
      </c>
      <c r="B922" s="128" t="s">
        <v>1692</v>
      </c>
      <c r="C922" s="129">
        <v>1.46</v>
      </c>
      <c r="D922" s="169">
        <v>0.12222</v>
      </c>
      <c r="E922" s="130">
        <v>1</v>
      </c>
      <c r="F922" s="169">
        <f t="shared" si="30"/>
        <v>0.12222</v>
      </c>
      <c r="G922" s="130">
        <v>1</v>
      </c>
      <c r="H922" s="131">
        <f t="shared" si="29"/>
        <v>639.82169999999996</v>
      </c>
      <c r="I922" s="132" t="s">
        <v>17</v>
      </c>
      <c r="J922" s="133" t="s">
        <v>925</v>
      </c>
      <c r="K922" s="134" t="s">
        <v>925</v>
      </c>
      <c r="L922" s="135"/>
      <c r="M922" s="165"/>
      <c r="O922" s="165"/>
    </row>
    <row r="923" spans="1:15">
      <c r="A923" s="136" t="s">
        <v>966</v>
      </c>
      <c r="B923" s="137" t="s">
        <v>1692</v>
      </c>
      <c r="C923" s="138">
        <v>1.95</v>
      </c>
      <c r="D923" s="170">
        <v>0.16965</v>
      </c>
      <c r="E923" s="139">
        <v>1</v>
      </c>
      <c r="F923" s="170">
        <f t="shared" si="30"/>
        <v>0.16965</v>
      </c>
      <c r="G923" s="139">
        <v>1</v>
      </c>
      <c r="H923" s="131">
        <f t="shared" si="29"/>
        <v>888.11775</v>
      </c>
      <c r="I923" s="140" t="s">
        <v>17</v>
      </c>
      <c r="J923" s="141" t="s">
        <v>925</v>
      </c>
      <c r="K923" s="142" t="s">
        <v>925</v>
      </c>
      <c r="L923" s="135"/>
      <c r="M923" s="165"/>
      <c r="O923" s="165"/>
    </row>
    <row r="924" spans="1:15">
      <c r="A924" s="136" t="s">
        <v>967</v>
      </c>
      <c r="B924" s="137" t="s">
        <v>1692</v>
      </c>
      <c r="C924" s="138">
        <v>1.86</v>
      </c>
      <c r="D924" s="170">
        <v>0.39409</v>
      </c>
      <c r="E924" s="139">
        <v>1</v>
      </c>
      <c r="F924" s="170">
        <f t="shared" si="30"/>
        <v>0.39409</v>
      </c>
      <c r="G924" s="139">
        <v>1</v>
      </c>
      <c r="H924" s="131">
        <f t="shared" si="29"/>
        <v>2063.06115</v>
      </c>
      <c r="I924" s="140" t="s">
        <v>17</v>
      </c>
      <c r="J924" s="141" t="s">
        <v>925</v>
      </c>
      <c r="K924" s="142" t="s">
        <v>925</v>
      </c>
      <c r="L924" s="135"/>
      <c r="M924" s="165"/>
      <c r="O924" s="165"/>
    </row>
    <row r="925" spans="1:15">
      <c r="A925" s="143" t="s">
        <v>968</v>
      </c>
      <c r="B925" s="144" t="s">
        <v>1692</v>
      </c>
      <c r="C925" s="145">
        <v>2.0499999999999998</v>
      </c>
      <c r="D925" s="171">
        <v>0.43787999999999999</v>
      </c>
      <c r="E925" s="146">
        <v>1</v>
      </c>
      <c r="F925" s="171">
        <f t="shared" si="30"/>
        <v>0.43787999999999999</v>
      </c>
      <c r="G925" s="146">
        <v>1</v>
      </c>
      <c r="H925" s="147">
        <f t="shared" si="29"/>
        <v>2292.3017999999997</v>
      </c>
      <c r="I925" s="148" t="s">
        <v>17</v>
      </c>
      <c r="J925" s="149" t="s">
        <v>925</v>
      </c>
      <c r="K925" s="150" t="s">
        <v>925</v>
      </c>
      <c r="L925" s="135"/>
      <c r="M925" s="165"/>
      <c r="O925" s="165"/>
    </row>
    <row r="926" spans="1:15" s="135" customFormat="1">
      <c r="A926" s="127" t="s">
        <v>969</v>
      </c>
      <c r="B926" s="128" t="s">
        <v>1693</v>
      </c>
      <c r="C926" s="129">
        <v>2.0099999999999998</v>
      </c>
      <c r="D926" s="169">
        <v>0.25924999999999998</v>
      </c>
      <c r="E926" s="130">
        <v>1</v>
      </c>
      <c r="F926" s="169">
        <f t="shared" si="30"/>
        <v>0.25924999999999998</v>
      </c>
      <c r="G926" s="130">
        <v>1</v>
      </c>
      <c r="H926" s="131">
        <f t="shared" si="29"/>
        <v>1357.1737499999999</v>
      </c>
      <c r="I926" s="132" t="s">
        <v>17</v>
      </c>
      <c r="J926" s="133" t="s">
        <v>925</v>
      </c>
      <c r="K926" s="134" t="s">
        <v>925</v>
      </c>
      <c r="L926" s="126"/>
      <c r="M926" s="165"/>
      <c r="N926" s="164"/>
      <c r="O926" s="165"/>
    </row>
    <row r="927" spans="1:15">
      <c r="A927" s="136" t="s">
        <v>970</v>
      </c>
      <c r="B927" s="137" t="s">
        <v>1693</v>
      </c>
      <c r="C927" s="138">
        <v>2.5</v>
      </c>
      <c r="D927" s="170">
        <v>0.33016000000000001</v>
      </c>
      <c r="E927" s="139">
        <v>1</v>
      </c>
      <c r="F927" s="170">
        <f t="shared" si="30"/>
        <v>0.33016000000000001</v>
      </c>
      <c r="G927" s="139">
        <v>1</v>
      </c>
      <c r="H927" s="131">
        <f t="shared" si="29"/>
        <v>1728.3876</v>
      </c>
      <c r="I927" s="140" t="s">
        <v>17</v>
      </c>
      <c r="J927" s="141" t="s">
        <v>925</v>
      </c>
      <c r="K927" s="142" t="s">
        <v>925</v>
      </c>
      <c r="L927" s="135"/>
      <c r="M927" s="165"/>
      <c r="N927" s="166"/>
      <c r="O927" s="165"/>
    </row>
    <row r="928" spans="1:15">
      <c r="A928" s="136" t="s">
        <v>971</v>
      </c>
      <c r="B928" s="137" t="s">
        <v>1693</v>
      </c>
      <c r="C928" s="138">
        <v>4.91</v>
      </c>
      <c r="D928" s="170">
        <v>0.47658</v>
      </c>
      <c r="E928" s="139">
        <v>1</v>
      </c>
      <c r="F928" s="170">
        <f t="shared" si="30"/>
        <v>0.47658</v>
      </c>
      <c r="G928" s="139">
        <v>1</v>
      </c>
      <c r="H928" s="131">
        <f t="shared" si="29"/>
        <v>2494.8962999999999</v>
      </c>
      <c r="I928" s="140" t="s">
        <v>17</v>
      </c>
      <c r="J928" s="141" t="s">
        <v>925</v>
      </c>
      <c r="K928" s="142" t="s">
        <v>925</v>
      </c>
      <c r="L928" s="135"/>
      <c r="M928" s="165"/>
      <c r="O928" s="165"/>
    </row>
    <row r="929" spans="1:15">
      <c r="A929" s="143" t="s">
        <v>972</v>
      </c>
      <c r="B929" s="144" t="s">
        <v>1693</v>
      </c>
      <c r="C929" s="145">
        <v>6.7</v>
      </c>
      <c r="D929" s="171">
        <v>1.488591</v>
      </c>
      <c r="E929" s="146">
        <v>1</v>
      </c>
      <c r="F929" s="171">
        <f t="shared" si="30"/>
        <v>1.4885900000000001</v>
      </c>
      <c r="G929" s="146">
        <v>1</v>
      </c>
      <c r="H929" s="147">
        <f t="shared" si="29"/>
        <v>7792.76865</v>
      </c>
      <c r="I929" s="148" t="s">
        <v>17</v>
      </c>
      <c r="J929" s="149" t="s">
        <v>925</v>
      </c>
      <c r="K929" s="150" t="s">
        <v>925</v>
      </c>
      <c r="L929" s="135"/>
      <c r="M929" s="165"/>
      <c r="O929" s="165"/>
    </row>
    <row r="930" spans="1:15">
      <c r="A930" s="127" t="s">
        <v>973</v>
      </c>
      <c r="B930" s="128" t="s">
        <v>1694</v>
      </c>
      <c r="C930" s="129">
        <v>1.42</v>
      </c>
      <c r="D930" s="169">
        <v>0.22500000000000001</v>
      </c>
      <c r="E930" s="130">
        <v>1</v>
      </c>
      <c r="F930" s="169">
        <f t="shared" si="30"/>
        <v>0.22500000000000001</v>
      </c>
      <c r="G930" s="130">
        <v>1</v>
      </c>
      <c r="H930" s="131">
        <f t="shared" si="29"/>
        <v>1177.875</v>
      </c>
      <c r="I930" s="132" t="s">
        <v>17</v>
      </c>
      <c r="J930" s="133" t="s">
        <v>974</v>
      </c>
      <c r="K930" s="134" t="s">
        <v>974</v>
      </c>
      <c r="L930" s="135"/>
      <c r="M930" s="165"/>
      <c r="O930" s="165"/>
    </row>
    <row r="931" spans="1:15">
      <c r="A931" s="136" t="s">
        <v>975</v>
      </c>
      <c r="B931" s="137" t="s">
        <v>1694</v>
      </c>
      <c r="C931" s="138">
        <v>1.76</v>
      </c>
      <c r="D931" s="170">
        <v>0.28769</v>
      </c>
      <c r="E931" s="139">
        <v>1</v>
      </c>
      <c r="F931" s="170">
        <f t="shared" si="30"/>
        <v>0.28769</v>
      </c>
      <c r="G931" s="139">
        <v>1</v>
      </c>
      <c r="H931" s="131">
        <f t="shared" si="29"/>
        <v>1506.0571500000001</v>
      </c>
      <c r="I931" s="140" t="s">
        <v>17</v>
      </c>
      <c r="J931" s="141" t="s">
        <v>974</v>
      </c>
      <c r="K931" s="142" t="s">
        <v>974</v>
      </c>
      <c r="L931" s="135"/>
      <c r="M931" s="165"/>
      <c r="O931" s="165"/>
    </row>
    <row r="932" spans="1:15">
      <c r="A932" s="136" t="s">
        <v>976</v>
      </c>
      <c r="B932" s="137" t="s">
        <v>1694</v>
      </c>
      <c r="C932" s="138">
        <v>2.04</v>
      </c>
      <c r="D932" s="170">
        <v>0.43813000000000002</v>
      </c>
      <c r="E932" s="139">
        <v>1</v>
      </c>
      <c r="F932" s="170">
        <f t="shared" si="30"/>
        <v>0.43813000000000002</v>
      </c>
      <c r="G932" s="139">
        <v>1</v>
      </c>
      <c r="H932" s="131">
        <f t="shared" si="29"/>
        <v>2293.6105499999999</v>
      </c>
      <c r="I932" s="140" t="s">
        <v>17</v>
      </c>
      <c r="J932" s="141" t="s">
        <v>974</v>
      </c>
      <c r="K932" s="142" t="s">
        <v>974</v>
      </c>
      <c r="L932" s="135"/>
      <c r="M932" s="165"/>
      <c r="O932" s="165"/>
    </row>
    <row r="933" spans="1:15">
      <c r="A933" s="143" t="s">
        <v>977</v>
      </c>
      <c r="B933" s="144" t="s">
        <v>1694</v>
      </c>
      <c r="C933" s="145">
        <v>2.19</v>
      </c>
      <c r="D933" s="171">
        <v>0.77597000000000005</v>
      </c>
      <c r="E933" s="146">
        <v>1</v>
      </c>
      <c r="F933" s="171">
        <f t="shared" si="30"/>
        <v>0.77597000000000005</v>
      </c>
      <c r="G933" s="146">
        <v>1</v>
      </c>
      <c r="H933" s="147">
        <f t="shared" si="29"/>
        <v>4062.2029500000003</v>
      </c>
      <c r="I933" s="148" t="s">
        <v>17</v>
      </c>
      <c r="J933" s="149" t="s">
        <v>974</v>
      </c>
      <c r="K933" s="150" t="s">
        <v>974</v>
      </c>
      <c r="L933" s="135"/>
      <c r="M933" s="165"/>
      <c r="O933" s="165"/>
    </row>
    <row r="934" spans="1:15" s="135" customFormat="1">
      <c r="A934" s="127" t="s">
        <v>978</v>
      </c>
      <c r="B934" s="128" t="s">
        <v>1695</v>
      </c>
      <c r="C934" s="129">
        <v>1.33</v>
      </c>
      <c r="D934" s="169">
        <v>9.1899999999999996E-2</v>
      </c>
      <c r="E934" s="130">
        <v>1</v>
      </c>
      <c r="F934" s="169">
        <f t="shared" si="30"/>
        <v>9.1899999999999996E-2</v>
      </c>
      <c r="G934" s="130">
        <v>1</v>
      </c>
      <c r="H934" s="131">
        <f t="shared" si="29"/>
        <v>481.09649999999999</v>
      </c>
      <c r="I934" s="132" t="s">
        <v>17</v>
      </c>
      <c r="J934" s="133" t="s">
        <v>974</v>
      </c>
      <c r="K934" s="134" t="s">
        <v>974</v>
      </c>
      <c r="L934" s="126"/>
      <c r="M934" s="165"/>
      <c r="N934" s="164"/>
      <c r="O934" s="165"/>
    </row>
    <row r="935" spans="1:15">
      <c r="A935" s="136" t="s">
        <v>979</v>
      </c>
      <c r="B935" s="137" t="s">
        <v>1695</v>
      </c>
      <c r="C935" s="138">
        <v>1.41</v>
      </c>
      <c r="D935" s="170">
        <v>0.13882</v>
      </c>
      <c r="E935" s="139">
        <v>1</v>
      </c>
      <c r="F935" s="170">
        <f t="shared" si="30"/>
        <v>0.13882</v>
      </c>
      <c r="G935" s="139">
        <v>1</v>
      </c>
      <c r="H935" s="131">
        <f t="shared" si="29"/>
        <v>726.72270000000003</v>
      </c>
      <c r="I935" s="140" t="s">
        <v>17</v>
      </c>
      <c r="J935" s="141" t="s">
        <v>974</v>
      </c>
      <c r="K935" s="142" t="s">
        <v>974</v>
      </c>
      <c r="L935" s="135"/>
      <c r="M935" s="165"/>
      <c r="N935" s="166"/>
      <c r="O935" s="165"/>
    </row>
    <row r="936" spans="1:15">
      <c r="A936" s="136" t="s">
        <v>980</v>
      </c>
      <c r="B936" s="137" t="s">
        <v>1695</v>
      </c>
      <c r="C936" s="138">
        <v>1.28</v>
      </c>
      <c r="D936" s="170">
        <v>0.22794</v>
      </c>
      <c r="E936" s="139">
        <v>1</v>
      </c>
      <c r="F936" s="170">
        <f t="shared" si="30"/>
        <v>0.22794</v>
      </c>
      <c r="G936" s="139">
        <v>1</v>
      </c>
      <c r="H936" s="131">
        <f t="shared" si="29"/>
        <v>1193.2659000000001</v>
      </c>
      <c r="I936" s="140" t="s">
        <v>17</v>
      </c>
      <c r="J936" s="141" t="s">
        <v>974</v>
      </c>
      <c r="K936" s="142" t="s">
        <v>974</v>
      </c>
      <c r="L936" s="135"/>
      <c r="M936" s="165"/>
      <c r="O936" s="165"/>
    </row>
    <row r="937" spans="1:15">
      <c r="A937" s="143" t="s">
        <v>981</v>
      </c>
      <c r="B937" s="144" t="s">
        <v>1695</v>
      </c>
      <c r="C937" s="145">
        <v>1.28</v>
      </c>
      <c r="D937" s="171">
        <v>0.39696999999999999</v>
      </c>
      <c r="E937" s="146">
        <v>1</v>
      </c>
      <c r="F937" s="171">
        <f t="shared" si="30"/>
        <v>0.39696999999999999</v>
      </c>
      <c r="G937" s="146">
        <v>1</v>
      </c>
      <c r="H937" s="147">
        <f t="shared" si="29"/>
        <v>2078.1379499999998</v>
      </c>
      <c r="I937" s="148" t="s">
        <v>17</v>
      </c>
      <c r="J937" s="149" t="s">
        <v>974</v>
      </c>
      <c r="K937" s="150" t="s">
        <v>974</v>
      </c>
      <c r="L937" s="135"/>
      <c r="M937" s="165"/>
      <c r="O937" s="165"/>
    </row>
    <row r="938" spans="1:15">
      <c r="A938" s="127" t="s">
        <v>982</v>
      </c>
      <c r="B938" s="128" t="s">
        <v>1696</v>
      </c>
      <c r="C938" s="129">
        <v>20.03</v>
      </c>
      <c r="D938" s="169">
        <v>4.0924800000000001</v>
      </c>
      <c r="E938" s="130">
        <v>1</v>
      </c>
      <c r="F938" s="169">
        <f t="shared" si="30"/>
        <v>4.0924800000000001</v>
      </c>
      <c r="G938" s="130">
        <v>1</v>
      </c>
      <c r="H938" s="131">
        <f t="shared" si="29"/>
        <v>21424.132799999999</v>
      </c>
      <c r="I938" s="132" t="s">
        <v>17</v>
      </c>
      <c r="J938" s="133" t="s">
        <v>974</v>
      </c>
      <c r="K938" s="134" t="s">
        <v>974</v>
      </c>
      <c r="L938" s="135"/>
      <c r="M938" s="165"/>
      <c r="O938" s="165"/>
    </row>
    <row r="939" spans="1:15">
      <c r="A939" s="136" t="s">
        <v>983</v>
      </c>
      <c r="B939" s="137" t="s">
        <v>1696</v>
      </c>
      <c r="C939" s="138">
        <v>16.600000000000001</v>
      </c>
      <c r="D939" s="170">
        <v>6.4622599999999997</v>
      </c>
      <c r="E939" s="139">
        <v>1</v>
      </c>
      <c r="F939" s="170">
        <f t="shared" si="30"/>
        <v>6.4622599999999997</v>
      </c>
      <c r="G939" s="139">
        <v>1</v>
      </c>
      <c r="H939" s="131">
        <f t="shared" si="29"/>
        <v>33829.931100000002</v>
      </c>
      <c r="I939" s="140" t="s">
        <v>17</v>
      </c>
      <c r="J939" s="141" t="s">
        <v>974</v>
      </c>
      <c r="K939" s="142" t="s">
        <v>974</v>
      </c>
      <c r="L939" s="135"/>
      <c r="M939" s="165"/>
      <c r="O939" s="165"/>
    </row>
    <row r="940" spans="1:15">
      <c r="A940" s="136" t="s">
        <v>984</v>
      </c>
      <c r="B940" s="137" t="s">
        <v>1696</v>
      </c>
      <c r="C940" s="138">
        <v>45.24</v>
      </c>
      <c r="D940" s="170">
        <v>15.87505</v>
      </c>
      <c r="E940" s="139">
        <v>1</v>
      </c>
      <c r="F940" s="170">
        <f t="shared" si="30"/>
        <v>15.87505</v>
      </c>
      <c r="G940" s="139">
        <v>1</v>
      </c>
      <c r="H940" s="131">
        <f t="shared" si="29"/>
        <v>83105.886750000005</v>
      </c>
      <c r="I940" s="140" t="s">
        <v>17</v>
      </c>
      <c r="J940" s="141" t="s">
        <v>974</v>
      </c>
      <c r="K940" s="142" t="s">
        <v>974</v>
      </c>
      <c r="L940" s="135"/>
      <c r="M940" s="165"/>
      <c r="O940" s="165"/>
    </row>
    <row r="941" spans="1:15">
      <c r="A941" s="143" t="s">
        <v>985</v>
      </c>
      <c r="B941" s="144" t="s">
        <v>1696</v>
      </c>
      <c r="C941" s="145">
        <v>65.709999999999994</v>
      </c>
      <c r="D941" s="171">
        <v>26.05706</v>
      </c>
      <c r="E941" s="146">
        <v>1</v>
      </c>
      <c r="F941" s="171">
        <f t="shared" si="30"/>
        <v>26.05706</v>
      </c>
      <c r="G941" s="146">
        <v>1</v>
      </c>
      <c r="H941" s="147">
        <f t="shared" si="29"/>
        <v>136408.70910000001</v>
      </c>
      <c r="I941" s="148" t="s">
        <v>17</v>
      </c>
      <c r="J941" s="149" t="s">
        <v>974</v>
      </c>
      <c r="K941" s="150" t="s">
        <v>974</v>
      </c>
      <c r="L941" s="135"/>
      <c r="M941" s="165"/>
      <c r="O941" s="165"/>
    </row>
    <row r="942" spans="1:15" s="135" customFormat="1">
      <c r="A942" s="127" t="s">
        <v>986</v>
      </c>
      <c r="B942" s="128" t="s">
        <v>1697</v>
      </c>
      <c r="C942" s="129">
        <v>20.930397889892799</v>
      </c>
      <c r="D942" s="169">
        <v>4.9267500000000002</v>
      </c>
      <c r="E942" s="130">
        <v>1</v>
      </c>
      <c r="F942" s="169">
        <f t="shared" si="30"/>
        <v>4.9267500000000002</v>
      </c>
      <c r="G942" s="130">
        <v>1</v>
      </c>
      <c r="H942" s="131">
        <f t="shared" si="29"/>
        <v>25791.536250000001</v>
      </c>
      <c r="I942" s="132" t="s">
        <v>17</v>
      </c>
      <c r="J942" s="133" t="s">
        <v>974</v>
      </c>
      <c r="K942" s="134" t="s">
        <v>974</v>
      </c>
      <c r="L942" s="126"/>
      <c r="M942" s="165"/>
      <c r="N942" s="164"/>
      <c r="O942" s="165"/>
    </row>
    <row r="943" spans="1:15">
      <c r="A943" s="136" t="s">
        <v>987</v>
      </c>
      <c r="B943" s="137" t="s">
        <v>1697</v>
      </c>
      <c r="C943" s="138">
        <v>30.28</v>
      </c>
      <c r="D943" s="170">
        <v>7.1275599999999999</v>
      </c>
      <c r="E943" s="139">
        <v>1</v>
      </c>
      <c r="F943" s="170">
        <f t="shared" si="30"/>
        <v>7.1275599999999999</v>
      </c>
      <c r="G943" s="139">
        <v>1</v>
      </c>
      <c r="H943" s="131">
        <f t="shared" si="29"/>
        <v>37312.776599999997</v>
      </c>
      <c r="I943" s="140" t="s">
        <v>17</v>
      </c>
      <c r="J943" s="141" t="s">
        <v>974</v>
      </c>
      <c r="K943" s="142" t="s">
        <v>974</v>
      </c>
      <c r="L943" s="135"/>
      <c r="M943" s="165"/>
      <c r="N943" s="166"/>
      <c r="O943" s="165"/>
    </row>
    <row r="944" spans="1:15">
      <c r="A944" s="136" t="s">
        <v>988</v>
      </c>
      <c r="B944" s="137" t="s">
        <v>1697</v>
      </c>
      <c r="C944" s="138">
        <v>63.26</v>
      </c>
      <c r="D944" s="170">
        <v>15.9658</v>
      </c>
      <c r="E944" s="139">
        <v>1</v>
      </c>
      <c r="F944" s="170">
        <f t="shared" si="30"/>
        <v>15.9658</v>
      </c>
      <c r="G944" s="139">
        <v>1</v>
      </c>
      <c r="H944" s="131">
        <f t="shared" si="29"/>
        <v>83580.963000000003</v>
      </c>
      <c r="I944" s="140" t="s">
        <v>17</v>
      </c>
      <c r="J944" s="141" t="s">
        <v>974</v>
      </c>
      <c r="K944" s="142" t="s">
        <v>974</v>
      </c>
      <c r="L944" s="135"/>
      <c r="M944" s="165"/>
      <c r="O944" s="165"/>
    </row>
    <row r="945" spans="1:15">
      <c r="A945" s="143" t="s">
        <v>989</v>
      </c>
      <c r="B945" s="144" t="s">
        <v>1697</v>
      </c>
      <c r="C945" s="145">
        <v>113.45</v>
      </c>
      <c r="D945" s="171">
        <v>23.773910000000001</v>
      </c>
      <c r="E945" s="146">
        <v>1</v>
      </c>
      <c r="F945" s="171">
        <f t="shared" si="30"/>
        <v>23.773910000000001</v>
      </c>
      <c r="G945" s="146">
        <v>1</v>
      </c>
      <c r="H945" s="147">
        <f t="shared" si="29"/>
        <v>124456.41885</v>
      </c>
      <c r="I945" s="148" t="s">
        <v>17</v>
      </c>
      <c r="J945" s="149" t="s">
        <v>974</v>
      </c>
      <c r="K945" s="150" t="s">
        <v>974</v>
      </c>
      <c r="L945" s="135"/>
      <c r="M945" s="165"/>
      <c r="O945" s="165"/>
    </row>
    <row r="946" spans="1:15">
      <c r="A946" s="127" t="s">
        <v>990</v>
      </c>
      <c r="B946" s="128" t="s">
        <v>1698</v>
      </c>
      <c r="C946" s="129">
        <v>40.57</v>
      </c>
      <c r="D946" s="169">
        <v>22.987929999999999</v>
      </c>
      <c r="E946" s="130">
        <v>1</v>
      </c>
      <c r="F946" s="169">
        <f t="shared" si="30"/>
        <v>22.987929999999999</v>
      </c>
      <c r="G946" s="130">
        <v>1</v>
      </c>
      <c r="H946" s="131">
        <f t="shared" ref="H946:H1009" si="31">F946*5235</f>
        <v>120341.81354999999</v>
      </c>
      <c r="I946" s="132" t="s">
        <v>17</v>
      </c>
      <c r="J946" s="133" t="s">
        <v>974</v>
      </c>
      <c r="K946" s="134" t="s">
        <v>974</v>
      </c>
      <c r="L946" s="135"/>
      <c r="M946" s="165"/>
      <c r="O946" s="165"/>
    </row>
    <row r="947" spans="1:15">
      <c r="A947" s="136" t="s">
        <v>991</v>
      </c>
      <c r="B947" s="137" t="s">
        <v>1698</v>
      </c>
      <c r="C947" s="138">
        <v>34.909999999999997</v>
      </c>
      <c r="D947" s="170">
        <v>20.898119999999999</v>
      </c>
      <c r="E947" s="139">
        <v>1</v>
      </c>
      <c r="F947" s="170">
        <f t="shared" si="30"/>
        <v>20.898119999999999</v>
      </c>
      <c r="G947" s="139">
        <v>1</v>
      </c>
      <c r="H947" s="131">
        <f t="shared" si="31"/>
        <v>109401.65819999999</v>
      </c>
      <c r="I947" s="140" t="s">
        <v>17</v>
      </c>
      <c r="J947" s="141" t="s">
        <v>974</v>
      </c>
      <c r="K947" s="142" t="s">
        <v>974</v>
      </c>
      <c r="L947" s="135"/>
      <c r="M947" s="165"/>
      <c r="O947" s="165"/>
    </row>
    <row r="948" spans="1:15">
      <c r="A948" s="136" t="s">
        <v>992</v>
      </c>
      <c r="B948" s="137" t="s">
        <v>1698</v>
      </c>
      <c r="C948" s="138">
        <v>34.909999999999997</v>
      </c>
      <c r="D948" s="170">
        <v>18.998290000000001</v>
      </c>
      <c r="E948" s="139">
        <v>1</v>
      </c>
      <c r="F948" s="170">
        <f t="shared" si="30"/>
        <v>18.998290000000001</v>
      </c>
      <c r="G948" s="139">
        <v>1</v>
      </c>
      <c r="H948" s="131">
        <f t="shared" si="31"/>
        <v>99456.048150000002</v>
      </c>
      <c r="I948" s="140" t="s">
        <v>17</v>
      </c>
      <c r="J948" s="141" t="s">
        <v>974</v>
      </c>
      <c r="K948" s="142" t="s">
        <v>974</v>
      </c>
      <c r="L948" s="135"/>
      <c r="M948" s="165"/>
      <c r="O948" s="165"/>
    </row>
    <row r="949" spans="1:15">
      <c r="A949" s="143" t="s">
        <v>993</v>
      </c>
      <c r="B949" s="144" t="s">
        <v>1698</v>
      </c>
      <c r="C949" s="145">
        <v>1.49</v>
      </c>
      <c r="D949" s="171">
        <v>0.31830000000000003</v>
      </c>
      <c r="E949" s="146">
        <v>1</v>
      </c>
      <c r="F949" s="171">
        <f t="shared" si="30"/>
        <v>0.31830000000000003</v>
      </c>
      <c r="G949" s="146">
        <v>1</v>
      </c>
      <c r="H949" s="147">
        <f t="shared" si="31"/>
        <v>1666.3005000000001</v>
      </c>
      <c r="I949" s="148" t="s">
        <v>17</v>
      </c>
      <c r="J949" s="149" t="s">
        <v>974</v>
      </c>
      <c r="K949" s="150" t="s">
        <v>974</v>
      </c>
      <c r="L949" s="135"/>
      <c r="M949" s="165"/>
      <c r="O949" s="165"/>
    </row>
    <row r="950" spans="1:15" s="135" customFormat="1">
      <c r="A950" s="127" t="s">
        <v>994</v>
      </c>
      <c r="B950" s="128" t="s">
        <v>1699</v>
      </c>
      <c r="C950" s="129">
        <v>1</v>
      </c>
      <c r="D950" s="169">
        <v>5.6750000000000002E-2</v>
      </c>
      <c r="E950" s="130">
        <v>1</v>
      </c>
      <c r="F950" s="169">
        <f t="shared" si="30"/>
        <v>5.6750000000000002E-2</v>
      </c>
      <c r="G950" s="130">
        <v>1</v>
      </c>
      <c r="H950" s="131">
        <f t="shared" si="31"/>
        <v>297.08625000000001</v>
      </c>
      <c r="I950" s="132" t="s">
        <v>17</v>
      </c>
      <c r="J950" s="133" t="s">
        <v>974</v>
      </c>
      <c r="K950" s="134" t="s">
        <v>974</v>
      </c>
      <c r="L950" s="126"/>
      <c r="M950" s="165"/>
      <c r="N950" s="164"/>
      <c r="O950" s="165"/>
    </row>
    <row r="951" spans="1:15">
      <c r="A951" s="136" t="s">
        <v>995</v>
      </c>
      <c r="B951" s="137" t="s">
        <v>1699</v>
      </c>
      <c r="C951" s="138">
        <v>44.69</v>
      </c>
      <c r="D951" s="170">
        <v>7.6053300000000004</v>
      </c>
      <c r="E951" s="139">
        <v>1</v>
      </c>
      <c r="F951" s="170">
        <f t="shared" si="30"/>
        <v>7.6053300000000004</v>
      </c>
      <c r="G951" s="139">
        <v>1</v>
      </c>
      <c r="H951" s="131">
        <f t="shared" si="31"/>
        <v>39813.902549999999</v>
      </c>
      <c r="I951" s="140" t="s">
        <v>17</v>
      </c>
      <c r="J951" s="141" t="s">
        <v>974</v>
      </c>
      <c r="K951" s="142" t="s">
        <v>974</v>
      </c>
      <c r="L951" s="135"/>
      <c r="M951" s="165"/>
      <c r="N951" s="166"/>
      <c r="O951" s="165"/>
    </row>
    <row r="952" spans="1:15">
      <c r="A952" s="136" t="s">
        <v>996</v>
      </c>
      <c r="B952" s="137" t="s">
        <v>1699</v>
      </c>
      <c r="C952" s="138">
        <v>78.23</v>
      </c>
      <c r="D952" s="170">
        <v>12.970649999999999</v>
      </c>
      <c r="E952" s="139">
        <v>1</v>
      </c>
      <c r="F952" s="170">
        <f t="shared" si="30"/>
        <v>12.970649999999999</v>
      </c>
      <c r="G952" s="139">
        <v>1</v>
      </c>
      <c r="H952" s="131">
        <f t="shared" si="31"/>
        <v>67901.352749999991</v>
      </c>
      <c r="I952" s="140" t="s">
        <v>17</v>
      </c>
      <c r="J952" s="141" t="s">
        <v>974</v>
      </c>
      <c r="K952" s="142" t="s">
        <v>974</v>
      </c>
      <c r="L952" s="135"/>
      <c r="M952" s="165"/>
      <c r="O952" s="165"/>
    </row>
    <row r="953" spans="1:15">
      <c r="A953" s="143" t="s">
        <v>997</v>
      </c>
      <c r="B953" s="144" t="s">
        <v>1699</v>
      </c>
      <c r="C953" s="145">
        <v>100.1</v>
      </c>
      <c r="D953" s="171">
        <v>20.888439999999999</v>
      </c>
      <c r="E953" s="146">
        <v>1</v>
      </c>
      <c r="F953" s="171">
        <f t="shared" si="30"/>
        <v>20.888439999999999</v>
      </c>
      <c r="G953" s="146">
        <v>1</v>
      </c>
      <c r="H953" s="147">
        <f t="shared" si="31"/>
        <v>109350.9834</v>
      </c>
      <c r="I953" s="148" t="s">
        <v>17</v>
      </c>
      <c r="J953" s="149" t="s">
        <v>974</v>
      </c>
      <c r="K953" s="150" t="s">
        <v>974</v>
      </c>
      <c r="L953" s="135"/>
      <c r="M953" s="165"/>
      <c r="O953" s="165"/>
    </row>
    <row r="954" spans="1:15">
      <c r="A954" s="127" t="s">
        <v>998</v>
      </c>
      <c r="B954" s="128" t="s">
        <v>1700</v>
      </c>
      <c r="C954" s="129">
        <v>27.67</v>
      </c>
      <c r="D954" s="169">
        <v>0.60824</v>
      </c>
      <c r="E954" s="130">
        <v>1</v>
      </c>
      <c r="F954" s="169">
        <f t="shared" si="30"/>
        <v>0.60824</v>
      </c>
      <c r="G954" s="130">
        <v>1</v>
      </c>
      <c r="H954" s="131">
        <f t="shared" si="31"/>
        <v>3184.1363999999999</v>
      </c>
      <c r="I954" s="132" t="s">
        <v>17</v>
      </c>
      <c r="J954" s="133" t="s">
        <v>974</v>
      </c>
      <c r="K954" s="134" t="s">
        <v>974</v>
      </c>
      <c r="L954" s="135"/>
      <c r="M954" s="165"/>
      <c r="O954" s="165"/>
    </row>
    <row r="955" spans="1:15">
      <c r="A955" s="136" t="s">
        <v>999</v>
      </c>
      <c r="B955" s="137" t="s">
        <v>1700</v>
      </c>
      <c r="C955" s="138">
        <v>49.6</v>
      </c>
      <c r="D955" s="170">
        <v>6.5912300000000004</v>
      </c>
      <c r="E955" s="139">
        <v>1</v>
      </c>
      <c r="F955" s="170">
        <f t="shared" si="30"/>
        <v>6.5912300000000004</v>
      </c>
      <c r="G955" s="139">
        <v>1</v>
      </c>
      <c r="H955" s="131">
        <f t="shared" si="31"/>
        <v>34505.089050000002</v>
      </c>
      <c r="I955" s="140" t="s">
        <v>17</v>
      </c>
      <c r="J955" s="141" t="s">
        <v>974</v>
      </c>
      <c r="K955" s="142" t="s">
        <v>974</v>
      </c>
      <c r="L955" s="135"/>
      <c r="M955" s="165"/>
      <c r="O955" s="165"/>
    </row>
    <row r="956" spans="1:15">
      <c r="A956" s="136" t="s">
        <v>1000</v>
      </c>
      <c r="B956" s="137" t="s">
        <v>1700</v>
      </c>
      <c r="C956" s="138">
        <v>64.709999999999994</v>
      </c>
      <c r="D956" s="170">
        <v>10.84375</v>
      </c>
      <c r="E956" s="139">
        <v>1</v>
      </c>
      <c r="F956" s="170">
        <f t="shared" si="30"/>
        <v>10.84375</v>
      </c>
      <c r="G956" s="139">
        <v>1</v>
      </c>
      <c r="H956" s="131">
        <f t="shared" si="31"/>
        <v>56767.03125</v>
      </c>
      <c r="I956" s="140" t="s">
        <v>17</v>
      </c>
      <c r="J956" s="141" t="s">
        <v>974</v>
      </c>
      <c r="K956" s="142" t="s">
        <v>974</v>
      </c>
      <c r="L956" s="135"/>
      <c r="M956" s="165"/>
      <c r="O956" s="165"/>
    </row>
    <row r="957" spans="1:15">
      <c r="A957" s="143" t="s">
        <v>1001</v>
      </c>
      <c r="B957" s="144" t="s">
        <v>1700</v>
      </c>
      <c r="C957" s="145">
        <v>87.4</v>
      </c>
      <c r="D957" s="171">
        <v>16.720189999999999</v>
      </c>
      <c r="E957" s="146">
        <v>1</v>
      </c>
      <c r="F957" s="171">
        <f t="shared" si="30"/>
        <v>16.720189999999999</v>
      </c>
      <c r="G957" s="146">
        <v>1</v>
      </c>
      <c r="H957" s="147">
        <f t="shared" si="31"/>
        <v>87530.19464999999</v>
      </c>
      <c r="I957" s="148" t="s">
        <v>17</v>
      </c>
      <c r="J957" s="149" t="s">
        <v>974</v>
      </c>
      <c r="K957" s="150" t="s">
        <v>974</v>
      </c>
      <c r="L957" s="135"/>
      <c r="M957" s="165"/>
      <c r="O957" s="165"/>
    </row>
    <row r="958" spans="1:15" s="135" customFormat="1">
      <c r="A958" s="127" t="s">
        <v>1002</v>
      </c>
      <c r="B958" s="128" t="s">
        <v>1701</v>
      </c>
      <c r="C958" s="129">
        <v>22.69</v>
      </c>
      <c r="D958" s="169">
        <v>2.7928999999999999</v>
      </c>
      <c r="E958" s="130">
        <v>1</v>
      </c>
      <c r="F958" s="169">
        <f t="shared" si="30"/>
        <v>2.7928999999999999</v>
      </c>
      <c r="G958" s="130">
        <v>1</v>
      </c>
      <c r="H958" s="131">
        <f t="shared" si="31"/>
        <v>14620.8315</v>
      </c>
      <c r="I958" s="132" t="s">
        <v>17</v>
      </c>
      <c r="J958" s="133" t="s">
        <v>974</v>
      </c>
      <c r="K958" s="134" t="s">
        <v>974</v>
      </c>
      <c r="L958" s="126"/>
      <c r="M958" s="165"/>
      <c r="N958" s="164"/>
      <c r="O958" s="165"/>
    </row>
    <row r="959" spans="1:15">
      <c r="A959" s="136" t="s">
        <v>1003</v>
      </c>
      <c r="B959" s="137" t="s">
        <v>1701</v>
      </c>
      <c r="C959" s="138">
        <v>46.51</v>
      </c>
      <c r="D959" s="170">
        <v>6.5324299999999997</v>
      </c>
      <c r="E959" s="139">
        <v>1</v>
      </c>
      <c r="F959" s="170">
        <f t="shared" si="30"/>
        <v>6.5324299999999997</v>
      </c>
      <c r="G959" s="139">
        <v>1</v>
      </c>
      <c r="H959" s="131">
        <f t="shared" si="31"/>
        <v>34197.271049999996</v>
      </c>
      <c r="I959" s="140" t="s">
        <v>17</v>
      </c>
      <c r="J959" s="141" t="s">
        <v>974</v>
      </c>
      <c r="K959" s="142" t="s">
        <v>974</v>
      </c>
      <c r="L959" s="135"/>
      <c r="M959" s="165"/>
      <c r="N959" s="166"/>
      <c r="O959" s="165"/>
    </row>
    <row r="960" spans="1:15">
      <c r="A960" s="136" t="s">
        <v>1004</v>
      </c>
      <c r="B960" s="137" t="s">
        <v>1701</v>
      </c>
      <c r="C960" s="138">
        <v>57.88</v>
      </c>
      <c r="D960" s="170">
        <v>9.0668100000000003</v>
      </c>
      <c r="E960" s="139">
        <v>1</v>
      </c>
      <c r="F960" s="170">
        <f t="shared" si="30"/>
        <v>9.0668100000000003</v>
      </c>
      <c r="G960" s="139">
        <v>1</v>
      </c>
      <c r="H960" s="131">
        <f t="shared" si="31"/>
        <v>47464.750350000002</v>
      </c>
      <c r="I960" s="140" t="s">
        <v>17</v>
      </c>
      <c r="J960" s="141" t="s">
        <v>974</v>
      </c>
      <c r="K960" s="142" t="s">
        <v>974</v>
      </c>
      <c r="L960" s="135"/>
      <c r="M960" s="165"/>
      <c r="O960" s="165"/>
    </row>
    <row r="961" spans="1:15">
      <c r="A961" s="143" t="s">
        <v>1005</v>
      </c>
      <c r="B961" s="144" t="s">
        <v>1701</v>
      </c>
      <c r="C961" s="145">
        <v>72.92</v>
      </c>
      <c r="D961" s="171">
        <v>12.51286</v>
      </c>
      <c r="E961" s="146">
        <v>1</v>
      </c>
      <c r="F961" s="171">
        <f t="shared" si="30"/>
        <v>12.51286</v>
      </c>
      <c r="G961" s="146">
        <v>1</v>
      </c>
      <c r="H961" s="147">
        <f t="shared" si="31"/>
        <v>65504.822099999998</v>
      </c>
      <c r="I961" s="148" t="s">
        <v>17</v>
      </c>
      <c r="J961" s="149" t="s">
        <v>974</v>
      </c>
      <c r="K961" s="150" t="s">
        <v>974</v>
      </c>
      <c r="L961" s="135"/>
      <c r="M961" s="165"/>
      <c r="O961" s="165"/>
    </row>
    <row r="962" spans="1:15">
      <c r="A962" s="127" t="s">
        <v>1006</v>
      </c>
      <c r="B962" s="128" t="s">
        <v>1702</v>
      </c>
      <c r="C962" s="129">
        <v>22.3</v>
      </c>
      <c r="D962" s="169">
        <v>1.0282</v>
      </c>
      <c r="E962" s="130">
        <v>1</v>
      </c>
      <c r="F962" s="169">
        <f t="shared" si="30"/>
        <v>1.0282</v>
      </c>
      <c r="G962" s="130">
        <v>1</v>
      </c>
      <c r="H962" s="131">
        <f t="shared" si="31"/>
        <v>5382.6270000000004</v>
      </c>
      <c r="I962" s="132" t="s">
        <v>17</v>
      </c>
      <c r="J962" s="133" t="s">
        <v>974</v>
      </c>
      <c r="K962" s="134" t="s">
        <v>974</v>
      </c>
      <c r="L962" s="135"/>
      <c r="M962" s="165"/>
      <c r="O962" s="165"/>
    </row>
    <row r="963" spans="1:15">
      <c r="A963" s="136" t="s">
        <v>1007</v>
      </c>
      <c r="B963" s="137" t="s">
        <v>1702</v>
      </c>
      <c r="C963" s="138">
        <v>31.25</v>
      </c>
      <c r="D963" s="170">
        <v>3.8834300000000002</v>
      </c>
      <c r="E963" s="139">
        <v>1</v>
      </c>
      <c r="F963" s="170">
        <f t="shared" si="30"/>
        <v>3.8834300000000002</v>
      </c>
      <c r="G963" s="139">
        <v>1</v>
      </c>
      <c r="H963" s="131">
        <f t="shared" si="31"/>
        <v>20329.75605</v>
      </c>
      <c r="I963" s="140" t="s">
        <v>17</v>
      </c>
      <c r="J963" s="141" t="s">
        <v>974</v>
      </c>
      <c r="K963" s="142" t="s">
        <v>974</v>
      </c>
      <c r="L963" s="135"/>
      <c r="M963" s="165"/>
      <c r="O963" s="165"/>
    </row>
    <row r="964" spans="1:15">
      <c r="A964" s="136" t="s">
        <v>1008</v>
      </c>
      <c r="B964" s="137" t="s">
        <v>1702</v>
      </c>
      <c r="C964" s="138">
        <v>38.840000000000003</v>
      </c>
      <c r="D964" s="170">
        <v>7.2338399999999998</v>
      </c>
      <c r="E964" s="139">
        <v>1</v>
      </c>
      <c r="F964" s="170">
        <f t="shared" si="30"/>
        <v>7.2338399999999998</v>
      </c>
      <c r="G964" s="139">
        <v>1</v>
      </c>
      <c r="H964" s="131">
        <f t="shared" si="31"/>
        <v>37869.152399999999</v>
      </c>
      <c r="I964" s="140" t="s">
        <v>17</v>
      </c>
      <c r="J964" s="141" t="s">
        <v>974</v>
      </c>
      <c r="K964" s="142" t="s">
        <v>974</v>
      </c>
      <c r="L964" s="135"/>
      <c r="M964" s="165"/>
      <c r="O964" s="165"/>
    </row>
    <row r="965" spans="1:15">
      <c r="A965" s="143" t="s">
        <v>1009</v>
      </c>
      <c r="B965" s="144" t="s">
        <v>1702</v>
      </c>
      <c r="C965" s="145">
        <v>63.67</v>
      </c>
      <c r="D965" s="171">
        <v>11.56081</v>
      </c>
      <c r="E965" s="146">
        <v>1</v>
      </c>
      <c r="F965" s="171">
        <f t="shared" si="30"/>
        <v>11.56081</v>
      </c>
      <c r="G965" s="146">
        <v>1</v>
      </c>
      <c r="H965" s="147">
        <f t="shared" si="31"/>
        <v>60520.840349999999</v>
      </c>
      <c r="I965" s="148" t="s">
        <v>17</v>
      </c>
      <c r="J965" s="149" t="s">
        <v>974</v>
      </c>
      <c r="K965" s="150" t="s">
        <v>974</v>
      </c>
      <c r="L965" s="135"/>
      <c r="M965" s="165"/>
      <c r="O965" s="165"/>
    </row>
    <row r="966" spans="1:15" s="135" customFormat="1">
      <c r="A966" s="127" t="s">
        <v>1010</v>
      </c>
      <c r="B966" s="128" t="s">
        <v>1703</v>
      </c>
      <c r="C966" s="129">
        <v>24.06</v>
      </c>
      <c r="D966" s="169">
        <v>2.7742200000000001</v>
      </c>
      <c r="E966" s="130">
        <v>1</v>
      </c>
      <c r="F966" s="169">
        <f t="shared" si="30"/>
        <v>2.7742200000000001</v>
      </c>
      <c r="G966" s="130">
        <v>1</v>
      </c>
      <c r="H966" s="131">
        <f t="shared" si="31"/>
        <v>14523.041700000002</v>
      </c>
      <c r="I966" s="132" t="s">
        <v>17</v>
      </c>
      <c r="J966" s="133" t="s">
        <v>974</v>
      </c>
      <c r="K966" s="134" t="s">
        <v>974</v>
      </c>
      <c r="L966" s="126"/>
      <c r="M966" s="165"/>
      <c r="N966" s="164"/>
      <c r="O966" s="165"/>
    </row>
    <row r="967" spans="1:15">
      <c r="A967" s="136" t="s">
        <v>1011</v>
      </c>
      <c r="B967" s="137" t="s">
        <v>1703</v>
      </c>
      <c r="C967" s="138">
        <v>37.1</v>
      </c>
      <c r="D967" s="170">
        <v>5.0902000000000003</v>
      </c>
      <c r="E967" s="139">
        <v>1</v>
      </c>
      <c r="F967" s="170">
        <f t="shared" si="30"/>
        <v>5.0902000000000003</v>
      </c>
      <c r="G967" s="139">
        <v>1</v>
      </c>
      <c r="H967" s="131">
        <f t="shared" si="31"/>
        <v>26647.197</v>
      </c>
      <c r="I967" s="140" t="s">
        <v>17</v>
      </c>
      <c r="J967" s="141" t="s">
        <v>974</v>
      </c>
      <c r="K967" s="142" t="s">
        <v>974</v>
      </c>
      <c r="L967" s="135"/>
      <c r="M967" s="165"/>
      <c r="N967" s="166"/>
      <c r="O967" s="165"/>
    </row>
    <row r="968" spans="1:15">
      <c r="A968" s="136" t="s">
        <v>1012</v>
      </c>
      <c r="B968" s="137" t="s">
        <v>1703</v>
      </c>
      <c r="C968" s="138">
        <v>46.51</v>
      </c>
      <c r="D968" s="170">
        <v>7.1757499999999999</v>
      </c>
      <c r="E968" s="139">
        <v>1</v>
      </c>
      <c r="F968" s="170">
        <f t="shared" si="30"/>
        <v>7.1757499999999999</v>
      </c>
      <c r="G968" s="139">
        <v>1</v>
      </c>
      <c r="H968" s="131">
        <f t="shared" si="31"/>
        <v>37565.051249999997</v>
      </c>
      <c r="I968" s="140" t="s">
        <v>17</v>
      </c>
      <c r="J968" s="141" t="s">
        <v>974</v>
      </c>
      <c r="K968" s="142" t="s">
        <v>974</v>
      </c>
      <c r="L968" s="135"/>
      <c r="M968" s="165"/>
      <c r="O968" s="165"/>
    </row>
    <row r="969" spans="1:15">
      <c r="A969" s="143" t="s">
        <v>1013</v>
      </c>
      <c r="B969" s="144" t="s">
        <v>1703</v>
      </c>
      <c r="C969" s="145">
        <v>60.8</v>
      </c>
      <c r="D969" s="171">
        <v>10.00412</v>
      </c>
      <c r="E969" s="146">
        <v>1</v>
      </c>
      <c r="F969" s="171">
        <f t="shared" si="30"/>
        <v>10.00412</v>
      </c>
      <c r="G969" s="146">
        <v>1</v>
      </c>
      <c r="H969" s="147">
        <f t="shared" si="31"/>
        <v>52371.568200000002</v>
      </c>
      <c r="I969" s="148" t="s">
        <v>17</v>
      </c>
      <c r="J969" s="149" t="s">
        <v>974</v>
      </c>
      <c r="K969" s="150" t="s">
        <v>974</v>
      </c>
      <c r="L969" s="135"/>
      <c r="M969" s="165"/>
      <c r="O969" s="165"/>
    </row>
    <row r="970" spans="1:15">
      <c r="A970" s="127" t="s">
        <v>1014</v>
      </c>
      <c r="B970" s="128" t="s">
        <v>1704</v>
      </c>
      <c r="C970" s="129">
        <v>18.7</v>
      </c>
      <c r="D970" s="169">
        <v>1.80281</v>
      </c>
      <c r="E970" s="130">
        <v>1</v>
      </c>
      <c r="F970" s="169">
        <f t="shared" si="30"/>
        <v>1.80281</v>
      </c>
      <c r="G970" s="130">
        <v>1</v>
      </c>
      <c r="H970" s="131">
        <f t="shared" si="31"/>
        <v>9437.7103499999994</v>
      </c>
      <c r="I970" s="132" t="s">
        <v>17</v>
      </c>
      <c r="J970" s="133" t="s">
        <v>974</v>
      </c>
      <c r="K970" s="134" t="s">
        <v>974</v>
      </c>
      <c r="L970" s="135"/>
      <c r="M970" s="165"/>
      <c r="O970" s="165"/>
    </row>
    <row r="971" spans="1:15">
      <c r="A971" s="136" t="s">
        <v>1015</v>
      </c>
      <c r="B971" s="137" t="s">
        <v>1704</v>
      </c>
      <c r="C971" s="138">
        <v>28.29</v>
      </c>
      <c r="D971" s="170">
        <v>3.9397799999999998</v>
      </c>
      <c r="E971" s="139">
        <v>1</v>
      </c>
      <c r="F971" s="170">
        <f t="shared" si="30"/>
        <v>3.9397799999999998</v>
      </c>
      <c r="G971" s="139">
        <v>1</v>
      </c>
      <c r="H971" s="131">
        <f t="shared" si="31"/>
        <v>20624.748299999999</v>
      </c>
      <c r="I971" s="140" t="s">
        <v>17</v>
      </c>
      <c r="J971" s="141" t="s">
        <v>974</v>
      </c>
      <c r="K971" s="142" t="s">
        <v>974</v>
      </c>
      <c r="L971" s="135"/>
      <c r="M971" s="165"/>
      <c r="O971" s="165"/>
    </row>
    <row r="972" spans="1:15">
      <c r="A972" s="136" t="s">
        <v>1016</v>
      </c>
      <c r="B972" s="137" t="s">
        <v>1704</v>
      </c>
      <c r="C972" s="138">
        <v>36.200000000000003</v>
      </c>
      <c r="D972" s="170">
        <v>5.8168499999999996</v>
      </c>
      <c r="E972" s="139">
        <v>1</v>
      </c>
      <c r="F972" s="170">
        <f t="shared" si="30"/>
        <v>5.8168499999999996</v>
      </c>
      <c r="G972" s="139">
        <v>1</v>
      </c>
      <c r="H972" s="131">
        <f t="shared" si="31"/>
        <v>30451.209749999998</v>
      </c>
      <c r="I972" s="140" t="s">
        <v>17</v>
      </c>
      <c r="J972" s="141" t="s">
        <v>974</v>
      </c>
      <c r="K972" s="142" t="s">
        <v>974</v>
      </c>
      <c r="L972" s="135"/>
      <c r="M972" s="165"/>
      <c r="O972" s="165"/>
    </row>
    <row r="973" spans="1:15">
      <c r="A973" s="143" t="s">
        <v>1017</v>
      </c>
      <c r="B973" s="144" t="s">
        <v>1704</v>
      </c>
      <c r="C973" s="145">
        <v>46.04</v>
      </c>
      <c r="D973" s="171">
        <v>8.2163699999999995</v>
      </c>
      <c r="E973" s="146">
        <v>1</v>
      </c>
      <c r="F973" s="171">
        <f t="shared" si="30"/>
        <v>8.2163699999999995</v>
      </c>
      <c r="G973" s="146">
        <v>1</v>
      </c>
      <c r="H973" s="147">
        <f t="shared" si="31"/>
        <v>43012.696949999998</v>
      </c>
      <c r="I973" s="148" t="s">
        <v>17</v>
      </c>
      <c r="J973" s="149" t="s">
        <v>974</v>
      </c>
      <c r="K973" s="150" t="s">
        <v>974</v>
      </c>
      <c r="L973" s="135"/>
      <c r="M973" s="165"/>
      <c r="O973" s="165"/>
    </row>
    <row r="974" spans="1:15" s="135" customFormat="1">
      <c r="A974" s="127" t="s">
        <v>1018</v>
      </c>
      <c r="B974" s="128" t="s">
        <v>1705</v>
      </c>
      <c r="C974" s="129">
        <v>3</v>
      </c>
      <c r="D974" s="169">
        <v>1.2079299999999999</v>
      </c>
      <c r="E974" s="130">
        <v>1</v>
      </c>
      <c r="F974" s="169">
        <f t="shared" si="30"/>
        <v>1.2079299999999999</v>
      </c>
      <c r="G974" s="130">
        <v>1</v>
      </c>
      <c r="H974" s="131">
        <f t="shared" si="31"/>
        <v>6323.5135499999997</v>
      </c>
      <c r="I974" s="132" t="s">
        <v>17</v>
      </c>
      <c r="J974" s="133" t="s">
        <v>974</v>
      </c>
      <c r="K974" s="134" t="s">
        <v>974</v>
      </c>
      <c r="L974" s="126"/>
      <c r="M974" s="165"/>
      <c r="N974" s="164"/>
      <c r="O974" s="165"/>
    </row>
    <row r="975" spans="1:15">
      <c r="A975" s="136" t="s">
        <v>1019</v>
      </c>
      <c r="B975" s="137" t="s">
        <v>1705</v>
      </c>
      <c r="C975" s="138">
        <v>19.399999999999999</v>
      </c>
      <c r="D975" s="170">
        <v>3.64716</v>
      </c>
      <c r="E975" s="139">
        <v>1</v>
      </c>
      <c r="F975" s="170">
        <f t="shared" ref="F975:F1038" si="32">ROUND(D975*E975,5)</f>
        <v>3.64716</v>
      </c>
      <c r="G975" s="139">
        <v>1</v>
      </c>
      <c r="H975" s="131">
        <f t="shared" si="31"/>
        <v>19092.882600000001</v>
      </c>
      <c r="I975" s="140" t="s">
        <v>17</v>
      </c>
      <c r="J975" s="141" t="s">
        <v>974</v>
      </c>
      <c r="K975" s="142" t="s">
        <v>974</v>
      </c>
      <c r="L975" s="135"/>
      <c r="M975" s="165"/>
      <c r="N975" s="166"/>
      <c r="O975" s="165"/>
    </row>
    <row r="976" spans="1:15">
      <c r="A976" s="136" t="s">
        <v>1020</v>
      </c>
      <c r="B976" s="137" t="s">
        <v>1705</v>
      </c>
      <c r="C976" s="138">
        <v>34.08</v>
      </c>
      <c r="D976" s="170">
        <v>6.9444900000000001</v>
      </c>
      <c r="E976" s="139">
        <v>1</v>
      </c>
      <c r="F976" s="170">
        <f t="shared" si="32"/>
        <v>6.9444900000000001</v>
      </c>
      <c r="G976" s="139">
        <v>1</v>
      </c>
      <c r="H976" s="131">
        <f t="shared" si="31"/>
        <v>36354.405149999999</v>
      </c>
      <c r="I976" s="140" t="s">
        <v>17</v>
      </c>
      <c r="J976" s="141" t="s">
        <v>974</v>
      </c>
      <c r="K976" s="142" t="s">
        <v>974</v>
      </c>
      <c r="L976" s="135"/>
      <c r="M976" s="165"/>
      <c r="O976" s="165"/>
    </row>
    <row r="977" spans="1:15">
      <c r="A977" s="143" t="s">
        <v>1021</v>
      </c>
      <c r="B977" s="144" t="s">
        <v>1705</v>
      </c>
      <c r="C977" s="145">
        <v>72.510000000000005</v>
      </c>
      <c r="D977" s="171">
        <v>12.30738</v>
      </c>
      <c r="E977" s="146">
        <v>1</v>
      </c>
      <c r="F977" s="171">
        <f t="shared" si="32"/>
        <v>12.30738</v>
      </c>
      <c r="G977" s="146">
        <v>1</v>
      </c>
      <c r="H977" s="147">
        <f t="shared" si="31"/>
        <v>64429.134299999998</v>
      </c>
      <c r="I977" s="148" t="s">
        <v>17</v>
      </c>
      <c r="J977" s="149" t="s">
        <v>974</v>
      </c>
      <c r="K977" s="150" t="s">
        <v>974</v>
      </c>
      <c r="L977" s="135"/>
      <c r="M977" s="165"/>
      <c r="O977" s="165"/>
    </row>
    <row r="978" spans="1:15">
      <c r="A978" s="127" t="s">
        <v>1022</v>
      </c>
      <c r="B978" s="128" t="s">
        <v>1706</v>
      </c>
      <c r="C978" s="129">
        <v>14.41</v>
      </c>
      <c r="D978" s="169">
        <v>1.5635699999999999</v>
      </c>
      <c r="E978" s="130">
        <v>1</v>
      </c>
      <c r="F978" s="169">
        <f t="shared" si="32"/>
        <v>1.5635699999999999</v>
      </c>
      <c r="G978" s="130">
        <v>1</v>
      </c>
      <c r="H978" s="131">
        <f t="shared" si="31"/>
        <v>8185.2889499999992</v>
      </c>
      <c r="I978" s="132" t="s">
        <v>17</v>
      </c>
      <c r="J978" s="133" t="s">
        <v>974</v>
      </c>
      <c r="K978" s="134" t="s">
        <v>974</v>
      </c>
      <c r="L978" s="135"/>
      <c r="M978" s="165"/>
      <c r="O978" s="165"/>
    </row>
    <row r="979" spans="1:15">
      <c r="A979" s="136" t="s">
        <v>1023</v>
      </c>
      <c r="B979" s="137" t="s">
        <v>1706</v>
      </c>
      <c r="C979" s="138">
        <v>20.77</v>
      </c>
      <c r="D979" s="170">
        <v>2.7807400000000002</v>
      </c>
      <c r="E979" s="139">
        <v>1</v>
      </c>
      <c r="F979" s="170">
        <f t="shared" si="32"/>
        <v>2.7807400000000002</v>
      </c>
      <c r="G979" s="139">
        <v>1</v>
      </c>
      <c r="H979" s="131">
        <f t="shared" si="31"/>
        <v>14557.173900000002</v>
      </c>
      <c r="I979" s="140" t="s">
        <v>17</v>
      </c>
      <c r="J979" s="141" t="s">
        <v>974</v>
      </c>
      <c r="K979" s="142" t="s">
        <v>974</v>
      </c>
      <c r="L979" s="135"/>
      <c r="M979" s="165"/>
      <c r="O979" s="165"/>
    </row>
    <row r="980" spans="1:15">
      <c r="A980" s="136" t="s">
        <v>1024</v>
      </c>
      <c r="B980" s="137" t="s">
        <v>1706</v>
      </c>
      <c r="C980" s="138">
        <v>31.96</v>
      </c>
      <c r="D980" s="170">
        <v>4.8209400000000002</v>
      </c>
      <c r="E980" s="139">
        <v>1</v>
      </c>
      <c r="F980" s="170">
        <f t="shared" si="32"/>
        <v>4.8209400000000002</v>
      </c>
      <c r="G980" s="139">
        <v>1</v>
      </c>
      <c r="H980" s="131">
        <f t="shared" si="31"/>
        <v>25237.620900000002</v>
      </c>
      <c r="I980" s="140" t="s">
        <v>17</v>
      </c>
      <c r="J980" s="141" t="s">
        <v>974</v>
      </c>
      <c r="K980" s="142" t="s">
        <v>974</v>
      </c>
      <c r="L980" s="135"/>
      <c r="M980" s="165"/>
      <c r="O980" s="165"/>
    </row>
    <row r="981" spans="1:15">
      <c r="A981" s="143" t="s">
        <v>1025</v>
      </c>
      <c r="B981" s="144" t="s">
        <v>1706</v>
      </c>
      <c r="C981" s="145">
        <v>42.38</v>
      </c>
      <c r="D981" s="171">
        <v>7.6028599999999997</v>
      </c>
      <c r="E981" s="146">
        <v>1</v>
      </c>
      <c r="F981" s="171">
        <f t="shared" si="32"/>
        <v>7.6028599999999997</v>
      </c>
      <c r="G981" s="146">
        <v>1</v>
      </c>
      <c r="H981" s="147">
        <f t="shared" si="31"/>
        <v>39800.972099999999</v>
      </c>
      <c r="I981" s="148" t="s">
        <v>17</v>
      </c>
      <c r="J981" s="149" t="s">
        <v>974</v>
      </c>
      <c r="K981" s="150" t="s">
        <v>974</v>
      </c>
      <c r="L981" s="135"/>
      <c r="M981" s="165"/>
      <c r="O981" s="165"/>
    </row>
    <row r="982" spans="1:15" s="135" customFormat="1">
      <c r="A982" s="127" t="s">
        <v>1026</v>
      </c>
      <c r="B982" s="128" t="s">
        <v>1707</v>
      </c>
      <c r="C982" s="129">
        <v>18.600000000000001</v>
      </c>
      <c r="D982" s="169">
        <v>2.2956099999999999</v>
      </c>
      <c r="E982" s="130">
        <v>1</v>
      </c>
      <c r="F982" s="169">
        <f t="shared" si="32"/>
        <v>2.2956099999999999</v>
      </c>
      <c r="G982" s="130">
        <v>1</v>
      </c>
      <c r="H982" s="131">
        <f t="shared" si="31"/>
        <v>12017.51835</v>
      </c>
      <c r="I982" s="132" t="s">
        <v>17</v>
      </c>
      <c r="J982" s="133" t="s">
        <v>974</v>
      </c>
      <c r="K982" s="134" t="s">
        <v>974</v>
      </c>
      <c r="L982" s="126"/>
      <c r="M982" s="165"/>
      <c r="N982" s="164"/>
      <c r="O982" s="165"/>
    </row>
    <row r="983" spans="1:15">
      <c r="A983" s="136" t="s">
        <v>1027</v>
      </c>
      <c r="B983" s="137" t="s">
        <v>1707</v>
      </c>
      <c r="C983" s="138">
        <v>25.69</v>
      </c>
      <c r="D983" s="170">
        <v>3.5337499999999999</v>
      </c>
      <c r="E983" s="139">
        <v>1</v>
      </c>
      <c r="F983" s="170">
        <f t="shared" si="32"/>
        <v>3.5337499999999999</v>
      </c>
      <c r="G983" s="139">
        <v>1</v>
      </c>
      <c r="H983" s="131">
        <f t="shared" si="31"/>
        <v>18499.181250000001</v>
      </c>
      <c r="I983" s="140" t="s">
        <v>17</v>
      </c>
      <c r="J983" s="141" t="s">
        <v>974</v>
      </c>
      <c r="K983" s="142" t="s">
        <v>974</v>
      </c>
      <c r="L983" s="135"/>
      <c r="M983" s="165"/>
      <c r="N983" s="166"/>
      <c r="O983" s="165"/>
    </row>
    <row r="984" spans="1:15">
      <c r="A984" s="136" t="s">
        <v>1028</v>
      </c>
      <c r="B984" s="137" t="s">
        <v>1707</v>
      </c>
      <c r="C984" s="138">
        <v>33.28</v>
      </c>
      <c r="D984" s="170">
        <v>4.8434600000000003</v>
      </c>
      <c r="E984" s="139">
        <v>1</v>
      </c>
      <c r="F984" s="170">
        <f t="shared" si="32"/>
        <v>4.8434600000000003</v>
      </c>
      <c r="G984" s="139">
        <v>1</v>
      </c>
      <c r="H984" s="131">
        <f t="shared" si="31"/>
        <v>25355.5131</v>
      </c>
      <c r="I984" s="140" t="s">
        <v>17</v>
      </c>
      <c r="J984" s="141" t="s">
        <v>974</v>
      </c>
      <c r="K984" s="142" t="s">
        <v>974</v>
      </c>
      <c r="L984" s="135"/>
      <c r="M984" s="165"/>
      <c r="O984" s="165"/>
    </row>
    <row r="985" spans="1:15">
      <c r="A985" s="143" t="s">
        <v>1029</v>
      </c>
      <c r="B985" s="144" t="s">
        <v>1707</v>
      </c>
      <c r="C985" s="145">
        <v>42.26</v>
      </c>
      <c r="D985" s="171">
        <v>6.8753399999999996</v>
      </c>
      <c r="E985" s="146">
        <v>1</v>
      </c>
      <c r="F985" s="171">
        <f t="shared" si="32"/>
        <v>6.8753399999999996</v>
      </c>
      <c r="G985" s="146">
        <v>1</v>
      </c>
      <c r="H985" s="147">
        <f t="shared" si="31"/>
        <v>35992.404899999994</v>
      </c>
      <c r="I985" s="148" t="s">
        <v>17</v>
      </c>
      <c r="J985" s="149" t="s">
        <v>974</v>
      </c>
      <c r="K985" s="150" t="s">
        <v>974</v>
      </c>
      <c r="L985" s="135"/>
      <c r="M985" s="165"/>
      <c r="O985" s="165"/>
    </row>
    <row r="986" spans="1:15">
      <c r="A986" s="127" t="s">
        <v>1030</v>
      </c>
      <c r="B986" s="128" t="s">
        <v>1708</v>
      </c>
      <c r="C986" s="129">
        <v>13.99</v>
      </c>
      <c r="D986" s="169">
        <v>1.8065899999999999</v>
      </c>
      <c r="E986" s="130">
        <v>1</v>
      </c>
      <c r="F986" s="169">
        <f t="shared" si="32"/>
        <v>1.8065899999999999</v>
      </c>
      <c r="G986" s="130">
        <v>1</v>
      </c>
      <c r="H986" s="131">
        <f t="shared" si="31"/>
        <v>9457.4986499999995</v>
      </c>
      <c r="I986" s="132" t="s">
        <v>17</v>
      </c>
      <c r="J986" s="133" t="s">
        <v>974</v>
      </c>
      <c r="K986" s="134" t="s">
        <v>974</v>
      </c>
      <c r="L986" s="135"/>
      <c r="M986" s="165"/>
      <c r="O986" s="165"/>
    </row>
    <row r="987" spans="1:15">
      <c r="A987" s="136" t="s">
        <v>1031</v>
      </c>
      <c r="B987" s="137" t="s">
        <v>1708</v>
      </c>
      <c r="C987" s="138">
        <v>22.77</v>
      </c>
      <c r="D987" s="170">
        <v>2.6649099999999999</v>
      </c>
      <c r="E987" s="139">
        <v>1</v>
      </c>
      <c r="F987" s="170">
        <f t="shared" si="32"/>
        <v>2.6649099999999999</v>
      </c>
      <c r="G987" s="139">
        <v>1</v>
      </c>
      <c r="H987" s="131">
        <f t="shared" si="31"/>
        <v>13950.80385</v>
      </c>
      <c r="I987" s="140" t="s">
        <v>17</v>
      </c>
      <c r="J987" s="141" t="s">
        <v>974</v>
      </c>
      <c r="K987" s="142" t="s">
        <v>974</v>
      </c>
      <c r="L987" s="135"/>
      <c r="M987" s="165"/>
      <c r="O987" s="165"/>
    </row>
    <row r="988" spans="1:15">
      <c r="A988" s="136" t="s">
        <v>1032</v>
      </c>
      <c r="B988" s="137" t="s">
        <v>1708</v>
      </c>
      <c r="C988" s="138">
        <v>32.369999999999997</v>
      </c>
      <c r="D988" s="170">
        <v>4.73726</v>
      </c>
      <c r="E988" s="139">
        <v>1</v>
      </c>
      <c r="F988" s="170">
        <f t="shared" si="32"/>
        <v>4.73726</v>
      </c>
      <c r="G988" s="139">
        <v>1</v>
      </c>
      <c r="H988" s="131">
        <f t="shared" si="31"/>
        <v>24799.556100000002</v>
      </c>
      <c r="I988" s="140" t="s">
        <v>17</v>
      </c>
      <c r="J988" s="141" t="s">
        <v>974</v>
      </c>
      <c r="K988" s="142" t="s">
        <v>974</v>
      </c>
      <c r="L988" s="135"/>
      <c r="M988" s="165"/>
      <c r="O988" s="165"/>
    </row>
    <row r="989" spans="1:15">
      <c r="A989" s="143" t="s">
        <v>1033</v>
      </c>
      <c r="B989" s="144" t="s">
        <v>1708</v>
      </c>
      <c r="C989" s="145">
        <v>43</v>
      </c>
      <c r="D989" s="171">
        <v>6.2060199999999996</v>
      </c>
      <c r="E989" s="146">
        <v>1</v>
      </c>
      <c r="F989" s="171">
        <f t="shared" si="32"/>
        <v>6.2060199999999996</v>
      </c>
      <c r="G989" s="146">
        <v>1</v>
      </c>
      <c r="H989" s="147">
        <f t="shared" si="31"/>
        <v>32488.5147</v>
      </c>
      <c r="I989" s="148" t="s">
        <v>17</v>
      </c>
      <c r="J989" s="149" t="s">
        <v>974</v>
      </c>
      <c r="K989" s="150" t="s">
        <v>974</v>
      </c>
      <c r="L989" s="135"/>
      <c r="M989" s="165"/>
      <c r="O989" s="165"/>
    </row>
    <row r="990" spans="1:15" s="135" customFormat="1">
      <c r="A990" s="127" t="s">
        <v>1034</v>
      </c>
      <c r="B990" s="128" t="s">
        <v>1709</v>
      </c>
      <c r="C990" s="129">
        <v>12.01</v>
      </c>
      <c r="D990" s="169">
        <v>0.92986999999999997</v>
      </c>
      <c r="E990" s="130">
        <v>1</v>
      </c>
      <c r="F990" s="169">
        <f t="shared" si="32"/>
        <v>0.92986999999999997</v>
      </c>
      <c r="G990" s="130">
        <v>1</v>
      </c>
      <c r="H990" s="131">
        <f t="shared" si="31"/>
        <v>4867.8694500000001</v>
      </c>
      <c r="I990" s="132" t="s">
        <v>17</v>
      </c>
      <c r="J990" s="133" t="s">
        <v>974</v>
      </c>
      <c r="K990" s="134" t="s">
        <v>974</v>
      </c>
      <c r="L990" s="126"/>
      <c r="M990" s="165"/>
      <c r="N990" s="164"/>
      <c r="O990" s="165"/>
    </row>
    <row r="991" spans="1:15">
      <c r="A991" s="136" t="s">
        <v>1035</v>
      </c>
      <c r="B991" s="137" t="s">
        <v>1709</v>
      </c>
      <c r="C991" s="138">
        <v>18.84</v>
      </c>
      <c r="D991" s="170">
        <v>2.2805200000000001</v>
      </c>
      <c r="E991" s="139">
        <v>1</v>
      </c>
      <c r="F991" s="170">
        <f t="shared" si="32"/>
        <v>2.2805200000000001</v>
      </c>
      <c r="G991" s="139">
        <v>1</v>
      </c>
      <c r="H991" s="131">
        <f t="shared" si="31"/>
        <v>11938.522200000001</v>
      </c>
      <c r="I991" s="140" t="s">
        <v>17</v>
      </c>
      <c r="J991" s="141" t="s">
        <v>974</v>
      </c>
      <c r="K991" s="142" t="s">
        <v>974</v>
      </c>
      <c r="L991" s="135"/>
      <c r="M991" s="165"/>
      <c r="N991" s="166"/>
      <c r="O991" s="165"/>
    </row>
    <row r="992" spans="1:15">
      <c r="A992" s="136" t="s">
        <v>1036</v>
      </c>
      <c r="B992" s="137" t="s">
        <v>1709</v>
      </c>
      <c r="C992" s="138">
        <v>26.22</v>
      </c>
      <c r="D992" s="170">
        <v>3.8428499999999999</v>
      </c>
      <c r="E992" s="139">
        <v>1</v>
      </c>
      <c r="F992" s="170">
        <f t="shared" si="32"/>
        <v>3.8428499999999999</v>
      </c>
      <c r="G992" s="139">
        <v>1</v>
      </c>
      <c r="H992" s="131">
        <f t="shared" si="31"/>
        <v>20117.319749999999</v>
      </c>
      <c r="I992" s="140" t="s">
        <v>17</v>
      </c>
      <c r="J992" s="141" t="s">
        <v>974</v>
      </c>
      <c r="K992" s="142" t="s">
        <v>974</v>
      </c>
      <c r="L992" s="135"/>
      <c r="M992" s="165"/>
      <c r="O992" s="165"/>
    </row>
    <row r="993" spans="1:15">
      <c r="A993" s="143" t="s">
        <v>1037</v>
      </c>
      <c r="B993" s="144" t="s">
        <v>1709</v>
      </c>
      <c r="C993" s="145">
        <v>28.45</v>
      </c>
      <c r="D993" s="171">
        <v>7.1798900000000003</v>
      </c>
      <c r="E993" s="146">
        <v>1</v>
      </c>
      <c r="F993" s="171">
        <f t="shared" si="32"/>
        <v>7.1798900000000003</v>
      </c>
      <c r="G993" s="146">
        <v>1</v>
      </c>
      <c r="H993" s="147">
        <f t="shared" si="31"/>
        <v>37586.724150000002</v>
      </c>
      <c r="I993" s="148" t="s">
        <v>17</v>
      </c>
      <c r="J993" s="149" t="s">
        <v>974</v>
      </c>
      <c r="K993" s="150" t="s">
        <v>974</v>
      </c>
      <c r="L993" s="135"/>
      <c r="M993" s="165"/>
      <c r="O993" s="165"/>
    </row>
    <row r="994" spans="1:15">
      <c r="A994" s="127" t="s">
        <v>1038</v>
      </c>
      <c r="B994" s="128" t="s">
        <v>1710</v>
      </c>
      <c r="C994" s="129">
        <v>8.3000000000000007</v>
      </c>
      <c r="D994" s="169">
        <v>0.58365</v>
      </c>
      <c r="E994" s="130">
        <v>1</v>
      </c>
      <c r="F994" s="169">
        <f t="shared" si="32"/>
        <v>0.58365</v>
      </c>
      <c r="G994" s="130">
        <v>1</v>
      </c>
      <c r="H994" s="131">
        <f t="shared" si="31"/>
        <v>3055.4077499999999</v>
      </c>
      <c r="I994" s="132" t="s">
        <v>17</v>
      </c>
      <c r="J994" s="133" t="s">
        <v>974</v>
      </c>
      <c r="K994" s="134" t="s">
        <v>974</v>
      </c>
      <c r="L994" s="135"/>
      <c r="M994" s="165"/>
      <c r="O994" s="165"/>
    </row>
    <row r="995" spans="1:15">
      <c r="A995" s="136" t="s">
        <v>1039</v>
      </c>
      <c r="B995" s="137" t="s">
        <v>1710</v>
      </c>
      <c r="C995" s="138">
        <v>14.4</v>
      </c>
      <c r="D995" s="170">
        <v>1.6168400000000001</v>
      </c>
      <c r="E995" s="139">
        <v>1</v>
      </c>
      <c r="F995" s="170">
        <f t="shared" si="32"/>
        <v>1.6168400000000001</v>
      </c>
      <c r="G995" s="139">
        <v>1</v>
      </c>
      <c r="H995" s="131">
        <f t="shared" si="31"/>
        <v>8464.1574000000001</v>
      </c>
      <c r="I995" s="140" t="s">
        <v>17</v>
      </c>
      <c r="J995" s="141" t="s">
        <v>974</v>
      </c>
      <c r="K995" s="142" t="s">
        <v>974</v>
      </c>
      <c r="L995" s="135"/>
      <c r="M995" s="165"/>
      <c r="O995" s="165"/>
    </row>
    <row r="996" spans="1:15">
      <c r="A996" s="136" t="s">
        <v>1040</v>
      </c>
      <c r="B996" s="137" t="s">
        <v>1710</v>
      </c>
      <c r="C996" s="138">
        <v>21.46</v>
      </c>
      <c r="D996" s="170">
        <v>3.2128700000000001</v>
      </c>
      <c r="E996" s="139">
        <v>1</v>
      </c>
      <c r="F996" s="170">
        <f t="shared" si="32"/>
        <v>3.2128700000000001</v>
      </c>
      <c r="G996" s="139">
        <v>1</v>
      </c>
      <c r="H996" s="131">
        <f t="shared" si="31"/>
        <v>16819.374449999999</v>
      </c>
      <c r="I996" s="140" t="s">
        <v>17</v>
      </c>
      <c r="J996" s="141" t="s">
        <v>974</v>
      </c>
      <c r="K996" s="142" t="s">
        <v>974</v>
      </c>
      <c r="L996" s="135"/>
      <c r="M996" s="165"/>
      <c r="O996" s="165"/>
    </row>
    <row r="997" spans="1:15">
      <c r="A997" s="143" t="s">
        <v>1041</v>
      </c>
      <c r="B997" s="144" t="s">
        <v>1710</v>
      </c>
      <c r="C997" s="145">
        <v>36.07</v>
      </c>
      <c r="D997" s="171">
        <v>5.9337099999999996</v>
      </c>
      <c r="E997" s="146">
        <v>1</v>
      </c>
      <c r="F997" s="171">
        <f t="shared" si="32"/>
        <v>5.9337099999999996</v>
      </c>
      <c r="G997" s="146">
        <v>1</v>
      </c>
      <c r="H997" s="147">
        <f t="shared" si="31"/>
        <v>31062.971849999998</v>
      </c>
      <c r="I997" s="148" t="s">
        <v>17</v>
      </c>
      <c r="J997" s="149" t="s">
        <v>974</v>
      </c>
      <c r="K997" s="150" t="s">
        <v>974</v>
      </c>
      <c r="L997" s="135"/>
      <c r="M997" s="165"/>
      <c r="O997" s="165"/>
    </row>
    <row r="998" spans="1:15" s="135" customFormat="1">
      <c r="A998" s="127" t="s">
        <v>1042</v>
      </c>
      <c r="B998" s="128" t="s">
        <v>1711</v>
      </c>
      <c r="C998" s="129">
        <v>11.83</v>
      </c>
      <c r="D998" s="169">
        <v>1.3970400000000001</v>
      </c>
      <c r="E998" s="130">
        <v>1</v>
      </c>
      <c r="F998" s="169">
        <f t="shared" si="32"/>
        <v>1.3970400000000001</v>
      </c>
      <c r="G998" s="130">
        <v>1</v>
      </c>
      <c r="H998" s="131">
        <f t="shared" si="31"/>
        <v>7313.5044000000007</v>
      </c>
      <c r="I998" s="132" t="s">
        <v>17</v>
      </c>
      <c r="J998" s="133" t="s">
        <v>974</v>
      </c>
      <c r="K998" s="134" t="s">
        <v>974</v>
      </c>
      <c r="L998" s="126"/>
      <c r="M998" s="165"/>
      <c r="N998" s="164"/>
      <c r="O998" s="165"/>
    </row>
    <row r="999" spans="1:15">
      <c r="A999" s="136" t="s">
        <v>1043</v>
      </c>
      <c r="B999" s="137" t="s">
        <v>1711</v>
      </c>
      <c r="C999" s="138">
        <v>15.41</v>
      </c>
      <c r="D999" s="170">
        <v>2.13144</v>
      </c>
      <c r="E999" s="139">
        <v>1</v>
      </c>
      <c r="F999" s="170">
        <f t="shared" si="32"/>
        <v>2.13144</v>
      </c>
      <c r="G999" s="139">
        <v>1</v>
      </c>
      <c r="H999" s="131">
        <f t="shared" si="31"/>
        <v>11158.088400000001</v>
      </c>
      <c r="I999" s="140" t="s">
        <v>17</v>
      </c>
      <c r="J999" s="141" t="s">
        <v>974</v>
      </c>
      <c r="K999" s="142" t="s">
        <v>974</v>
      </c>
      <c r="L999" s="135"/>
      <c r="M999" s="165"/>
      <c r="N999" s="166"/>
      <c r="O999" s="165"/>
    </row>
    <row r="1000" spans="1:15">
      <c r="A1000" s="136" t="s">
        <v>1044</v>
      </c>
      <c r="B1000" s="137" t="s">
        <v>1711</v>
      </c>
      <c r="C1000" s="138">
        <v>18.7</v>
      </c>
      <c r="D1000" s="170">
        <v>2.93757</v>
      </c>
      <c r="E1000" s="139">
        <v>1</v>
      </c>
      <c r="F1000" s="170">
        <f t="shared" si="32"/>
        <v>2.93757</v>
      </c>
      <c r="G1000" s="139">
        <v>1</v>
      </c>
      <c r="H1000" s="131">
        <f t="shared" si="31"/>
        <v>15378.17895</v>
      </c>
      <c r="I1000" s="140" t="s">
        <v>17</v>
      </c>
      <c r="J1000" s="141" t="s">
        <v>974</v>
      </c>
      <c r="K1000" s="142" t="s">
        <v>974</v>
      </c>
      <c r="L1000" s="135"/>
      <c r="M1000" s="165"/>
      <c r="O1000" s="165"/>
    </row>
    <row r="1001" spans="1:15">
      <c r="A1001" s="143" t="s">
        <v>1045</v>
      </c>
      <c r="B1001" s="144" t="s">
        <v>1711</v>
      </c>
      <c r="C1001" s="145">
        <v>24.21</v>
      </c>
      <c r="D1001" s="171">
        <v>4.6005799999999999</v>
      </c>
      <c r="E1001" s="146">
        <v>1</v>
      </c>
      <c r="F1001" s="171">
        <f t="shared" si="32"/>
        <v>4.6005799999999999</v>
      </c>
      <c r="G1001" s="146">
        <v>1</v>
      </c>
      <c r="H1001" s="147">
        <f t="shared" si="31"/>
        <v>24084.0363</v>
      </c>
      <c r="I1001" s="148" t="s">
        <v>17</v>
      </c>
      <c r="J1001" s="149" t="s">
        <v>974</v>
      </c>
      <c r="K1001" s="150" t="s">
        <v>974</v>
      </c>
      <c r="L1001" s="135"/>
      <c r="M1001" s="165"/>
      <c r="O1001" s="165"/>
    </row>
    <row r="1002" spans="1:15">
      <c r="A1002" s="127" t="s">
        <v>1046</v>
      </c>
      <c r="B1002" s="128" t="s">
        <v>1712</v>
      </c>
      <c r="C1002" s="129">
        <v>9.51</v>
      </c>
      <c r="D1002" s="169">
        <v>1.0330600000000001</v>
      </c>
      <c r="E1002" s="130">
        <v>1</v>
      </c>
      <c r="F1002" s="169">
        <f t="shared" si="32"/>
        <v>1.0330600000000001</v>
      </c>
      <c r="G1002" s="130">
        <v>1</v>
      </c>
      <c r="H1002" s="131">
        <f t="shared" si="31"/>
        <v>5408.0691000000006</v>
      </c>
      <c r="I1002" s="132" t="s">
        <v>17</v>
      </c>
      <c r="J1002" s="133" t="s">
        <v>974</v>
      </c>
      <c r="K1002" s="134" t="s">
        <v>974</v>
      </c>
      <c r="L1002" s="135"/>
      <c r="M1002" s="165"/>
      <c r="O1002" s="165"/>
    </row>
    <row r="1003" spans="1:15">
      <c r="A1003" s="136" t="s">
        <v>1047</v>
      </c>
      <c r="B1003" s="137" t="s">
        <v>1712</v>
      </c>
      <c r="C1003" s="138">
        <v>14.9</v>
      </c>
      <c r="D1003" s="170">
        <v>1.68946</v>
      </c>
      <c r="E1003" s="139">
        <v>1</v>
      </c>
      <c r="F1003" s="170">
        <f t="shared" si="32"/>
        <v>1.68946</v>
      </c>
      <c r="G1003" s="139">
        <v>1</v>
      </c>
      <c r="H1003" s="131">
        <f t="shared" si="31"/>
        <v>8844.3230999999996</v>
      </c>
      <c r="I1003" s="140" t="s">
        <v>17</v>
      </c>
      <c r="J1003" s="141" t="s">
        <v>974</v>
      </c>
      <c r="K1003" s="142" t="s">
        <v>974</v>
      </c>
      <c r="L1003" s="135"/>
      <c r="M1003" s="165"/>
      <c r="O1003" s="165"/>
    </row>
    <row r="1004" spans="1:15">
      <c r="A1004" s="136" t="s">
        <v>1048</v>
      </c>
      <c r="B1004" s="137" t="s">
        <v>1712</v>
      </c>
      <c r="C1004" s="138">
        <v>19.850000000000001</v>
      </c>
      <c r="D1004" s="170">
        <v>2.7625299999999999</v>
      </c>
      <c r="E1004" s="139">
        <v>1</v>
      </c>
      <c r="F1004" s="170">
        <f t="shared" si="32"/>
        <v>2.7625299999999999</v>
      </c>
      <c r="G1004" s="139">
        <v>1</v>
      </c>
      <c r="H1004" s="131">
        <f t="shared" si="31"/>
        <v>14461.84455</v>
      </c>
      <c r="I1004" s="140" t="s">
        <v>17</v>
      </c>
      <c r="J1004" s="141" t="s">
        <v>974</v>
      </c>
      <c r="K1004" s="142" t="s">
        <v>974</v>
      </c>
      <c r="L1004" s="135"/>
      <c r="M1004" s="165"/>
      <c r="O1004" s="165"/>
    </row>
    <row r="1005" spans="1:15">
      <c r="A1005" s="143" t="s">
        <v>1049</v>
      </c>
      <c r="B1005" s="144" t="s">
        <v>1712</v>
      </c>
      <c r="C1005" s="145">
        <v>32.67</v>
      </c>
      <c r="D1005" s="171">
        <v>4.0703500000000004</v>
      </c>
      <c r="E1005" s="146">
        <v>1</v>
      </c>
      <c r="F1005" s="171">
        <f t="shared" si="32"/>
        <v>4.0703500000000004</v>
      </c>
      <c r="G1005" s="146">
        <v>1</v>
      </c>
      <c r="H1005" s="147">
        <f t="shared" si="31"/>
        <v>21308.28225</v>
      </c>
      <c r="I1005" s="148" t="s">
        <v>17</v>
      </c>
      <c r="J1005" s="149" t="s">
        <v>974</v>
      </c>
      <c r="K1005" s="150" t="s">
        <v>974</v>
      </c>
      <c r="L1005" s="135"/>
      <c r="M1005" s="165"/>
      <c r="O1005" s="165"/>
    </row>
    <row r="1006" spans="1:15" s="135" customFormat="1">
      <c r="A1006" s="127" t="s">
        <v>1050</v>
      </c>
      <c r="B1006" s="128" t="s">
        <v>1713</v>
      </c>
      <c r="C1006" s="129">
        <v>11.06</v>
      </c>
      <c r="D1006" s="169">
        <v>1.1212899999999999</v>
      </c>
      <c r="E1006" s="130">
        <v>1</v>
      </c>
      <c r="F1006" s="169">
        <f t="shared" si="32"/>
        <v>1.1212899999999999</v>
      </c>
      <c r="G1006" s="130">
        <v>1</v>
      </c>
      <c r="H1006" s="131">
        <f t="shared" si="31"/>
        <v>5869.9531499999994</v>
      </c>
      <c r="I1006" s="132" t="s">
        <v>17</v>
      </c>
      <c r="J1006" s="133" t="s">
        <v>974</v>
      </c>
      <c r="K1006" s="134" t="s">
        <v>974</v>
      </c>
      <c r="L1006" s="126"/>
      <c r="M1006" s="165"/>
      <c r="N1006" s="164"/>
      <c r="O1006" s="165"/>
    </row>
    <row r="1007" spans="1:15">
      <c r="A1007" s="136" t="s">
        <v>1051</v>
      </c>
      <c r="B1007" s="137" t="s">
        <v>1713</v>
      </c>
      <c r="C1007" s="138">
        <v>14.78</v>
      </c>
      <c r="D1007" s="170">
        <v>1.8857900000000001</v>
      </c>
      <c r="E1007" s="139">
        <v>1</v>
      </c>
      <c r="F1007" s="170">
        <f t="shared" si="32"/>
        <v>1.8857900000000001</v>
      </c>
      <c r="G1007" s="139">
        <v>1</v>
      </c>
      <c r="H1007" s="131">
        <f t="shared" si="31"/>
        <v>9872.1106500000005</v>
      </c>
      <c r="I1007" s="140" t="s">
        <v>17</v>
      </c>
      <c r="J1007" s="141" t="s">
        <v>974</v>
      </c>
      <c r="K1007" s="142" t="s">
        <v>974</v>
      </c>
      <c r="L1007" s="135"/>
      <c r="M1007" s="165"/>
      <c r="N1007" s="166"/>
      <c r="O1007" s="165"/>
    </row>
    <row r="1008" spans="1:15">
      <c r="A1008" s="136" t="s">
        <v>1052</v>
      </c>
      <c r="B1008" s="137" t="s">
        <v>1713</v>
      </c>
      <c r="C1008" s="138">
        <v>18.28</v>
      </c>
      <c r="D1008" s="170">
        <v>2.6296200000000001</v>
      </c>
      <c r="E1008" s="139">
        <v>1</v>
      </c>
      <c r="F1008" s="170">
        <f t="shared" si="32"/>
        <v>2.6296200000000001</v>
      </c>
      <c r="G1008" s="139">
        <v>1</v>
      </c>
      <c r="H1008" s="131">
        <f t="shared" si="31"/>
        <v>13766.0607</v>
      </c>
      <c r="I1008" s="140" t="s">
        <v>17</v>
      </c>
      <c r="J1008" s="141" t="s">
        <v>974</v>
      </c>
      <c r="K1008" s="142" t="s">
        <v>974</v>
      </c>
      <c r="L1008" s="135"/>
      <c r="M1008" s="165"/>
      <c r="O1008" s="165"/>
    </row>
    <row r="1009" spans="1:15">
      <c r="A1009" s="143" t="s">
        <v>1053</v>
      </c>
      <c r="B1009" s="144" t="s">
        <v>1713</v>
      </c>
      <c r="C1009" s="145">
        <v>21.75</v>
      </c>
      <c r="D1009" s="171">
        <v>3.9312999999999998</v>
      </c>
      <c r="E1009" s="146">
        <v>1</v>
      </c>
      <c r="F1009" s="171">
        <f t="shared" si="32"/>
        <v>3.9312999999999998</v>
      </c>
      <c r="G1009" s="146">
        <v>1</v>
      </c>
      <c r="H1009" s="147">
        <f t="shared" si="31"/>
        <v>20580.355499999998</v>
      </c>
      <c r="I1009" s="148" t="s">
        <v>17</v>
      </c>
      <c r="J1009" s="149" t="s">
        <v>974</v>
      </c>
      <c r="K1009" s="150" t="s">
        <v>974</v>
      </c>
      <c r="L1009" s="135"/>
      <c r="M1009" s="165"/>
      <c r="O1009" s="165"/>
    </row>
    <row r="1010" spans="1:15">
      <c r="A1010" s="127" t="s">
        <v>1054</v>
      </c>
      <c r="B1010" s="128" t="s">
        <v>1714</v>
      </c>
      <c r="C1010" s="129">
        <v>2.87</v>
      </c>
      <c r="D1010" s="169">
        <v>0.13544</v>
      </c>
      <c r="E1010" s="130">
        <v>1</v>
      </c>
      <c r="F1010" s="169">
        <f t="shared" si="32"/>
        <v>0.13544</v>
      </c>
      <c r="G1010" s="130">
        <v>1</v>
      </c>
      <c r="H1010" s="131">
        <f t="shared" ref="H1010:H1025" si="33">F1010*5235</f>
        <v>709.02840000000003</v>
      </c>
      <c r="I1010" s="132" t="s">
        <v>17</v>
      </c>
      <c r="J1010" s="133" t="s">
        <v>1055</v>
      </c>
      <c r="K1010" s="134" t="s">
        <v>1055</v>
      </c>
      <c r="L1010" s="135"/>
      <c r="M1010" s="165"/>
      <c r="O1010" s="165"/>
    </row>
    <row r="1011" spans="1:15">
      <c r="A1011" s="136" t="s">
        <v>1056</v>
      </c>
      <c r="B1011" s="137" t="s">
        <v>1714</v>
      </c>
      <c r="C1011" s="138">
        <v>3.74</v>
      </c>
      <c r="D1011" s="170">
        <v>0.25097999999999998</v>
      </c>
      <c r="E1011" s="139">
        <v>1</v>
      </c>
      <c r="F1011" s="170">
        <f t="shared" si="32"/>
        <v>0.25097999999999998</v>
      </c>
      <c r="G1011" s="139">
        <v>1</v>
      </c>
      <c r="H1011" s="131">
        <f t="shared" si="33"/>
        <v>1313.8802999999998</v>
      </c>
      <c r="I1011" s="140" t="s">
        <v>17</v>
      </c>
      <c r="J1011" s="141" t="s">
        <v>1055</v>
      </c>
      <c r="K1011" s="142" t="s">
        <v>1055</v>
      </c>
      <c r="L1011" s="135"/>
      <c r="M1011" s="165"/>
      <c r="O1011" s="165"/>
    </row>
    <row r="1012" spans="1:15">
      <c r="A1012" s="136" t="s">
        <v>1057</v>
      </c>
      <c r="B1012" s="137" t="s">
        <v>1714</v>
      </c>
      <c r="C1012" s="138">
        <v>7.58</v>
      </c>
      <c r="D1012" s="170">
        <v>0.7742</v>
      </c>
      <c r="E1012" s="139">
        <v>1</v>
      </c>
      <c r="F1012" s="170">
        <f t="shared" si="32"/>
        <v>0.7742</v>
      </c>
      <c r="G1012" s="139">
        <v>1</v>
      </c>
      <c r="H1012" s="131">
        <f t="shared" si="33"/>
        <v>4052.9369999999999</v>
      </c>
      <c r="I1012" s="140" t="s">
        <v>17</v>
      </c>
      <c r="J1012" s="141" t="s">
        <v>974</v>
      </c>
      <c r="K1012" s="142" t="s">
        <v>974</v>
      </c>
      <c r="L1012" s="135"/>
      <c r="M1012" s="165"/>
      <c r="O1012" s="165"/>
    </row>
    <row r="1013" spans="1:15">
      <c r="A1013" s="143" t="s">
        <v>1058</v>
      </c>
      <c r="B1013" s="144" t="s">
        <v>1714</v>
      </c>
      <c r="C1013" s="145">
        <v>25.149504004133298</v>
      </c>
      <c r="D1013" s="171">
        <v>2.5686900000000001</v>
      </c>
      <c r="E1013" s="146">
        <v>1</v>
      </c>
      <c r="F1013" s="171">
        <f t="shared" si="32"/>
        <v>2.5686900000000001</v>
      </c>
      <c r="G1013" s="146">
        <v>1</v>
      </c>
      <c r="H1013" s="147">
        <f t="shared" si="33"/>
        <v>13447.09215</v>
      </c>
      <c r="I1013" s="148" t="s">
        <v>17</v>
      </c>
      <c r="J1013" s="149" t="s">
        <v>974</v>
      </c>
      <c r="K1013" s="150" t="s">
        <v>974</v>
      </c>
      <c r="L1013" s="135"/>
      <c r="M1013" s="165"/>
      <c r="O1013" s="165"/>
    </row>
    <row r="1014" spans="1:15" s="135" customFormat="1">
      <c r="A1014" s="127" t="s">
        <v>1059</v>
      </c>
      <c r="B1014" s="128" t="s">
        <v>1715</v>
      </c>
      <c r="C1014" s="129">
        <v>3.76</v>
      </c>
      <c r="D1014" s="169">
        <v>1.8284100000000001</v>
      </c>
      <c r="E1014" s="130">
        <v>1</v>
      </c>
      <c r="F1014" s="169">
        <f t="shared" si="32"/>
        <v>1.8284100000000001</v>
      </c>
      <c r="G1014" s="130">
        <v>1</v>
      </c>
      <c r="H1014" s="131">
        <f t="shared" si="33"/>
        <v>9571.7263500000008</v>
      </c>
      <c r="I1014" s="132" t="s">
        <v>17</v>
      </c>
      <c r="J1014" s="133" t="s">
        <v>974</v>
      </c>
      <c r="K1014" s="134" t="s">
        <v>974</v>
      </c>
      <c r="L1014" s="126"/>
      <c r="M1014" s="165"/>
      <c r="N1014" s="164"/>
      <c r="O1014" s="165"/>
    </row>
    <row r="1015" spans="1:15">
      <c r="A1015" s="136" t="s">
        <v>1060</v>
      </c>
      <c r="B1015" s="137" t="s">
        <v>1715</v>
      </c>
      <c r="C1015" s="138">
        <v>6.33</v>
      </c>
      <c r="D1015" s="170">
        <v>2.5698799999999999</v>
      </c>
      <c r="E1015" s="139">
        <v>1</v>
      </c>
      <c r="F1015" s="170">
        <f t="shared" si="32"/>
        <v>2.5698799999999999</v>
      </c>
      <c r="G1015" s="139">
        <v>1</v>
      </c>
      <c r="H1015" s="131">
        <f t="shared" si="33"/>
        <v>13453.3218</v>
      </c>
      <c r="I1015" s="140" t="s">
        <v>17</v>
      </c>
      <c r="J1015" s="141" t="s">
        <v>974</v>
      </c>
      <c r="K1015" s="142" t="s">
        <v>974</v>
      </c>
      <c r="L1015" s="135"/>
      <c r="M1015" s="165"/>
      <c r="N1015" s="166"/>
      <c r="O1015" s="165"/>
    </row>
    <row r="1016" spans="1:15">
      <c r="A1016" s="136" t="s">
        <v>1061</v>
      </c>
      <c r="B1016" s="137" t="s">
        <v>1715</v>
      </c>
      <c r="C1016" s="138">
        <v>10.029999999999999</v>
      </c>
      <c r="D1016" s="170">
        <v>4.1009500000000001</v>
      </c>
      <c r="E1016" s="139">
        <v>1</v>
      </c>
      <c r="F1016" s="170">
        <f t="shared" si="32"/>
        <v>4.1009500000000001</v>
      </c>
      <c r="G1016" s="139">
        <v>1</v>
      </c>
      <c r="H1016" s="131">
        <f t="shared" si="33"/>
        <v>21468.473249999999</v>
      </c>
      <c r="I1016" s="140" t="s">
        <v>17</v>
      </c>
      <c r="J1016" s="141" t="s">
        <v>974</v>
      </c>
      <c r="K1016" s="142" t="s">
        <v>974</v>
      </c>
      <c r="L1016" s="135"/>
      <c r="M1016" s="165"/>
      <c r="O1016" s="165"/>
    </row>
    <row r="1017" spans="1:15">
      <c r="A1017" s="143" t="s">
        <v>1062</v>
      </c>
      <c r="B1017" s="144" t="s">
        <v>1715</v>
      </c>
      <c r="C1017" s="145">
        <v>26.48</v>
      </c>
      <c r="D1017" s="171">
        <v>8.5564499999999999</v>
      </c>
      <c r="E1017" s="146">
        <v>1</v>
      </c>
      <c r="F1017" s="171">
        <f t="shared" si="32"/>
        <v>8.5564499999999999</v>
      </c>
      <c r="G1017" s="146">
        <v>1</v>
      </c>
      <c r="H1017" s="147">
        <f t="shared" si="33"/>
        <v>44793.015749999999</v>
      </c>
      <c r="I1017" s="148" t="s">
        <v>17</v>
      </c>
      <c r="J1017" s="149" t="s">
        <v>974</v>
      </c>
      <c r="K1017" s="150" t="s">
        <v>974</v>
      </c>
      <c r="L1017" s="135"/>
      <c r="M1017" s="165"/>
      <c r="O1017" s="165"/>
    </row>
    <row r="1018" spans="1:15">
      <c r="A1018" s="127" t="s">
        <v>1063</v>
      </c>
      <c r="B1018" s="128" t="s">
        <v>1716</v>
      </c>
      <c r="C1018" s="129">
        <v>2.48</v>
      </c>
      <c r="D1018" s="169">
        <v>0.99560999999999999</v>
      </c>
      <c r="E1018" s="130">
        <v>1</v>
      </c>
      <c r="F1018" s="169">
        <f t="shared" si="32"/>
        <v>0.99560999999999999</v>
      </c>
      <c r="G1018" s="130">
        <v>1</v>
      </c>
      <c r="H1018" s="131">
        <f t="shared" si="33"/>
        <v>5212.0183500000003</v>
      </c>
      <c r="I1018" s="132" t="s">
        <v>17</v>
      </c>
      <c r="J1018" s="133" t="s">
        <v>974</v>
      </c>
      <c r="K1018" s="134" t="s">
        <v>974</v>
      </c>
      <c r="L1018" s="135"/>
      <c r="M1018" s="165"/>
      <c r="O1018" s="165"/>
    </row>
    <row r="1019" spans="1:15">
      <c r="A1019" s="136" t="s">
        <v>1064</v>
      </c>
      <c r="B1019" s="137" t="s">
        <v>1716</v>
      </c>
      <c r="C1019" s="138">
        <v>4.2</v>
      </c>
      <c r="D1019" s="170">
        <v>1.2279599999999999</v>
      </c>
      <c r="E1019" s="139">
        <v>1</v>
      </c>
      <c r="F1019" s="170">
        <f t="shared" si="32"/>
        <v>1.2279599999999999</v>
      </c>
      <c r="G1019" s="139">
        <v>1</v>
      </c>
      <c r="H1019" s="131">
        <f t="shared" si="33"/>
        <v>6428.3705999999993</v>
      </c>
      <c r="I1019" s="140" t="s">
        <v>17</v>
      </c>
      <c r="J1019" s="141" t="s">
        <v>974</v>
      </c>
      <c r="K1019" s="142" t="s">
        <v>974</v>
      </c>
      <c r="L1019" s="135"/>
      <c r="M1019" s="165"/>
      <c r="O1019" s="165"/>
    </row>
    <row r="1020" spans="1:15">
      <c r="A1020" s="136" t="s">
        <v>1065</v>
      </c>
      <c r="B1020" s="137" t="s">
        <v>1716</v>
      </c>
      <c r="C1020" s="138">
        <v>12.56</v>
      </c>
      <c r="D1020" s="170">
        <v>2.59524</v>
      </c>
      <c r="E1020" s="139">
        <v>1</v>
      </c>
      <c r="F1020" s="170">
        <f t="shared" si="32"/>
        <v>2.59524</v>
      </c>
      <c r="G1020" s="139">
        <v>1</v>
      </c>
      <c r="H1020" s="131">
        <f t="shared" si="33"/>
        <v>13586.081399999999</v>
      </c>
      <c r="I1020" s="140" t="s">
        <v>17</v>
      </c>
      <c r="J1020" s="141" t="s">
        <v>974</v>
      </c>
      <c r="K1020" s="142" t="s">
        <v>974</v>
      </c>
      <c r="L1020" s="135"/>
      <c r="M1020" s="165"/>
      <c r="O1020" s="165"/>
    </row>
    <row r="1021" spans="1:15">
      <c r="A1021" s="143" t="s">
        <v>1066</v>
      </c>
      <c r="B1021" s="144" t="s">
        <v>1716</v>
      </c>
      <c r="C1021" s="145">
        <v>43.28</v>
      </c>
      <c r="D1021" s="171">
        <v>7.6169200000000004</v>
      </c>
      <c r="E1021" s="146">
        <v>1</v>
      </c>
      <c r="F1021" s="171">
        <f t="shared" si="32"/>
        <v>7.6169200000000004</v>
      </c>
      <c r="G1021" s="146">
        <v>1</v>
      </c>
      <c r="H1021" s="147">
        <f t="shared" si="33"/>
        <v>39874.576200000003</v>
      </c>
      <c r="I1021" s="148" t="s">
        <v>17</v>
      </c>
      <c r="J1021" s="149" t="s">
        <v>974</v>
      </c>
      <c r="K1021" s="150" t="s">
        <v>974</v>
      </c>
      <c r="L1021" s="135"/>
      <c r="M1021" s="165"/>
      <c r="O1021" s="165"/>
    </row>
    <row r="1022" spans="1:15" s="135" customFormat="1">
      <c r="A1022" s="127" t="s">
        <v>1067</v>
      </c>
      <c r="B1022" s="128" t="s">
        <v>1717</v>
      </c>
      <c r="C1022" s="129">
        <v>2.65</v>
      </c>
      <c r="D1022" s="169">
        <v>0.20533999999999999</v>
      </c>
      <c r="E1022" s="130">
        <v>1</v>
      </c>
      <c r="F1022" s="169">
        <f t="shared" si="32"/>
        <v>0.20533999999999999</v>
      </c>
      <c r="G1022" s="130">
        <v>1</v>
      </c>
      <c r="H1022" s="131">
        <f t="shared" si="33"/>
        <v>1074.9549</v>
      </c>
      <c r="I1022" s="132" t="s">
        <v>17</v>
      </c>
      <c r="J1022" s="133" t="s">
        <v>974</v>
      </c>
      <c r="K1022" s="134" t="s">
        <v>974</v>
      </c>
      <c r="L1022" s="126"/>
      <c r="M1022" s="165"/>
      <c r="N1022" s="164"/>
      <c r="O1022" s="165"/>
    </row>
    <row r="1023" spans="1:15">
      <c r="A1023" s="136" t="s">
        <v>1068</v>
      </c>
      <c r="B1023" s="137" t="s">
        <v>1717</v>
      </c>
      <c r="C1023" s="138">
        <v>4.3499999999999996</v>
      </c>
      <c r="D1023" s="170">
        <v>0.52393999999999996</v>
      </c>
      <c r="E1023" s="139">
        <v>1</v>
      </c>
      <c r="F1023" s="170">
        <f t="shared" si="32"/>
        <v>0.52393999999999996</v>
      </c>
      <c r="G1023" s="139">
        <v>1</v>
      </c>
      <c r="H1023" s="131">
        <f t="shared" si="33"/>
        <v>2742.8258999999998</v>
      </c>
      <c r="I1023" s="140" t="s">
        <v>17</v>
      </c>
      <c r="J1023" s="141" t="s">
        <v>974</v>
      </c>
      <c r="K1023" s="142" t="s">
        <v>974</v>
      </c>
      <c r="L1023" s="135"/>
      <c r="M1023" s="165"/>
      <c r="N1023" s="166"/>
      <c r="O1023" s="165"/>
    </row>
    <row r="1024" spans="1:15">
      <c r="A1024" s="136" t="s">
        <v>1069</v>
      </c>
      <c r="B1024" s="137" t="s">
        <v>1717</v>
      </c>
      <c r="C1024" s="138">
        <v>7.95</v>
      </c>
      <c r="D1024" s="170">
        <v>1.11985</v>
      </c>
      <c r="E1024" s="139">
        <v>1</v>
      </c>
      <c r="F1024" s="170">
        <f t="shared" si="32"/>
        <v>1.11985</v>
      </c>
      <c r="G1024" s="139">
        <v>1</v>
      </c>
      <c r="H1024" s="131">
        <f t="shared" si="33"/>
        <v>5862.4147499999999</v>
      </c>
      <c r="I1024" s="140" t="s">
        <v>17</v>
      </c>
      <c r="J1024" s="141" t="s">
        <v>974</v>
      </c>
      <c r="K1024" s="142" t="s">
        <v>974</v>
      </c>
      <c r="L1024" s="135"/>
      <c r="M1024" s="165"/>
      <c r="O1024" s="165"/>
    </row>
    <row r="1025" spans="1:15">
      <c r="A1025" s="143" t="s">
        <v>1070</v>
      </c>
      <c r="B1025" s="144" t="s">
        <v>1717</v>
      </c>
      <c r="C1025" s="145">
        <v>17.7</v>
      </c>
      <c r="D1025" s="171">
        <v>3.16934</v>
      </c>
      <c r="E1025" s="146">
        <v>1</v>
      </c>
      <c r="F1025" s="171">
        <f t="shared" si="32"/>
        <v>3.16934</v>
      </c>
      <c r="G1025" s="146">
        <v>1</v>
      </c>
      <c r="H1025" s="147">
        <f t="shared" si="33"/>
        <v>16591.494900000002</v>
      </c>
      <c r="I1025" s="148" t="s">
        <v>17</v>
      </c>
      <c r="J1025" s="149" t="s">
        <v>974</v>
      </c>
      <c r="K1025" s="150" t="s">
        <v>974</v>
      </c>
      <c r="L1025" s="135"/>
      <c r="M1025" s="165"/>
      <c r="O1025" s="165"/>
    </row>
    <row r="1026" spans="1:15">
      <c r="A1026" s="127" t="s">
        <v>1071</v>
      </c>
      <c r="B1026" s="128" t="s">
        <v>1718</v>
      </c>
      <c r="C1026" s="129">
        <v>4.01</v>
      </c>
      <c r="D1026" s="169">
        <v>0.41597000000000001</v>
      </c>
      <c r="E1026" s="130">
        <v>1</v>
      </c>
      <c r="F1026" s="169">
        <f t="shared" si="32"/>
        <v>0.41597000000000001</v>
      </c>
      <c r="G1026" s="130">
        <v>1</v>
      </c>
      <c r="H1026" s="131">
        <f t="shared" ref="H1026:H1089" si="34">F1026*5000</f>
        <v>2079.85</v>
      </c>
      <c r="I1026" s="132" t="s">
        <v>17</v>
      </c>
      <c r="J1026" s="133" t="s">
        <v>974</v>
      </c>
      <c r="K1026" s="134" t="s">
        <v>974</v>
      </c>
      <c r="L1026" s="135"/>
      <c r="M1026" s="165"/>
      <c r="O1026" s="165"/>
    </row>
    <row r="1027" spans="1:15">
      <c r="A1027" s="136" t="s">
        <v>1072</v>
      </c>
      <c r="B1027" s="137" t="s">
        <v>1718</v>
      </c>
      <c r="C1027" s="138">
        <v>5.36</v>
      </c>
      <c r="D1027" s="170">
        <v>0.74124000000000001</v>
      </c>
      <c r="E1027" s="139">
        <v>1</v>
      </c>
      <c r="F1027" s="170">
        <f t="shared" si="32"/>
        <v>0.74124000000000001</v>
      </c>
      <c r="G1027" s="139">
        <v>1</v>
      </c>
      <c r="H1027" s="131">
        <f t="shared" si="34"/>
        <v>3706.2000000000003</v>
      </c>
      <c r="I1027" s="140" t="s">
        <v>17</v>
      </c>
      <c r="J1027" s="141" t="s">
        <v>974</v>
      </c>
      <c r="K1027" s="142" t="s">
        <v>974</v>
      </c>
      <c r="L1027" s="135"/>
      <c r="M1027" s="165"/>
      <c r="O1027" s="165"/>
    </row>
    <row r="1028" spans="1:15">
      <c r="A1028" s="136" t="s">
        <v>1073</v>
      </c>
      <c r="B1028" s="137" t="s">
        <v>1718</v>
      </c>
      <c r="C1028" s="138">
        <v>8.93</v>
      </c>
      <c r="D1028" s="170">
        <v>1.5982799999999999</v>
      </c>
      <c r="E1028" s="139">
        <v>1</v>
      </c>
      <c r="F1028" s="170">
        <f t="shared" si="32"/>
        <v>1.5982799999999999</v>
      </c>
      <c r="G1028" s="139">
        <v>1</v>
      </c>
      <c r="H1028" s="131">
        <f t="shared" si="34"/>
        <v>7991.4</v>
      </c>
      <c r="I1028" s="140" t="s">
        <v>17</v>
      </c>
      <c r="J1028" s="141" t="s">
        <v>974</v>
      </c>
      <c r="K1028" s="142" t="s">
        <v>974</v>
      </c>
      <c r="L1028" s="135"/>
      <c r="M1028" s="165"/>
      <c r="O1028" s="165"/>
    </row>
    <row r="1029" spans="1:15">
      <c r="A1029" s="143" t="s">
        <v>1074</v>
      </c>
      <c r="B1029" s="144" t="s">
        <v>1718</v>
      </c>
      <c r="C1029" s="145">
        <v>18.010000000000002</v>
      </c>
      <c r="D1029" s="171">
        <v>4.4106199999999998</v>
      </c>
      <c r="E1029" s="146">
        <v>1</v>
      </c>
      <c r="F1029" s="171">
        <f t="shared" si="32"/>
        <v>4.4106199999999998</v>
      </c>
      <c r="G1029" s="146">
        <v>1</v>
      </c>
      <c r="H1029" s="147">
        <f t="shared" si="34"/>
        <v>22053.1</v>
      </c>
      <c r="I1029" s="148" t="s">
        <v>17</v>
      </c>
      <c r="J1029" s="149" t="s">
        <v>974</v>
      </c>
      <c r="K1029" s="150" t="s">
        <v>974</v>
      </c>
      <c r="L1029" s="135"/>
      <c r="M1029" s="165"/>
      <c r="O1029" s="165"/>
    </row>
    <row r="1030" spans="1:15" s="135" customFormat="1">
      <c r="A1030" s="127" t="s">
        <v>1075</v>
      </c>
      <c r="B1030" s="128" t="s">
        <v>1719</v>
      </c>
      <c r="C1030" s="129">
        <v>4.66</v>
      </c>
      <c r="D1030" s="169">
        <v>0.53419000000000005</v>
      </c>
      <c r="E1030" s="130">
        <v>1</v>
      </c>
      <c r="F1030" s="169">
        <f t="shared" si="32"/>
        <v>0.53419000000000005</v>
      </c>
      <c r="G1030" s="130">
        <v>1</v>
      </c>
      <c r="H1030" s="131">
        <f t="shared" si="34"/>
        <v>2670.9500000000003</v>
      </c>
      <c r="I1030" s="132" t="s">
        <v>17</v>
      </c>
      <c r="J1030" s="133" t="s">
        <v>974</v>
      </c>
      <c r="K1030" s="134" t="s">
        <v>974</v>
      </c>
      <c r="L1030" s="126"/>
      <c r="M1030" s="165"/>
      <c r="N1030" s="164"/>
      <c r="O1030" s="165"/>
    </row>
    <row r="1031" spans="1:15">
      <c r="A1031" s="136" t="s">
        <v>1076</v>
      </c>
      <c r="B1031" s="137" t="s">
        <v>1719</v>
      </c>
      <c r="C1031" s="138">
        <v>4.74</v>
      </c>
      <c r="D1031" s="170">
        <v>0.78488999999999998</v>
      </c>
      <c r="E1031" s="139">
        <v>1</v>
      </c>
      <c r="F1031" s="170">
        <f t="shared" si="32"/>
        <v>0.78488999999999998</v>
      </c>
      <c r="G1031" s="139">
        <v>1</v>
      </c>
      <c r="H1031" s="131">
        <f t="shared" si="34"/>
        <v>3924.45</v>
      </c>
      <c r="I1031" s="140" t="s">
        <v>17</v>
      </c>
      <c r="J1031" s="141" t="s">
        <v>974</v>
      </c>
      <c r="K1031" s="142" t="s">
        <v>974</v>
      </c>
      <c r="L1031" s="135"/>
      <c r="M1031" s="165"/>
      <c r="N1031" s="166"/>
      <c r="O1031" s="165"/>
    </row>
    <row r="1032" spans="1:15">
      <c r="A1032" s="136" t="s">
        <v>1077</v>
      </c>
      <c r="B1032" s="137" t="s">
        <v>1719</v>
      </c>
      <c r="C1032" s="138">
        <v>10.77</v>
      </c>
      <c r="D1032" s="170">
        <v>1.55751</v>
      </c>
      <c r="E1032" s="139">
        <v>1</v>
      </c>
      <c r="F1032" s="170">
        <f t="shared" si="32"/>
        <v>1.55751</v>
      </c>
      <c r="G1032" s="139">
        <v>1</v>
      </c>
      <c r="H1032" s="131">
        <f t="shared" si="34"/>
        <v>7787.55</v>
      </c>
      <c r="I1032" s="140" t="s">
        <v>17</v>
      </c>
      <c r="J1032" s="141" t="s">
        <v>974</v>
      </c>
      <c r="K1032" s="142" t="s">
        <v>974</v>
      </c>
      <c r="L1032" s="135"/>
      <c r="M1032" s="165"/>
      <c r="O1032" s="165"/>
    </row>
    <row r="1033" spans="1:15">
      <c r="A1033" s="143" t="s">
        <v>1078</v>
      </c>
      <c r="B1033" s="144" t="s">
        <v>1719</v>
      </c>
      <c r="C1033" s="145">
        <v>17.71</v>
      </c>
      <c r="D1033" s="171">
        <v>3.2803800000000001</v>
      </c>
      <c r="E1033" s="146">
        <v>1</v>
      </c>
      <c r="F1033" s="171">
        <f t="shared" si="32"/>
        <v>3.2803800000000001</v>
      </c>
      <c r="G1033" s="146">
        <v>1</v>
      </c>
      <c r="H1033" s="147">
        <f t="shared" si="34"/>
        <v>16401.900000000001</v>
      </c>
      <c r="I1033" s="148" t="s">
        <v>17</v>
      </c>
      <c r="J1033" s="149" t="s">
        <v>974</v>
      </c>
      <c r="K1033" s="150" t="s">
        <v>974</v>
      </c>
      <c r="L1033" s="135"/>
      <c r="M1033" s="165"/>
      <c r="O1033" s="165"/>
    </row>
    <row r="1034" spans="1:15">
      <c r="A1034" s="127" t="s">
        <v>1079</v>
      </c>
      <c r="B1034" s="128" t="s">
        <v>1720</v>
      </c>
      <c r="C1034" s="129">
        <v>2.93</v>
      </c>
      <c r="D1034" s="169">
        <v>0.31356000000000001</v>
      </c>
      <c r="E1034" s="130">
        <v>1</v>
      </c>
      <c r="F1034" s="169">
        <f t="shared" si="32"/>
        <v>0.31356000000000001</v>
      </c>
      <c r="G1034" s="130">
        <v>1</v>
      </c>
      <c r="H1034" s="131">
        <f t="shared" si="34"/>
        <v>1567.8</v>
      </c>
      <c r="I1034" s="132" t="s">
        <v>17</v>
      </c>
      <c r="J1034" s="133" t="s">
        <v>974</v>
      </c>
      <c r="K1034" s="134" t="s">
        <v>974</v>
      </c>
      <c r="L1034" s="135"/>
      <c r="M1034" s="165"/>
      <c r="O1034" s="165"/>
    </row>
    <row r="1035" spans="1:15">
      <c r="A1035" s="136" t="s">
        <v>1080</v>
      </c>
      <c r="B1035" s="137" t="s">
        <v>1720</v>
      </c>
      <c r="C1035" s="138">
        <v>3.9</v>
      </c>
      <c r="D1035" s="170">
        <v>0.49969999999999998</v>
      </c>
      <c r="E1035" s="139">
        <v>1</v>
      </c>
      <c r="F1035" s="170">
        <f t="shared" si="32"/>
        <v>0.49969999999999998</v>
      </c>
      <c r="G1035" s="139">
        <v>1</v>
      </c>
      <c r="H1035" s="131">
        <f t="shared" si="34"/>
        <v>2498.5</v>
      </c>
      <c r="I1035" s="140" t="s">
        <v>17</v>
      </c>
      <c r="J1035" s="141" t="s">
        <v>974</v>
      </c>
      <c r="K1035" s="142" t="s">
        <v>974</v>
      </c>
      <c r="L1035" s="135"/>
      <c r="M1035" s="165"/>
      <c r="O1035" s="165"/>
    </row>
    <row r="1036" spans="1:15">
      <c r="A1036" s="136" t="s">
        <v>1081</v>
      </c>
      <c r="B1036" s="137" t="s">
        <v>1720</v>
      </c>
      <c r="C1036" s="138">
        <v>5.91</v>
      </c>
      <c r="D1036" s="170">
        <v>0.99868000000000001</v>
      </c>
      <c r="E1036" s="139">
        <v>1</v>
      </c>
      <c r="F1036" s="170">
        <f t="shared" si="32"/>
        <v>0.99868000000000001</v>
      </c>
      <c r="G1036" s="139">
        <v>1</v>
      </c>
      <c r="H1036" s="131">
        <f t="shared" si="34"/>
        <v>4993.3999999999996</v>
      </c>
      <c r="I1036" s="140" t="s">
        <v>17</v>
      </c>
      <c r="J1036" s="141" t="s">
        <v>974</v>
      </c>
      <c r="K1036" s="142" t="s">
        <v>974</v>
      </c>
      <c r="L1036" s="135"/>
      <c r="M1036" s="165"/>
      <c r="O1036" s="165"/>
    </row>
    <row r="1037" spans="1:15">
      <c r="A1037" s="143" t="s">
        <v>1082</v>
      </c>
      <c r="B1037" s="144" t="s">
        <v>1720</v>
      </c>
      <c r="C1037" s="145">
        <v>12.31</v>
      </c>
      <c r="D1037" s="171">
        <v>2.6755100000000001</v>
      </c>
      <c r="E1037" s="146">
        <v>1</v>
      </c>
      <c r="F1037" s="171">
        <f t="shared" si="32"/>
        <v>2.6755100000000001</v>
      </c>
      <c r="G1037" s="146">
        <v>1</v>
      </c>
      <c r="H1037" s="147">
        <f t="shared" si="34"/>
        <v>13377.550000000001</v>
      </c>
      <c r="I1037" s="148" t="s">
        <v>17</v>
      </c>
      <c r="J1037" s="149" t="s">
        <v>974</v>
      </c>
      <c r="K1037" s="150" t="s">
        <v>974</v>
      </c>
      <c r="L1037" s="135"/>
      <c r="M1037" s="165"/>
      <c r="O1037" s="165"/>
    </row>
    <row r="1038" spans="1:15" s="135" customFormat="1">
      <c r="A1038" s="127" t="s">
        <v>1083</v>
      </c>
      <c r="B1038" s="128" t="s">
        <v>1721</v>
      </c>
      <c r="C1038" s="129">
        <v>2.1</v>
      </c>
      <c r="D1038" s="169">
        <v>0.1027</v>
      </c>
      <c r="E1038" s="130">
        <v>1</v>
      </c>
      <c r="F1038" s="169">
        <f t="shared" si="32"/>
        <v>0.1027</v>
      </c>
      <c r="G1038" s="130">
        <v>1</v>
      </c>
      <c r="H1038" s="131">
        <f t="shared" si="34"/>
        <v>513.5</v>
      </c>
      <c r="I1038" s="132" t="s">
        <v>17</v>
      </c>
      <c r="J1038" s="133" t="s">
        <v>1055</v>
      </c>
      <c r="K1038" s="134" t="s">
        <v>1055</v>
      </c>
      <c r="L1038" s="126"/>
      <c r="M1038" s="165"/>
      <c r="N1038" s="164"/>
      <c r="O1038" s="165"/>
    </row>
    <row r="1039" spans="1:15">
      <c r="A1039" s="136" t="s">
        <v>1084</v>
      </c>
      <c r="B1039" s="137" t="s">
        <v>1721</v>
      </c>
      <c r="C1039" s="138">
        <v>2.2599999999999998</v>
      </c>
      <c r="D1039" s="170">
        <v>0.14613000000000001</v>
      </c>
      <c r="E1039" s="139">
        <v>1</v>
      </c>
      <c r="F1039" s="170">
        <f t="shared" ref="F1039:F1102" si="35">ROUND(D1039*E1039,5)</f>
        <v>0.14613000000000001</v>
      </c>
      <c r="G1039" s="139">
        <v>1</v>
      </c>
      <c r="H1039" s="131">
        <f t="shared" si="34"/>
        <v>730.65000000000009</v>
      </c>
      <c r="I1039" s="140" t="s">
        <v>17</v>
      </c>
      <c r="J1039" s="141" t="s">
        <v>1055</v>
      </c>
      <c r="K1039" s="142" t="s">
        <v>1055</v>
      </c>
      <c r="L1039" s="135"/>
      <c r="M1039" s="165"/>
      <c r="N1039" s="166"/>
      <c r="O1039" s="165"/>
    </row>
    <row r="1040" spans="1:15">
      <c r="A1040" s="136" t="s">
        <v>1085</v>
      </c>
      <c r="B1040" s="137" t="s">
        <v>1721</v>
      </c>
      <c r="C1040" s="138">
        <v>3.22</v>
      </c>
      <c r="D1040" s="170">
        <v>0.28844999999999998</v>
      </c>
      <c r="E1040" s="139">
        <v>1</v>
      </c>
      <c r="F1040" s="170">
        <f t="shared" si="35"/>
        <v>0.28844999999999998</v>
      </c>
      <c r="G1040" s="139">
        <v>1</v>
      </c>
      <c r="H1040" s="131">
        <f t="shared" si="34"/>
        <v>1442.25</v>
      </c>
      <c r="I1040" s="140" t="s">
        <v>17</v>
      </c>
      <c r="J1040" s="141" t="s">
        <v>1055</v>
      </c>
      <c r="K1040" s="142" t="s">
        <v>1055</v>
      </c>
      <c r="L1040" s="135"/>
      <c r="M1040" s="165"/>
      <c r="O1040" s="165"/>
    </row>
    <row r="1041" spans="1:15">
      <c r="A1041" s="143" t="s">
        <v>1086</v>
      </c>
      <c r="B1041" s="144" t="s">
        <v>1721</v>
      </c>
      <c r="C1041" s="145">
        <v>10.82</v>
      </c>
      <c r="D1041" s="171">
        <v>1.6311100000000001</v>
      </c>
      <c r="E1041" s="146">
        <v>1</v>
      </c>
      <c r="F1041" s="171">
        <f t="shared" si="35"/>
        <v>1.6311100000000001</v>
      </c>
      <c r="G1041" s="146">
        <v>1</v>
      </c>
      <c r="H1041" s="147">
        <f t="shared" si="34"/>
        <v>8155.55</v>
      </c>
      <c r="I1041" s="148" t="s">
        <v>17</v>
      </c>
      <c r="J1041" s="149" t="s">
        <v>974</v>
      </c>
      <c r="K1041" s="150" t="s">
        <v>974</v>
      </c>
      <c r="L1041" s="135"/>
      <c r="M1041" s="165"/>
      <c r="O1041" s="165"/>
    </row>
    <row r="1042" spans="1:15">
      <c r="A1042" s="127" t="s">
        <v>1087</v>
      </c>
      <c r="B1042" s="128" t="s">
        <v>1722</v>
      </c>
      <c r="C1042" s="129">
        <v>3.07</v>
      </c>
      <c r="D1042" s="169">
        <v>1.2982100000000001</v>
      </c>
      <c r="E1042" s="130">
        <v>1</v>
      </c>
      <c r="F1042" s="169">
        <f t="shared" si="35"/>
        <v>1.2982100000000001</v>
      </c>
      <c r="G1042" s="130">
        <v>1</v>
      </c>
      <c r="H1042" s="131">
        <f t="shared" si="34"/>
        <v>6491.05</v>
      </c>
      <c r="I1042" s="132" t="s">
        <v>17</v>
      </c>
      <c r="J1042" s="133" t="s">
        <v>123</v>
      </c>
      <c r="K1042" s="134" t="s">
        <v>129</v>
      </c>
      <c r="L1042" s="135"/>
      <c r="M1042" s="165"/>
      <c r="O1042" s="165"/>
    </row>
    <row r="1043" spans="1:15">
      <c r="A1043" s="136" t="s">
        <v>1088</v>
      </c>
      <c r="B1043" s="137" t="s">
        <v>1722</v>
      </c>
      <c r="C1043" s="138">
        <v>3.95</v>
      </c>
      <c r="D1043" s="170">
        <v>1.7444500000000001</v>
      </c>
      <c r="E1043" s="139">
        <v>1</v>
      </c>
      <c r="F1043" s="170">
        <f t="shared" si="35"/>
        <v>1.7444500000000001</v>
      </c>
      <c r="G1043" s="139">
        <v>1</v>
      </c>
      <c r="H1043" s="131">
        <f t="shared" si="34"/>
        <v>8722.25</v>
      </c>
      <c r="I1043" s="140" t="s">
        <v>17</v>
      </c>
      <c r="J1043" s="141" t="s">
        <v>123</v>
      </c>
      <c r="K1043" s="142" t="s">
        <v>129</v>
      </c>
      <c r="L1043" s="135"/>
      <c r="M1043" s="165"/>
      <c r="O1043" s="165"/>
    </row>
    <row r="1044" spans="1:15">
      <c r="A1044" s="136" t="s">
        <v>1089</v>
      </c>
      <c r="B1044" s="137" t="s">
        <v>1722</v>
      </c>
      <c r="C1044" s="138">
        <v>6.14</v>
      </c>
      <c r="D1044" s="170">
        <v>2.4084599999999998</v>
      </c>
      <c r="E1044" s="139">
        <v>1</v>
      </c>
      <c r="F1044" s="170">
        <f t="shared" si="35"/>
        <v>2.4084599999999998</v>
      </c>
      <c r="G1044" s="139">
        <v>1</v>
      </c>
      <c r="H1044" s="131">
        <f t="shared" si="34"/>
        <v>12042.3</v>
      </c>
      <c r="I1044" s="140" t="s">
        <v>17</v>
      </c>
      <c r="J1044" s="141" t="s">
        <v>123</v>
      </c>
      <c r="K1044" s="142" t="s">
        <v>129</v>
      </c>
      <c r="L1044" s="135"/>
      <c r="M1044" s="165"/>
      <c r="O1044" s="165"/>
    </row>
    <row r="1045" spans="1:15">
      <c r="A1045" s="143" t="s">
        <v>1090</v>
      </c>
      <c r="B1045" s="144" t="s">
        <v>1722</v>
      </c>
      <c r="C1045" s="145">
        <v>13.55</v>
      </c>
      <c r="D1045" s="171">
        <v>4.6288499999999999</v>
      </c>
      <c r="E1045" s="146">
        <v>1</v>
      </c>
      <c r="F1045" s="171">
        <f t="shared" si="35"/>
        <v>4.6288499999999999</v>
      </c>
      <c r="G1045" s="146">
        <v>1</v>
      </c>
      <c r="H1045" s="147">
        <f t="shared" si="34"/>
        <v>23144.25</v>
      </c>
      <c r="I1045" s="148" t="s">
        <v>17</v>
      </c>
      <c r="J1045" s="149" t="s">
        <v>123</v>
      </c>
      <c r="K1045" s="150" t="s">
        <v>129</v>
      </c>
      <c r="L1045" s="135"/>
      <c r="M1045" s="165"/>
      <c r="O1045" s="165"/>
    </row>
    <row r="1046" spans="1:15" s="135" customFormat="1">
      <c r="A1046" s="127" t="s">
        <v>1091</v>
      </c>
      <c r="B1046" s="128" t="s">
        <v>1723</v>
      </c>
      <c r="C1046" s="129">
        <v>3.05</v>
      </c>
      <c r="D1046" s="169">
        <v>0.96475999999999995</v>
      </c>
      <c r="E1046" s="130">
        <v>1</v>
      </c>
      <c r="F1046" s="169">
        <f t="shared" si="35"/>
        <v>0.96475999999999995</v>
      </c>
      <c r="G1046" s="130">
        <v>1</v>
      </c>
      <c r="H1046" s="131">
        <f t="shared" si="34"/>
        <v>4823.8</v>
      </c>
      <c r="I1046" s="132" t="s">
        <v>17</v>
      </c>
      <c r="J1046" s="133" t="s">
        <v>123</v>
      </c>
      <c r="K1046" s="134" t="s">
        <v>129</v>
      </c>
      <c r="L1046" s="126"/>
      <c r="M1046" s="165"/>
      <c r="N1046" s="164"/>
      <c r="O1046" s="165"/>
    </row>
    <row r="1047" spans="1:15">
      <c r="A1047" s="136" t="s">
        <v>1092</v>
      </c>
      <c r="B1047" s="137" t="s">
        <v>1723</v>
      </c>
      <c r="C1047" s="138">
        <v>3.68</v>
      </c>
      <c r="D1047" s="170">
        <v>1.3786099999999999</v>
      </c>
      <c r="E1047" s="139">
        <v>1</v>
      </c>
      <c r="F1047" s="170">
        <f t="shared" si="35"/>
        <v>1.3786099999999999</v>
      </c>
      <c r="G1047" s="139">
        <v>1</v>
      </c>
      <c r="H1047" s="131">
        <f t="shared" si="34"/>
        <v>6893.0499999999993</v>
      </c>
      <c r="I1047" s="140" t="s">
        <v>17</v>
      </c>
      <c r="J1047" s="141" t="s">
        <v>123</v>
      </c>
      <c r="K1047" s="142" t="s">
        <v>129</v>
      </c>
      <c r="L1047" s="135"/>
      <c r="M1047" s="165"/>
      <c r="N1047" s="166"/>
      <c r="O1047" s="165"/>
    </row>
    <row r="1048" spans="1:15">
      <c r="A1048" s="136" t="s">
        <v>1093</v>
      </c>
      <c r="B1048" s="137" t="s">
        <v>1723</v>
      </c>
      <c r="C1048" s="138">
        <v>8.1</v>
      </c>
      <c r="D1048" s="170">
        <v>2.2208899999999998</v>
      </c>
      <c r="E1048" s="139">
        <v>1</v>
      </c>
      <c r="F1048" s="170">
        <f t="shared" si="35"/>
        <v>2.2208899999999998</v>
      </c>
      <c r="G1048" s="139">
        <v>1</v>
      </c>
      <c r="H1048" s="131">
        <f t="shared" si="34"/>
        <v>11104.449999999999</v>
      </c>
      <c r="I1048" s="140" t="s">
        <v>17</v>
      </c>
      <c r="J1048" s="141" t="s">
        <v>123</v>
      </c>
      <c r="K1048" s="142" t="s">
        <v>129</v>
      </c>
      <c r="L1048" s="135"/>
      <c r="M1048" s="165"/>
      <c r="O1048" s="165"/>
    </row>
    <row r="1049" spans="1:15">
      <c r="A1049" s="143" t="s">
        <v>1094</v>
      </c>
      <c r="B1049" s="144" t="s">
        <v>1723</v>
      </c>
      <c r="C1049" s="145">
        <v>8.89</v>
      </c>
      <c r="D1049" s="171">
        <v>4.6690199999999997</v>
      </c>
      <c r="E1049" s="146">
        <v>1</v>
      </c>
      <c r="F1049" s="171">
        <f t="shared" si="35"/>
        <v>4.6690199999999997</v>
      </c>
      <c r="G1049" s="146">
        <v>1</v>
      </c>
      <c r="H1049" s="147">
        <f t="shared" si="34"/>
        <v>23345.1</v>
      </c>
      <c r="I1049" s="148" t="s">
        <v>17</v>
      </c>
      <c r="J1049" s="149" t="s">
        <v>123</v>
      </c>
      <c r="K1049" s="150" t="s">
        <v>129</v>
      </c>
      <c r="L1049" s="135"/>
      <c r="M1049" s="165"/>
      <c r="O1049" s="165"/>
    </row>
    <row r="1050" spans="1:15">
      <c r="A1050" s="127" t="s">
        <v>1095</v>
      </c>
      <c r="B1050" s="128" t="s">
        <v>1724</v>
      </c>
      <c r="C1050" s="129">
        <v>2.81</v>
      </c>
      <c r="D1050" s="169">
        <v>0.57992999999999995</v>
      </c>
      <c r="E1050" s="130">
        <v>1</v>
      </c>
      <c r="F1050" s="169">
        <f t="shared" si="35"/>
        <v>0.57992999999999995</v>
      </c>
      <c r="G1050" s="130">
        <v>1</v>
      </c>
      <c r="H1050" s="131">
        <f t="shared" si="34"/>
        <v>2899.6499999999996</v>
      </c>
      <c r="I1050" s="132" t="s">
        <v>17</v>
      </c>
      <c r="J1050" s="133" t="s">
        <v>123</v>
      </c>
      <c r="K1050" s="134" t="s">
        <v>129</v>
      </c>
      <c r="L1050" s="135"/>
      <c r="M1050" s="165"/>
      <c r="O1050" s="165"/>
    </row>
    <row r="1051" spans="1:15">
      <c r="A1051" s="136" t="s">
        <v>1096</v>
      </c>
      <c r="B1051" s="137" t="s">
        <v>1724</v>
      </c>
      <c r="C1051" s="138">
        <v>3.63</v>
      </c>
      <c r="D1051" s="170">
        <v>0.70426</v>
      </c>
      <c r="E1051" s="139">
        <v>1</v>
      </c>
      <c r="F1051" s="170">
        <f t="shared" si="35"/>
        <v>0.70426</v>
      </c>
      <c r="G1051" s="139">
        <v>1</v>
      </c>
      <c r="H1051" s="131">
        <f t="shared" si="34"/>
        <v>3521.3</v>
      </c>
      <c r="I1051" s="140" t="s">
        <v>17</v>
      </c>
      <c r="J1051" s="141" t="s">
        <v>123</v>
      </c>
      <c r="K1051" s="142" t="s">
        <v>129</v>
      </c>
      <c r="L1051" s="135"/>
      <c r="M1051" s="165"/>
      <c r="O1051" s="165"/>
    </row>
    <row r="1052" spans="1:15">
      <c r="A1052" s="136" t="s">
        <v>1097</v>
      </c>
      <c r="B1052" s="137" t="s">
        <v>1724</v>
      </c>
      <c r="C1052" s="138">
        <v>5.61</v>
      </c>
      <c r="D1052" s="170">
        <v>1.1280600000000001</v>
      </c>
      <c r="E1052" s="139">
        <v>1</v>
      </c>
      <c r="F1052" s="170">
        <f t="shared" si="35"/>
        <v>1.1280600000000001</v>
      </c>
      <c r="G1052" s="139">
        <v>1</v>
      </c>
      <c r="H1052" s="131">
        <f t="shared" si="34"/>
        <v>5640.3</v>
      </c>
      <c r="I1052" s="140" t="s">
        <v>17</v>
      </c>
      <c r="J1052" s="141" t="s">
        <v>123</v>
      </c>
      <c r="K1052" s="142" t="s">
        <v>129</v>
      </c>
      <c r="L1052" s="135"/>
      <c r="M1052" s="165"/>
      <c r="O1052" s="165"/>
    </row>
    <row r="1053" spans="1:15">
      <c r="A1053" s="143" t="s">
        <v>1098</v>
      </c>
      <c r="B1053" s="144" t="s">
        <v>1724</v>
      </c>
      <c r="C1053" s="145">
        <v>10.94</v>
      </c>
      <c r="D1053" s="171">
        <v>2.54474</v>
      </c>
      <c r="E1053" s="146">
        <v>1</v>
      </c>
      <c r="F1053" s="171">
        <f t="shared" si="35"/>
        <v>2.54474</v>
      </c>
      <c r="G1053" s="146">
        <v>1</v>
      </c>
      <c r="H1053" s="147">
        <f t="shared" si="34"/>
        <v>12723.7</v>
      </c>
      <c r="I1053" s="148" t="s">
        <v>17</v>
      </c>
      <c r="J1053" s="149" t="s">
        <v>123</v>
      </c>
      <c r="K1053" s="150" t="s">
        <v>129</v>
      </c>
      <c r="L1053" s="135"/>
      <c r="M1053" s="165"/>
      <c r="O1053" s="165"/>
    </row>
    <row r="1054" spans="1:15" s="135" customFormat="1">
      <c r="A1054" s="127" t="s">
        <v>1099</v>
      </c>
      <c r="B1054" s="128" t="s">
        <v>1725</v>
      </c>
      <c r="C1054" s="129">
        <v>2.06</v>
      </c>
      <c r="D1054" s="169">
        <v>0.65749000000000002</v>
      </c>
      <c r="E1054" s="130">
        <v>1</v>
      </c>
      <c r="F1054" s="169">
        <f t="shared" si="35"/>
        <v>0.65749000000000002</v>
      </c>
      <c r="G1054" s="130">
        <v>1</v>
      </c>
      <c r="H1054" s="131">
        <f t="shared" si="34"/>
        <v>3287.4500000000003</v>
      </c>
      <c r="I1054" s="132" t="s">
        <v>17</v>
      </c>
      <c r="J1054" s="133" t="s">
        <v>123</v>
      </c>
      <c r="K1054" s="134" t="s">
        <v>129</v>
      </c>
      <c r="L1054" s="126"/>
      <c r="M1054" s="165"/>
      <c r="N1054" s="164"/>
      <c r="O1054" s="165"/>
    </row>
    <row r="1055" spans="1:15">
      <c r="A1055" s="136" t="s">
        <v>1100</v>
      </c>
      <c r="B1055" s="137" t="s">
        <v>1725</v>
      </c>
      <c r="C1055" s="138">
        <v>3.26</v>
      </c>
      <c r="D1055" s="170">
        <v>0.81908999999999998</v>
      </c>
      <c r="E1055" s="139">
        <v>1</v>
      </c>
      <c r="F1055" s="170">
        <f t="shared" si="35"/>
        <v>0.81908999999999998</v>
      </c>
      <c r="G1055" s="139">
        <v>1</v>
      </c>
      <c r="H1055" s="131">
        <f t="shared" si="34"/>
        <v>4095.45</v>
      </c>
      <c r="I1055" s="140" t="s">
        <v>17</v>
      </c>
      <c r="J1055" s="141" t="s">
        <v>123</v>
      </c>
      <c r="K1055" s="142" t="s">
        <v>129</v>
      </c>
      <c r="L1055" s="135"/>
      <c r="M1055" s="165"/>
      <c r="N1055" s="166"/>
      <c r="O1055" s="165"/>
    </row>
    <row r="1056" spans="1:15">
      <c r="A1056" s="136" t="s">
        <v>1101</v>
      </c>
      <c r="B1056" s="137" t="s">
        <v>1725</v>
      </c>
      <c r="C1056" s="138">
        <v>5.32</v>
      </c>
      <c r="D1056" s="170">
        <v>1.25895</v>
      </c>
      <c r="E1056" s="139">
        <v>1</v>
      </c>
      <c r="F1056" s="170">
        <f t="shared" si="35"/>
        <v>1.25895</v>
      </c>
      <c r="G1056" s="139">
        <v>1</v>
      </c>
      <c r="H1056" s="131">
        <f t="shared" si="34"/>
        <v>6294.75</v>
      </c>
      <c r="I1056" s="140" t="s">
        <v>17</v>
      </c>
      <c r="J1056" s="141" t="s">
        <v>123</v>
      </c>
      <c r="K1056" s="142" t="s">
        <v>129</v>
      </c>
      <c r="L1056" s="135"/>
      <c r="M1056" s="165"/>
      <c r="O1056" s="165"/>
    </row>
    <row r="1057" spans="1:15">
      <c r="A1057" s="143" t="s">
        <v>1102</v>
      </c>
      <c r="B1057" s="144" t="s">
        <v>1725</v>
      </c>
      <c r="C1057" s="145">
        <v>11.86</v>
      </c>
      <c r="D1057" s="171">
        <v>2.7816100000000001</v>
      </c>
      <c r="E1057" s="146">
        <v>1</v>
      </c>
      <c r="F1057" s="171">
        <f t="shared" si="35"/>
        <v>2.7816100000000001</v>
      </c>
      <c r="G1057" s="146">
        <v>1</v>
      </c>
      <c r="H1057" s="147">
        <f t="shared" si="34"/>
        <v>13908.050000000001</v>
      </c>
      <c r="I1057" s="148" t="s">
        <v>17</v>
      </c>
      <c r="J1057" s="149" t="s">
        <v>123</v>
      </c>
      <c r="K1057" s="150" t="s">
        <v>129</v>
      </c>
      <c r="L1057" s="135"/>
      <c r="M1057" s="165"/>
      <c r="O1057" s="165"/>
    </row>
    <row r="1058" spans="1:15">
      <c r="A1058" s="127" t="s">
        <v>1103</v>
      </c>
      <c r="B1058" s="128" t="s">
        <v>1726</v>
      </c>
      <c r="C1058" s="129">
        <v>3.47</v>
      </c>
      <c r="D1058" s="169">
        <v>0.50431000000000004</v>
      </c>
      <c r="E1058" s="130">
        <v>1</v>
      </c>
      <c r="F1058" s="169">
        <f t="shared" si="35"/>
        <v>0.50431000000000004</v>
      </c>
      <c r="G1058" s="130">
        <v>1</v>
      </c>
      <c r="H1058" s="131">
        <f t="shared" si="34"/>
        <v>2521.5500000000002</v>
      </c>
      <c r="I1058" s="132" t="s">
        <v>17</v>
      </c>
      <c r="J1058" s="133" t="s">
        <v>123</v>
      </c>
      <c r="K1058" s="134" t="s">
        <v>129</v>
      </c>
      <c r="L1058" s="135"/>
      <c r="M1058" s="165"/>
      <c r="O1058" s="165"/>
    </row>
    <row r="1059" spans="1:15">
      <c r="A1059" s="136" t="s">
        <v>1104</v>
      </c>
      <c r="B1059" s="137" t="s">
        <v>1726</v>
      </c>
      <c r="C1059" s="138">
        <v>4.3899999999999997</v>
      </c>
      <c r="D1059" s="170">
        <v>0.69589999999999996</v>
      </c>
      <c r="E1059" s="139">
        <v>1</v>
      </c>
      <c r="F1059" s="170">
        <f t="shared" si="35"/>
        <v>0.69589999999999996</v>
      </c>
      <c r="G1059" s="139">
        <v>1</v>
      </c>
      <c r="H1059" s="131">
        <f t="shared" si="34"/>
        <v>3479.5</v>
      </c>
      <c r="I1059" s="140" t="s">
        <v>17</v>
      </c>
      <c r="J1059" s="141" t="s">
        <v>123</v>
      </c>
      <c r="K1059" s="142" t="s">
        <v>129</v>
      </c>
      <c r="L1059" s="135"/>
      <c r="M1059" s="165"/>
      <c r="O1059" s="165"/>
    </row>
    <row r="1060" spans="1:15">
      <c r="A1060" s="136" t="s">
        <v>1105</v>
      </c>
      <c r="B1060" s="137" t="s">
        <v>1726</v>
      </c>
      <c r="C1060" s="138">
        <v>6.43</v>
      </c>
      <c r="D1060" s="170">
        <v>1.0708200000000001</v>
      </c>
      <c r="E1060" s="139">
        <v>1</v>
      </c>
      <c r="F1060" s="170">
        <f t="shared" si="35"/>
        <v>1.0708200000000001</v>
      </c>
      <c r="G1060" s="139">
        <v>1</v>
      </c>
      <c r="H1060" s="131">
        <f t="shared" si="34"/>
        <v>5354.1</v>
      </c>
      <c r="I1060" s="140" t="s">
        <v>17</v>
      </c>
      <c r="J1060" s="141" t="s">
        <v>123</v>
      </c>
      <c r="K1060" s="142" t="s">
        <v>129</v>
      </c>
      <c r="L1060" s="135"/>
      <c r="M1060" s="165"/>
      <c r="O1060" s="165"/>
    </row>
    <row r="1061" spans="1:15">
      <c r="A1061" s="143" t="s">
        <v>1106</v>
      </c>
      <c r="B1061" s="144" t="s">
        <v>1726</v>
      </c>
      <c r="C1061" s="145">
        <v>10.34</v>
      </c>
      <c r="D1061" s="171">
        <v>2.4561500000000001</v>
      </c>
      <c r="E1061" s="146">
        <v>1</v>
      </c>
      <c r="F1061" s="171">
        <f t="shared" si="35"/>
        <v>2.4561500000000001</v>
      </c>
      <c r="G1061" s="146">
        <v>1</v>
      </c>
      <c r="H1061" s="147">
        <f t="shared" si="34"/>
        <v>12280.75</v>
      </c>
      <c r="I1061" s="148" t="s">
        <v>17</v>
      </c>
      <c r="J1061" s="149" t="s">
        <v>123</v>
      </c>
      <c r="K1061" s="150" t="s">
        <v>129</v>
      </c>
      <c r="L1061" s="135"/>
      <c r="M1061" s="165"/>
      <c r="O1061" s="165"/>
    </row>
    <row r="1062" spans="1:15" s="135" customFormat="1">
      <c r="A1062" s="127" t="s">
        <v>1107</v>
      </c>
      <c r="B1062" s="128" t="s">
        <v>1727</v>
      </c>
      <c r="C1062" s="129">
        <v>1.99</v>
      </c>
      <c r="D1062" s="169">
        <v>0.46117999999999998</v>
      </c>
      <c r="E1062" s="130">
        <v>1</v>
      </c>
      <c r="F1062" s="169">
        <f t="shared" si="35"/>
        <v>0.46117999999999998</v>
      </c>
      <c r="G1062" s="130">
        <v>1</v>
      </c>
      <c r="H1062" s="131">
        <f t="shared" si="34"/>
        <v>2305.9</v>
      </c>
      <c r="I1062" s="132" t="s">
        <v>17</v>
      </c>
      <c r="J1062" s="133" t="s">
        <v>123</v>
      </c>
      <c r="K1062" s="134" t="s">
        <v>129</v>
      </c>
      <c r="L1062" s="126"/>
      <c r="M1062" s="165"/>
      <c r="N1062" s="164"/>
      <c r="O1062" s="165"/>
    </row>
    <row r="1063" spans="1:15">
      <c r="A1063" s="136" t="s">
        <v>1108</v>
      </c>
      <c r="B1063" s="137" t="s">
        <v>1727</v>
      </c>
      <c r="C1063" s="138">
        <v>2.66</v>
      </c>
      <c r="D1063" s="170">
        <v>0.59887000000000001</v>
      </c>
      <c r="E1063" s="139">
        <v>1</v>
      </c>
      <c r="F1063" s="170">
        <f t="shared" si="35"/>
        <v>0.59887000000000001</v>
      </c>
      <c r="G1063" s="139">
        <v>1</v>
      </c>
      <c r="H1063" s="131">
        <f t="shared" si="34"/>
        <v>2994.35</v>
      </c>
      <c r="I1063" s="140" t="s">
        <v>17</v>
      </c>
      <c r="J1063" s="141" t="s">
        <v>123</v>
      </c>
      <c r="K1063" s="142" t="s">
        <v>129</v>
      </c>
      <c r="L1063" s="135"/>
      <c r="M1063" s="165"/>
      <c r="N1063" s="166"/>
      <c r="O1063" s="165"/>
    </row>
    <row r="1064" spans="1:15">
      <c r="A1064" s="136" t="s">
        <v>1109</v>
      </c>
      <c r="B1064" s="137" t="s">
        <v>1727</v>
      </c>
      <c r="C1064" s="138">
        <v>3.96</v>
      </c>
      <c r="D1064" s="170">
        <v>0.85641</v>
      </c>
      <c r="E1064" s="139">
        <v>1</v>
      </c>
      <c r="F1064" s="170">
        <f t="shared" si="35"/>
        <v>0.85641</v>
      </c>
      <c r="G1064" s="139">
        <v>1</v>
      </c>
      <c r="H1064" s="131">
        <f t="shared" si="34"/>
        <v>4282.05</v>
      </c>
      <c r="I1064" s="140" t="s">
        <v>17</v>
      </c>
      <c r="J1064" s="141" t="s">
        <v>123</v>
      </c>
      <c r="K1064" s="142" t="s">
        <v>129</v>
      </c>
      <c r="L1064" s="135"/>
      <c r="M1064" s="165"/>
      <c r="O1064" s="165"/>
    </row>
    <row r="1065" spans="1:15">
      <c r="A1065" s="143" t="s">
        <v>1110</v>
      </c>
      <c r="B1065" s="144" t="s">
        <v>1727</v>
      </c>
      <c r="C1065" s="145">
        <v>7.13</v>
      </c>
      <c r="D1065" s="171">
        <v>1.5424599999999999</v>
      </c>
      <c r="E1065" s="146">
        <v>1</v>
      </c>
      <c r="F1065" s="171">
        <f t="shared" si="35"/>
        <v>1.5424599999999999</v>
      </c>
      <c r="G1065" s="146">
        <v>1</v>
      </c>
      <c r="H1065" s="147">
        <f t="shared" si="34"/>
        <v>7712.2999999999993</v>
      </c>
      <c r="I1065" s="148" t="s">
        <v>17</v>
      </c>
      <c r="J1065" s="149" t="s">
        <v>123</v>
      </c>
      <c r="K1065" s="150" t="s">
        <v>129</v>
      </c>
      <c r="L1065" s="135"/>
      <c r="M1065" s="165"/>
      <c r="O1065" s="165"/>
    </row>
    <row r="1066" spans="1:15">
      <c r="A1066" s="127" t="s">
        <v>1111</v>
      </c>
      <c r="B1066" s="128" t="s">
        <v>1728</v>
      </c>
      <c r="C1066" s="129">
        <v>4.22</v>
      </c>
      <c r="D1066" s="169">
        <v>1.36467</v>
      </c>
      <c r="E1066" s="130">
        <v>1</v>
      </c>
      <c r="F1066" s="169">
        <f t="shared" si="35"/>
        <v>1.36467</v>
      </c>
      <c r="G1066" s="130">
        <v>1</v>
      </c>
      <c r="H1066" s="131">
        <f t="shared" si="34"/>
        <v>6823.35</v>
      </c>
      <c r="I1066" s="132" t="s">
        <v>17</v>
      </c>
      <c r="J1066" s="133" t="s">
        <v>123</v>
      </c>
      <c r="K1066" s="134" t="s">
        <v>129</v>
      </c>
      <c r="L1066" s="135"/>
      <c r="M1066" s="165"/>
      <c r="O1066" s="165"/>
    </row>
    <row r="1067" spans="1:15">
      <c r="A1067" s="136" t="s">
        <v>1112</v>
      </c>
      <c r="B1067" s="137" t="s">
        <v>1728</v>
      </c>
      <c r="C1067" s="138">
        <v>5.57</v>
      </c>
      <c r="D1067" s="170">
        <v>1.8970899999999999</v>
      </c>
      <c r="E1067" s="139">
        <v>1</v>
      </c>
      <c r="F1067" s="170">
        <f t="shared" si="35"/>
        <v>1.8970899999999999</v>
      </c>
      <c r="G1067" s="139">
        <v>1</v>
      </c>
      <c r="H1067" s="131">
        <f t="shared" si="34"/>
        <v>9485.4499999999989</v>
      </c>
      <c r="I1067" s="140" t="s">
        <v>17</v>
      </c>
      <c r="J1067" s="141" t="s">
        <v>123</v>
      </c>
      <c r="K1067" s="142" t="s">
        <v>129</v>
      </c>
      <c r="L1067" s="135"/>
      <c r="M1067" s="165"/>
      <c r="O1067" s="165"/>
    </row>
    <row r="1068" spans="1:15">
      <c r="A1068" s="136" t="s">
        <v>1113</v>
      </c>
      <c r="B1068" s="137" t="s">
        <v>1728</v>
      </c>
      <c r="C1068" s="138">
        <v>9.56</v>
      </c>
      <c r="D1068" s="170">
        <v>3.19421</v>
      </c>
      <c r="E1068" s="139">
        <v>1</v>
      </c>
      <c r="F1068" s="170">
        <f t="shared" si="35"/>
        <v>3.19421</v>
      </c>
      <c r="G1068" s="139">
        <v>1</v>
      </c>
      <c r="H1068" s="131">
        <f t="shared" si="34"/>
        <v>15971.05</v>
      </c>
      <c r="I1068" s="140" t="s">
        <v>17</v>
      </c>
      <c r="J1068" s="141" t="s">
        <v>123</v>
      </c>
      <c r="K1068" s="142" t="s">
        <v>129</v>
      </c>
      <c r="L1068" s="135"/>
      <c r="M1068" s="165"/>
      <c r="O1068" s="165"/>
    </row>
    <row r="1069" spans="1:15">
      <c r="A1069" s="143" t="s">
        <v>1114</v>
      </c>
      <c r="B1069" s="144" t="s">
        <v>1728</v>
      </c>
      <c r="C1069" s="145">
        <v>19.52</v>
      </c>
      <c r="D1069" s="171">
        <v>6.0129099999999998</v>
      </c>
      <c r="E1069" s="146">
        <v>1</v>
      </c>
      <c r="F1069" s="171">
        <f t="shared" si="35"/>
        <v>6.0129099999999998</v>
      </c>
      <c r="G1069" s="146">
        <v>1</v>
      </c>
      <c r="H1069" s="147">
        <f t="shared" si="34"/>
        <v>30064.55</v>
      </c>
      <c r="I1069" s="148" t="s">
        <v>17</v>
      </c>
      <c r="J1069" s="149" t="s">
        <v>123</v>
      </c>
      <c r="K1069" s="150" t="s">
        <v>129</v>
      </c>
      <c r="L1069" s="135"/>
      <c r="M1069" s="165"/>
      <c r="O1069" s="165"/>
    </row>
    <row r="1070" spans="1:15" s="135" customFormat="1">
      <c r="A1070" s="127" t="s">
        <v>1115</v>
      </c>
      <c r="B1070" s="128" t="s">
        <v>1729</v>
      </c>
      <c r="C1070" s="129">
        <v>2.34</v>
      </c>
      <c r="D1070" s="169">
        <v>1.00918</v>
      </c>
      <c r="E1070" s="130">
        <v>1</v>
      </c>
      <c r="F1070" s="169">
        <f t="shared" si="35"/>
        <v>1.00918</v>
      </c>
      <c r="G1070" s="130">
        <v>1</v>
      </c>
      <c r="H1070" s="131">
        <f t="shared" si="34"/>
        <v>5045.8999999999996</v>
      </c>
      <c r="I1070" s="132" t="s">
        <v>17</v>
      </c>
      <c r="J1070" s="133" t="s">
        <v>123</v>
      </c>
      <c r="K1070" s="134" t="s">
        <v>129</v>
      </c>
      <c r="L1070" s="126"/>
      <c r="M1070" s="165"/>
      <c r="N1070" s="164"/>
      <c r="O1070" s="165"/>
    </row>
    <row r="1071" spans="1:15">
      <c r="A1071" s="136" t="s">
        <v>1116</v>
      </c>
      <c r="B1071" s="137" t="s">
        <v>1729</v>
      </c>
      <c r="C1071" s="138">
        <v>4.4400000000000004</v>
      </c>
      <c r="D1071" s="170">
        <v>1.34771</v>
      </c>
      <c r="E1071" s="139">
        <v>1</v>
      </c>
      <c r="F1071" s="170">
        <f t="shared" si="35"/>
        <v>1.34771</v>
      </c>
      <c r="G1071" s="139">
        <v>1</v>
      </c>
      <c r="H1071" s="131">
        <f t="shared" si="34"/>
        <v>6738.55</v>
      </c>
      <c r="I1071" s="140" t="s">
        <v>17</v>
      </c>
      <c r="J1071" s="141" t="s">
        <v>123</v>
      </c>
      <c r="K1071" s="142" t="s">
        <v>129</v>
      </c>
      <c r="L1071" s="135"/>
      <c r="M1071" s="165"/>
      <c r="N1071" s="166"/>
      <c r="O1071" s="165"/>
    </row>
    <row r="1072" spans="1:15">
      <c r="A1072" s="136" t="s">
        <v>1117</v>
      </c>
      <c r="B1072" s="137" t="s">
        <v>1729</v>
      </c>
      <c r="C1072" s="138">
        <v>10.58</v>
      </c>
      <c r="D1072" s="170">
        <v>2.4577300000000002</v>
      </c>
      <c r="E1072" s="139">
        <v>1</v>
      </c>
      <c r="F1072" s="170">
        <f t="shared" si="35"/>
        <v>2.4577300000000002</v>
      </c>
      <c r="G1072" s="139">
        <v>1</v>
      </c>
      <c r="H1072" s="131">
        <f t="shared" si="34"/>
        <v>12288.650000000001</v>
      </c>
      <c r="I1072" s="140" t="s">
        <v>17</v>
      </c>
      <c r="J1072" s="141" t="s">
        <v>123</v>
      </c>
      <c r="K1072" s="142" t="s">
        <v>129</v>
      </c>
      <c r="L1072" s="135"/>
      <c r="M1072" s="165"/>
      <c r="O1072" s="165"/>
    </row>
    <row r="1073" spans="1:15">
      <c r="A1073" s="143" t="s">
        <v>1118</v>
      </c>
      <c r="B1073" s="144" t="s">
        <v>1729</v>
      </c>
      <c r="C1073" s="145">
        <v>22.56</v>
      </c>
      <c r="D1073" s="171">
        <v>5.5135899999999998</v>
      </c>
      <c r="E1073" s="146">
        <v>1</v>
      </c>
      <c r="F1073" s="171">
        <f t="shared" si="35"/>
        <v>5.5135899999999998</v>
      </c>
      <c r="G1073" s="146">
        <v>1</v>
      </c>
      <c r="H1073" s="147">
        <f t="shared" si="34"/>
        <v>27567.949999999997</v>
      </c>
      <c r="I1073" s="148" t="s">
        <v>17</v>
      </c>
      <c r="J1073" s="149" t="s">
        <v>123</v>
      </c>
      <c r="K1073" s="150" t="s">
        <v>129</v>
      </c>
      <c r="L1073" s="135"/>
      <c r="M1073" s="165"/>
      <c r="O1073" s="165"/>
    </row>
    <row r="1074" spans="1:15">
      <c r="A1074" s="127" t="s">
        <v>1119</v>
      </c>
      <c r="B1074" s="128" t="s">
        <v>1730</v>
      </c>
      <c r="C1074" s="129">
        <v>3.5</v>
      </c>
      <c r="D1074" s="169">
        <v>0.75231999999999999</v>
      </c>
      <c r="E1074" s="130">
        <v>1</v>
      </c>
      <c r="F1074" s="169">
        <f t="shared" si="35"/>
        <v>0.75231999999999999</v>
      </c>
      <c r="G1074" s="130">
        <v>1</v>
      </c>
      <c r="H1074" s="131">
        <f t="shared" si="34"/>
        <v>3761.6</v>
      </c>
      <c r="I1074" s="132" t="s">
        <v>17</v>
      </c>
      <c r="J1074" s="133" t="s">
        <v>123</v>
      </c>
      <c r="K1074" s="134" t="s">
        <v>129</v>
      </c>
      <c r="L1074" s="135"/>
      <c r="M1074" s="165"/>
      <c r="O1074" s="165"/>
    </row>
    <row r="1075" spans="1:15">
      <c r="A1075" s="136" t="s">
        <v>1120</v>
      </c>
      <c r="B1075" s="137" t="s">
        <v>1730</v>
      </c>
      <c r="C1075" s="138">
        <v>6.67</v>
      </c>
      <c r="D1075" s="170">
        <v>1.3382499999999999</v>
      </c>
      <c r="E1075" s="139">
        <v>1</v>
      </c>
      <c r="F1075" s="170">
        <f t="shared" si="35"/>
        <v>1.3382499999999999</v>
      </c>
      <c r="G1075" s="139">
        <v>1</v>
      </c>
      <c r="H1075" s="131">
        <f t="shared" si="34"/>
        <v>6691.25</v>
      </c>
      <c r="I1075" s="140" t="s">
        <v>17</v>
      </c>
      <c r="J1075" s="141" t="s">
        <v>123</v>
      </c>
      <c r="K1075" s="142" t="s">
        <v>129</v>
      </c>
      <c r="L1075" s="135"/>
      <c r="M1075" s="165"/>
      <c r="O1075" s="165"/>
    </row>
    <row r="1076" spans="1:15">
      <c r="A1076" s="136" t="s">
        <v>1121</v>
      </c>
      <c r="B1076" s="137" t="s">
        <v>1730</v>
      </c>
      <c r="C1076" s="138">
        <v>14.83</v>
      </c>
      <c r="D1076" s="170">
        <v>2.75441</v>
      </c>
      <c r="E1076" s="139">
        <v>1</v>
      </c>
      <c r="F1076" s="170">
        <f t="shared" si="35"/>
        <v>2.75441</v>
      </c>
      <c r="G1076" s="139">
        <v>1</v>
      </c>
      <c r="H1076" s="131">
        <f t="shared" si="34"/>
        <v>13772.05</v>
      </c>
      <c r="I1076" s="140" t="s">
        <v>17</v>
      </c>
      <c r="J1076" s="141" t="s">
        <v>123</v>
      </c>
      <c r="K1076" s="142" t="s">
        <v>129</v>
      </c>
      <c r="L1076" s="135"/>
      <c r="M1076" s="165"/>
      <c r="O1076" s="165"/>
    </row>
    <row r="1077" spans="1:15">
      <c r="A1077" s="143" t="s">
        <v>1122</v>
      </c>
      <c r="B1077" s="144" t="s">
        <v>1730</v>
      </c>
      <c r="C1077" s="145">
        <v>24.9</v>
      </c>
      <c r="D1077" s="171">
        <v>6.1699200000000003</v>
      </c>
      <c r="E1077" s="146">
        <v>1</v>
      </c>
      <c r="F1077" s="171">
        <f t="shared" si="35"/>
        <v>6.1699200000000003</v>
      </c>
      <c r="G1077" s="146">
        <v>1</v>
      </c>
      <c r="H1077" s="147">
        <f t="shared" si="34"/>
        <v>30849.600000000002</v>
      </c>
      <c r="I1077" s="148" t="s">
        <v>17</v>
      </c>
      <c r="J1077" s="149" t="s">
        <v>123</v>
      </c>
      <c r="K1077" s="150" t="s">
        <v>129</v>
      </c>
      <c r="L1077" s="135"/>
      <c r="M1077" s="165"/>
      <c r="O1077" s="165"/>
    </row>
    <row r="1078" spans="1:15" s="135" customFormat="1">
      <c r="A1078" s="127" t="s">
        <v>1123</v>
      </c>
      <c r="B1078" s="128" t="s">
        <v>1731</v>
      </c>
      <c r="C1078" s="129">
        <v>3.23</v>
      </c>
      <c r="D1078" s="169">
        <v>0.80122000000000004</v>
      </c>
      <c r="E1078" s="130">
        <v>1</v>
      </c>
      <c r="F1078" s="169">
        <f t="shared" si="35"/>
        <v>0.80122000000000004</v>
      </c>
      <c r="G1078" s="130">
        <v>1</v>
      </c>
      <c r="H1078" s="131">
        <f t="shared" si="34"/>
        <v>4006.1000000000004</v>
      </c>
      <c r="I1078" s="132" t="s">
        <v>17</v>
      </c>
      <c r="J1078" s="133" t="s">
        <v>123</v>
      </c>
      <c r="K1078" s="134" t="s">
        <v>129</v>
      </c>
      <c r="L1078" s="126"/>
      <c r="M1078" s="165"/>
      <c r="N1078" s="164"/>
      <c r="O1078" s="165"/>
    </row>
    <row r="1079" spans="1:15">
      <c r="A1079" s="136" t="s">
        <v>1124</v>
      </c>
      <c r="B1079" s="137" t="s">
        <v>1731</v>
      </c>
      <c r="C1079" s="138">
        <v>4.16</v>
      </c>
      <c r="D1079" s="170">
        <v>1.0210699999999999</v>
      </c>
      <c r="E1079" s="139">
        <v>1</v>
      </c>
      <c r="F1079" s="170">
        <f t="shared" si="35"/>
        <v>1.0210699999999999</v>
      </c>
      <c r="G1079" s="139">
        <v>1</v>
      </c>
      <c r="H1079" s="131">
        <f t="shared" si="34"/>
        <v>5105.3499999999995</v>
      </c>
      <c r="I1079" s="140" t="s">
        <v>17</v>
      </c>
      <c r="J1079" s="141" t="s">
        <v>123</v>
      </c>
      <c r="K1079" s="142" t="s">
        <v>129</v>
      </c>
      <c r="L1079" s="135"/>
      <c r="M1079" s="165"/>
      <c r="N1079" s="166"/>
      <c r="O1079" s="165"/>
    </row>
    <row r="1080" spans="1:15">
      <c r="A1080" s="136" t="s">
        <v>1125</v>
      </c>
      <c r="B1080" s="137" t="s">
        <v>1731</v>
      </c>
      <c r="C1080" s="138">
        <v>7.27</v>
      </c>
      <c r="D1080" s="170">
        <v>1.6191</v>
      </c>
      <c r="E1080" s="139">
        <v>1</v>
      </c>
      <c r="F1080" s="170">
        <f t="shared" si="35"/>
        <v>1.6191</v>
      </c>
      <c r="G1080" s="139">
        <v>1</v>
      </c>
      <c r="H1080" s="131">
        <f t="shared" si="34"/>
        <v>8095.5</v>
      </c>
      <c r="I1080" s="140" t="s">
        <v>17</v>
      </c>
      <c r="J1080" s="141" t="s">
        <v>123</v>
      </c>
      <c r="K1080" s="142" t="s">
        <v>129</v>
      </c>
      <c r="L1080" s="135"/>
      <c r="M1080" s="165"/>
      <c r="O1080" s="165"/>
    </row>
    <row r="1081" spans="1:15">
      <c r="A1081" s="143" t="s">
        <v>1126</v>
      </c>
      <c r="B1081" s="144" t="s">
        <v>1731</v>
      </c>
      <c r="C1081" s="145">
        <v>14.37</v>
      </c>
      <c r="D1081" s="171">
        <v>3.31298</v>
      </c>
      <c r="E1081" s="146">
        <v>1</v>
      </c>
      <c r="F1081" s="171">
        <f t="shared" si="35"/>
        <v>3.31298</v>
      </c>
      <c r="G1081" s="146">
        <v>1</v>
      </c>
      <c r="H1081" s="147">
        <f t="shared" si="34"/>
        <v>16564.900000000001</v>
      </c>
      <c r="I1081" s="148" t="s">
        <v>17</v>
      </c>
      <c r="J1081" s="149" t="s">
        <v>123</v>
      </c>
      <c r="K1081" s="150" t="s">
        <v>129</v>
      </c>
      <c r="L1081" s="135"/>
      <c r="M1081" s="165"/>
      <c r="O1081" s="165"/>
    </row>
    <row r="1082" spans="1:15">
      <c r="A1082" s="127" t="s">
        <v>1127</v>
      </c>
      <c r="B1082" s="128" t="s">
        <v>1732</v>
      </c>
      <c r="C1082" s="129">
        <v>2</v>
      </c>
      <c r="D1082" s="169">
        <v>0.54771999999999998</v>
      </c>
      <c r="E1082" s="130">
        <v>1</v>
      </c>
      <c r="F1082" s="169">
        <f t="shared" si="35"/>
        <v>0.54771999999999998</v>
      </c>
      <c r="G1082" s="130">
        <v>1</v>
      </c>
      <c r="H1082" s="131">
        <f t="shared" si="34"/>
        <v>2738.6</v>
      </c>
      <c r="I1082" s="132" t="s">
        <v>17</v>
      </c>
      <c r="J1082" s="133" t="s">
        <v>123</v>
      </c>
      <c r="K1082" s="134" t="s">
        <v>129</v>
      </c>
      <c r="L1082" s="135"/>
      <c r="M1082" s="165"/>
      <c r="O1082" s="165"/>
    </row>
    <row r="1083" spans="1:15">
      <c r="A1083" s="136" t="s">
        <v>1128</v>
      </c>
      <c r="B1083" s="137" t="s">
        <v>1732</v>
      </c>
      <c r="C1083" s="138">
        <v>5.5</v>
      </c>
      <c r="D1083" s="170">
        <v>1.15547</v>
      </c>
      <c r="E1083" s="139">
        <v>1</v>
      </c>
      <c r="F1083" s="170">
        <f t="shared" si="35"/>
        <v>1.15547</v>
      </c>
      <c r="G1083" s="139">
        <v>1</v>
      </c>
      <c r="H1083" s="131">
        <f t="shared" si="34"/>
        <v>5777.35</v>
      </c>
      <c r="I1083" s="140" t="s">
        <v>17</v>
      </c>
      <c r="J1083" s="141" t="s">
        <v>123</v>
      </c>
      <c r="K1083" s="142" t="s">
        <v>129</v>
      </c>
      <c r="L1083" s="135"/>
      <c r="M1083" s="165"/>
      <c r="O1083" s="165"/>
    </row>
    <row r="1084" spans="1:15">
      <c r="A1084" s="136" t="s">
        <v>1129</v>
      </c>
      <c r="B1084" s="137" t="s">
        <v>1732</v>
      </c>
      <c r="C1084" s="138">
        <v>7.79</v>
      </c>
      <c r="D1084" s="170">
        <v>1.73448</v>
      </c>
      <c r="E1084" s="139">
        <v>1</v>
      </c>
      <c r="F1084" s="170">
        <f t="shared" si="35"/>
        <v>1.73448</v>
      </c>
      <c r="G1084" s="139">
        <v>1</v>
      </c>
      <c r="H1084" s="131">
        <f t="shared" si="34"/>
        <v>8672.4</v>
      </c>
      <c r="I1084" s="140" t="s">
        <v>17</v>
      </c>
      <c r="J1084" s="141" t="s">
        <v>123</v>
      </c>
      <c r="K1084" s="142" t="s">
        <v>129</v>
      </c>
      <c r="L1084" s="135"/>
      <c r="M1084" s="165"/>
      <c r="O1084" s="165"/>
    </row>
    <row r="1085" spans="1:15">
      <c r="A1085" s="143" t="s">
        <v>1130</v>
      </c>
      <c r="B1085" s="144" t="s">
        <v>1732</v>
      </c>
      <c r="C1085" s="145">
        <v>12</v>
      </c>
      <c r="D1085" s="171">
        <v>3.2812700000000001</v>
      </c>
      <c r="E1085" s="146">
        <v>1</v>
      </c>
      <c r="F1085" s="171">
        <f t="shared" si="35"/>
        <v>3.2812700000000001</v>
      </c>
      <c r="G1085" s="146">
        <v>1</v>
      </c>
      <c r="H1085" s="147">
        <f t="shared" si="34"/>
        <v>16406.350000000002</v>
      </c>
      <c r="I1085" s="148" t="s">
        <v>17</v>
      </c>
      <c r="J1085" s="149" t="s">
        <v>123</v>
      </c>
      <c r="K1085" s="150" t="s">
        <v>129</v>
      </c>
      <c r="L1085" s="135"/>
      <c r="M1085" s="165"/>
      <c r="O1085" s="165"/>
    </row>
    <row r="1086" spans="1:15" s="135" customFormat="1">
      <c r="A1086" s="127" t="s">
        <v>1131</v>
      </c>
      <c r="B1086" s="128" t="s">
        <v>1733</v>
      </c>
      <c r="C1086" s="129">
        <v>2.73</v>
      </c>
      <c r="D1086" s="169">
        <v>0.55715000000000003</v>
      </c>
      <c r="E1086" s="130">
        <v>1</v>
      </c>
      <c r="F1086" s="169">
        <f t="shared" si="35"/>
        <v>0.55715000000000003</v>
      </c>
      <c r="G1086" s="130">
        <v>1</v>
      </c>
      <c r="H1086" s="131">
        <f t="shared" si="34"/>
        <v>2785.75</v>
      </c>
      <c r="I1086" s="132" t="s">
        <v>17</v>
      </c>
      <c r="J1086" s="133" t="s">
        <v>123</v>
      </c>
      <c r="K1086" s="134" t="s">
        <v>129</v>
      </c>
      <c r="L1086" s="126"/>
      <c r="M1086" s="165"/>
      <c r="N1086" s="164"/>
      <c r="O1086" s="165"/>
    </row>
    <row r="1087" spans="1:15">
      <c r="A1087" s="136" t="s">
        <v>1132</v>
      </c>
      <c r="B1087" s="137" t="s">
        <v>1733</v>
      </c>
      <c r="C1087" s="138">
        <v>3.52</v>
      </c>
      <c r="D1087" s="170">
        <v>0.73104999999999998</v>
      </c>
      <c r="E1087" s="139">
        <v>1</v>
      </c>
      <c r="F1087" s="170">
        <f t="shared" si="35"/>
        <v>0.73104999999999998</v>
      </c>
      <c r="G1087" s="139">
        <v>1</v>
      </c>
      <c r="H1087" s="131">
        <f t="shared" si="34"/>
        <v>3655.25</v>
      </c>
      <c r="I1087" s="140" t="s">
        <v>17</v>
      </c>
      <c r="J1087" s="141" t="s">
        <v>123</v>
      </c>
      <c r="K1087" s="142" t="s">
        <v>129</v>
      </c>
      <c r="L1087" s="135"/>
      <c r="M1087" s="165"/>
      <c r="N1087" s="166"/>
      <c r="O1087" s="165"/>
    </row>
    <row r="1088" spans="1:15">
      <c r="A1088" s="136" t="s">
        <v>1133</v>
      </c>
      <c r="B1088" s="137" t="s">
        <v>1733</v>
      </c>
      <c r="C1088" s="138">
        <v>5.77</v>
      </c>
      <c r="D1088" s="170">
        <v>1.1393599999999999</v>
      </c>
      <c r="E1088" s="139">
        <v>1</v>
      </c>
      <c r="F1088" s="170">
        <f t="shared" si="35"/>
        <v>1.1393599999999999</v>
      </c>
      <c r="G1088" s="139">
        <v>1</v>
      </c>
      <c r="H1088" s="131">
        <f t="shared" si="34"/>
        <v>5696.7999999999993</v>
      </c>
      <c r="I1088" s="140" t="s">
        <v>17</v>
      </c>
      <c r="J1088" s="141" t="s">
        <v>123</v>
      </c>
      <c r="K1088" s="142" t="s">
        <v>129</v>
      </c>
      <c r="L1088" s="135"/>
      <c r="M1088" s="165"/>
      <c r="O1088" s="165"/>
    </row>
    <row r="1089" spans="1:15">
      <c r="A1089" s="143" t="s">
        <v>1134</v>
      </c>
      <c r="B1089" s="144" t="s">
        <v>1733</v>
      </c>
      <c r="C1089" s="145">
        <v>11.01</v>
      </c>
      <c r="D1089" s="171">
        <v>2.2359599999999999</v>
      </c>
      <c r="E1089" s="146">
        <v>1</v>
      </c>
      <c r="F1089" s="171">
        <f t="shared" si="35"/>
        <v>2.2359599999999999</v>
      </c>
      <c r="G1089" s="146">
        <v>1</v>
      </c>
      <c r="H1089" s="147">
        <f t="shared" si="34"/>
        <v>11179.8</v>
      </c>
      <c r="I1089" s="148" t="s">
        <v>17</v>
      </c>
      <c r="J1089" s="149" t="s">
        <v>123</v>
      </c>
      <c r="K1089" s="150" t="s">
        <v>129</v>
      </c>
      <c r="L1089" s="135"/>
      <c r="M1089" s="165"/>
      <c r="O1089" s="165"/>
    </row>
    <row r="1090" spans="1:15">
      <c r="A1090" s="127" t="s">
        <v>1424</v>
      </c>
      <c r="B1090" s="128" t="s">
        <v>1734</v>
      </c>
      <c r="C1090" s="129">
        <v>2.75</v>
      </c>
      <c r="D1090" s="169">
        <v>0.60636999999999996</v>
      </c>
      <c r="E1090" s="130">
        <v>1</v>
      </c>
      <c r="F1090" s="169">
        <f t="shared" si="35"/>
        <v>0.60636999999999996</v>
      </c>
      <c r="G1090" s="130">
        <v>1</v>
      </c>
      <c r="H1090" s="131">
        <f t="shared" ref="H1090:H1153" si="36">F1090*5000</f>
        <v>3031.85</v>
      </c>
      <c r="I1090" s="132" t="s">
        <v>17</v>
      </c>
      <c r="J1090" s="133" t="s">
        <v>123</v>
      </c>
      <c r="K1090" s="134" t="s">
        <v>129</v>
      </c>
      <c r="L1090" s="135"/>
      <c r="M1090" s="165"/>
      <c r="O1090" s="165"/>
    </row>
    <row r="1091" spans="1:15">
      <c r="A1091" s="136" t="s">
        <v>1425</v>
      </c>
      <c r="B1091" s="137" t="s">
        <v>1734</v>
      </c>
      <c r="C1091" s="138">
        <v>4.01</v>
      </c>
      <c r="D1091" s="170">
        <v>0.74658000000000002</v>
      </c>
      <c r="E1091" s="139">
        <v>1</v>
      </c>
      <c r="F1091" s="170">
        <f t="shared" si="35"/>
        <v>0.74658000000000002</v>
      </c>
      <c r="G1091" s="139">
        <v>1</v>
      </c>
      <c r="H1091" s="131">
        <f t="shared" si="36"/>
        <v>3732.9</v>
      </c>
      <c r="I1091" s="140" t="s">
        <v>17</v>
      </c>
      <c r="J1091" s="141" t="s">
        <v>123</v>
      </c>
      <c r="K1091" s="142" t="s">
        <v>129</v>
      </c>
      <c r="L1091" s="135"/>
      <c r="M1091" s="165"/>
      <c r="O1091" s="165"/>
    </row>
    <row r="1092" spans="1:15">
      <c r="A1092" s="136" t="s">
        <v>1426</v>
      </c>
      <c r="B1092" s="137" t="s">
        <v>1734</v>
      </c>
      <c r="C1092" s="138">
        <v>8.7899999999999991</v>
      </c>
      <c r="D1092" s="170">
        <v>1.60663</v>
      </c>
      <c r="E1092" s="139">
        <v>1</v>
      </c>
      <c r="F1092" s="170">
        <f t="shared" si="35"/>
        <v>1.60663</v>
      </c>
      <c r="G1092" s="139">
        <v>1</v>
      </c>
      <c r="H1092" s="131">
        <f t="shared" si="36"/>
        <v>8033.15</v>
      </c>
      <c r="I1092" s="140" t="s">
        <v>17</v>
      </c>
      <c r="J1092" s="141" t="s">
        <v>123</v>
      </c>
      <c r="K1092" s="142" t="s">
        <v>129</v>
      </c>
      <c r="L1092" s="135"/>
      <c r="M1092" s="165"/>
      <c r="O1092" s="165"/>
    </row>
    <row r="1093" spans="1:15">
      <c r="A1093" s="143" t="s">
        <v>1427</v>
      </c>
      <c r="B1093" s="144" t="s">
        <v>1734</v>
      </c>
      <c r="C1093" s="145">
        <v>25.44</v>
      </c>
      <c r="D1093" s="171">
        <v>5.1494200000000001</v>
      </c>
      <c r="E1093" s="146">
        <v>1</v>
      </c>
      <c r="F1093" s="171">
        <f t="shared" si="35"/>
        <v>5.1494200000000001</v>
      </c>
      <c r="G1093" s="146">
        <v>1</v>
      </c>
      <c r="H1093" s="147">
        <f t="shared" si="36"/>
        <v>25747.100000000002</v>
      </c>
      <c r="I1093" s="148" t="s">
        <v>17</v>
      </c>
      <c r="J1093" s="149" t="s">
        <v>123</v>
      </c>
      <c r="K1093" s="150" t="s">
        <v>129</v>
      </c>
      <c r="L1093" s="135"/>
      <c r="M1093" s="165"/>
      <c r="O1093" s="165"/>
    </row>
    <row r="1094" spans="1:15" s="135" customFormat="1">
      <c r="A1094" s="127" t="s">
        <v>1428</v>
      </c>
      <c r="B1094" s="128" t="s">
        <v>1735</v>
      </c>
      <c r="C1094" s="129">
        <v>2.76</v>
      </c>
      <c r="D1094" s="169">
        <v>0.62890999999999997</v>
      </c>
      <c r="E1094" s="130">
        <v>1</v>
      </c>
      <c r="F1094" s="169">
        <f t="shared" si="35"/>
        <v>0.62890999999999997</v>
      </c>
      <c r="G1094" s="130">
        <v>1</v>
      </c>
      <c r="H1094" s="131">
        <f t="shared" si="36"/>
        <v>3144.5499999999997</v>
      </c>
      <c r="I1094" s="132" t="s">
        <v>17</v>
      </c>
      <c r="J1094" s="133" t="s">
        <v>123</v>
      </c>
      <c r="K1094" s="134" t="s">
        <v>129</v>
      </c>
      <c r="L1094" s="126"/>
      <c r="M1094" s="165"/>
      <c r="N1094" s="164"/>
      <c r="O1094" s="165"/>
    </row>
    <row r="1095" spans="1:15">
      <c r="A1095" s="136" t="s">
        <v>1429</v>
      </c>
      <c r="B1095" s="137" t="s">
        <v>1735</v>
      </c>
      <c r="C1095" s="138">
        <v>3.64</v>
      </c>
      <c r="D1095" s="170">
        <v>0.79727999999999999</v>
      </c>
      <c r="E1095" s="139">
        <v>1</v>
      </c>
      <c r="F1095" s="170">
        <f t="shared" si="35"/>
        <v>0.79727999999999999</v>
      </c>
      <c r="G1095" s="139">
        <v>1</v>
      </c>
      <c r="H1095" s="131">
        <f t="shared" si="36"/>
        <v>3986.4</v>
      </c>
      <c r="I1095" s="140" t="s">
        <v>17</v>
      </c>
      <c r="J1095" s="141" t="s">
        <v>123</v>
      </c>
      <c r="K1095" s="142" t="s">
        <v>129</v>
      </c>
      <c r="L1095" s="135"/>
      <c r="M1095" s="165"/>
      <c r="N1095" s="166"/>
      <c r="O1095" s="165"/>
    </row>
    <row r="1096" spans="1:15">
      <c r="A1096" s="136" t="s">
        <v>1430</v>
      </c>
      <c r="B1096" s="137" t="s">
        <v>1735</v>
      </c>
      <c r="C1096" s="138">
        <v>4.8499999999999996</v>
      </c>
      <c r="D1096" s="170">
        <v>1.20889</v>
      </c>
      <c r="E1096" s="139">
        <v>1</v>
      </c>
      <c r="F1096" s="170">
        <f t="shared" si="35"/>
        <v>1.20889</v>
      </c>
      <c r="G1096" s="139">
        <v>1</v>
      </c>
      <c r="H1096" s="131">
        <f t="shared" si="36"/>
        <v>6044.45</v>
      </c>
      <c r="I1096" s="140" t="s">
        <v>17</v>
      </c>
      <c r="J1096" s="141" t="s">
        <v>123</v>
      </c>
      <c r="K1096" s="142" t="s">
        <v>129</v>
      </c>
      <c r="L1096" s="135"/>
      <c r="M1096" s="165"/>
      <c r="O1096" s="165"/>
    </row>
    <row r="1097" spans="1:15">
      <c r="A1097" s="143" t="s">
        <v>1431</v>
      </c>
      <c r="B1097" s="144" t="s">
        <v>1735</v>
      </c>
      <c r="C1097" s="145">
        <v>13.77</v>
      </c>
      <c r="D1097" s="171">
        <v>2.7210700000000001</v>
      </c>
      <c r="E1097" s="146">
        <v>1</v>
      </c>
      <c r="F1097" s="171">
        <f t="shared" si="35"/>
        <v>2.7210700000000001</v>
      </c>
      <c r="G1097" s="146">
        <v>1</v>
      </c>
      <c r="H1097" s="147">
        <f t="shared" si="36"/>
        <v>13605.35</v>
      </c>
      <c r="I1097" s="148" t="s">
        <v>17</v>
      </c>
      <c r="J1097" s="149" t="s">
        <v>123</v>
      </c>
      <c r="K1097" s="150" t="s">
        <v>129</v>
      </c>
      <c r="L1097" s="135"/>
      <c r="M1097" s="165"/>
      <c r="O1097" s="165"/>
    </row>
    <row r="1098" spans="1:15">
      <c r="A1098" s="127" t="s">
        <v>1135</v>
      </c>
      <c r="B1098" s="128" t="s">
        <v>1736</v>
      </c>
      <c r="C1098" s="129">
        <v>3.97</v>
      </c>
      <c r="D1098" s="169">
        <v>1.0046900000000001</v>
      </c>
      <c r="E1098" s="130">
        <v>1</v>
      </c>
      <c r="F1098" s="169">
        <f t="shared" si="35"/>
        <v>1.0046900000000001</v>
      </c>
      <c r="G1098" s="130">
        <v>1</v>
      </c>
      <c r="H1098" s="131">
        <f t="shared" si="36"/>
        <v>5023.4500000000007</v>
      </c>
      <c r="I1098" s="132" t="s">
        <v>17</v>
      </c>
      <c r="J1098" s="133" t="s">
        <v>123</v>
      </c>
      <c r="K1098" s="134" t="s">
        <v>129</v>
      </c>
      <c r="L1098" s="135"/>
      <c r="M1098" s="165"/>
      <c r="O1098" s="165"/>
    </row>
    <row r="1099" spans="1:15">
      <c r="A1099" s="136" t="s">
        <v>1136</v>
      </c>
      <c r="B1099" s="137" t="s">
        <v>1736</v>
      </c>
      <c r="C1099" s="138">
        <v>5.7</v>
      </c>
      <c r="D1099" s="170">
        <v>1.47536</v>
      </c>
      <c r="E1099" s="139">
        <v>1</v>
      </c>
      <c r="F1099" s="170">
        <f t="shared" si="35"/>
        <v>1.47536</v>
      </c>
      <c r="G1099" s="139">
        <v>1</v>
      </c>
      <c r="H1099" s="131">
        <f t="shared" si="36"/>
        <v>7376.8</v>
      </c>
      <c r="I1099" s="140" t="s">
        <v>17</v>
      </c>
      <c r="J1099" s="141" t="s">
        <v>123</v>
      </c>
      <c r="K1099" s="142" t="s">
        <v>129</v>
      </c>
      <c r="L1099" s="135"/>
      <c r="M1099" s="165"/>
      <c r="O1099" s="165"/>
    </row>
    <row r="1100" spans="1:15">
      <c r="A1100" s="136" t="s">
        <v>1137</v>
      </c>
      <c r="B1100" s="137" t="s">
        <v>1736</v>
      </c>
      <c r="C1100" s="138">
        <v>9.89</v>
      </c>
      <c r="D1100" s="170">
        <v>2.4718100000000001</v>
      </c>
      <c r="E1100" s="139">
        <v>1</v>
      </c>
      <c r="F1100" s="170">
        <f t="shared" si="35"/>
        <v>2.4718100000000001</v>
      </c>
      <c r="G1100" s="139">
        <v>1</v>
      </c>
      <c r="H1100" s="131">
        <f t="shared" si="36"/>
        <v>12359.050000000001</v>
      </c>
      <c r="I1100" s="140" t="s">
        <v>17</v>
      </c>
      <c r="J1100" s="141" t="s">
        <v>123</v>
      </c>
      <c r="K1100" s="142" t="s">
        <v>129</v>
      </c>
      <c r="L1100" s="135"/>
      <c r="M1100" s="165"/>
      <c r="O1100" s="165"/>
    </row>
    <row r="1101" spans="1:15">
      <c r="A1101" s="143" t="s">
        <v>1138</v>
      </c>
      <c r="B1101" s="144" t="s">
        <v>1736</v>
      </c>
      <c r="C1101" s="145">
        <v>17.739999999999998</v>
      </c>
      <c r="D1101" s="171">
        <v>4.7015399999999996</v>
      </c>
      <c r="E1101" s="146">
        <v>1</v>
      </c>
      <c r="F1101" s="171">
        <f t="shared" si="35"/>
        <v>4.7015399999999996</v>
      </c>
      <c r="G1101" s="146">
        <v>1</v>
      </c>
      <c r="H1101" s="147">
        <f t="shared" si="36"/>
        <v>23507.699999999997</v>
      </c>
      <c r="I1101" s="148" t="s">
        <v>17</v>
      </c>
      <c r="J1101" s="149" t="s">
        <v>123</v>
      </c>
      <c r="K1101" s="150" t="s">
        <v>129</v>
      </c>
      <c r="L1101" s="135"/>
      <c r="M1101" s="165"/>
      <c r="O1101" s="165"/>
    </row>
    <row r="1102" spans="1:15" s="135" customFormat="1">
      <c r="A1102" s="127" t="s">
        <v>1139</v>
      </c>
      <c r="B1102" s="128" t="s">
        <v>1737</v>
      </c>
      <c r="C1102" s="129">
        <v>4.22</v>
      </c>
      <c r="D1102" s="169">
        <v>0.97682000000000002</v>
      </c>
      <c r="E1102" s="130">
        <v>1</v>
      </c>
      <c r="F1102" s="169">
        <f t="shared" si="35"/>
        <v>0.97682000000000002</v>
      </c>
      <c r="G1102" s="130">
        <v>1</v>
      </c>
      <c r="H1102" s="131">
        <f t="shared" si="36"/>
        <v>4884.1000000000004</v>
      </c>
      <c r="I1102" s="132" t="s">
        <v>17</v>
      </c>
      <c r="J1102" s="133" t="s">
        <v>123</v>
      </c>
      <c r="K1102" s="134" t="s">
        <v>129</v>
      </c>
      <c r="L1102" s="126"/>
      <c r="M1102" s="165"/>
      <c r="N1102" s="164"/>
      <c r="O1102" s="165"/>
    </row>
    <row r="1103" spans="1:15">
      <c r="A1103" s="136" t="s">
        <v>1140</v>
      </c>
      <c r="B1103" s="137" t="s">
        <v>1737</v>
      </c>
      <c r="C1103" s="138">
        <v>5.76</v>
      </c>
      <c r="D1103" s="170">
        <v>1.31277</v>
      </c>
      <c r="E1103" s="139">
        <v>1</v>
      </c>
      <c r="F1103" s="170">
        <f t="shared" ref="F1103:F1166" si="37">ROUND(D1103*E1103,5)</f>
        <v>1.31277</v>
      </c>
      <c r="G1103" s="139">
        <v>1</v>
      </c>
      <c r="H1103" s="131">
        <f t="shared" si="36"/>
        <v>6563.85</v>
      </c>
      <c r="I1103" s="140" t="s">
        <v>17</v>
      </c>
      <c r="J1103" s="141" t="s">
        <v>123</v>
      </c>
      <c r="K1103" s="142" t="s">
        <v>129</v>
      </c>
      <c r="L1103" s="135"/>
      <c r="M1103" s="165"/>
      <c r="N1103" s="166"/>
      <c r="O1103" s="165"/>
    </row>
    <row r="1104" spans="1:15">
      <c r="A1104" s="136" t="s">
        <v>1141</v>
      </c>
      <c r="B1104" s="137" t="s">
        <v>1737</v>
      </c>
      <c r="C1104" s="138">
        <v>9.3699999999999992</v>
      </c>
      <c r="D1104" s="170">
        <v>2.3311000000000002</v>
      </c>
      <c r="E1104" s="139">
        <v>1</v>
      </c>
      <c r="F1104" s="170">
        <f t="shared" si="37"/>
        <v>2.3311000000000002</v>
      </c>
      <c r="G1104" s="139">
        <v>1</v>
      </c>
      <c r="H1104" s="131">
        <f t="shared" si="36"/>
        <v>11655.5</v>
      </c>
      <c r="I1104" s="140" t="s">
        <v>17</v>
      </c>
      <c r="J1104" s="141" t="s">
        <v>123</v>
      </c>
      <c r="K1104" s="142" t="s">
        <v>129</v>
      </c>
      <c r="L1104" s="135"/>
      <c r="M1104" s="165"/>
      <c r="O1104" s="165"/>
    </row>
    <row r="1105" spans="1:15">
      <c r="A1105" s="143" t="s">
        <v>1142</v>
      </c>
      <c r="B1105" s="144" t="s">
        <v>1737</v>
      </c>
      <c r="C1105" s="145">
        <v>18.13</v>
      </c>
      <c r="D1105" s="171">
        <v>4.5266799999999998</v>
      </c>
      <c r="E1105" s="146">
        <v>1</v>
      </c>
      <c r="F1105" s="171">
        <f t="shared" si="37"/>
        <v>4.5266799999999998</v>
      </c>
      <c r="G1105" s="146">
        <v>1</v>
      </c>
      <c r="H1105" s="147">
        <f t="shared" si="36"/>
        <v>22633.399999999998</v>
      </c>
      <c r="I1105" s="148" t="s">
        <v>17</v>
      </c>
      <c r="J1105" s="149" t="s">
        <v>123</v>
      </c>
      <c r="K1105" s="150" t="s">
        <v>129</v>
      </c>
      <c r="L1105" s="135"/>
      <c r="M1105" s="165"/>
      <c r="O1105" s="165"/>
    </row>
    <row r="1106" spans="1:15">
      <c r="A1106" s="127" t="s">
        <v>1143</v>
      </c>
      <c r="B1106" s="128" t="s">
        <v>1738</v>
      </c>
      <c r="C1106" s="129">
        <v>2.81</v>
      </c>
      <c r="D1106" s="169">
        <v>0.55156000000000005</v>
      </c>
      <c r="E1106" s="130">
        <v>1</v>
      </c>
      <c r="F1106" s="169">
        <f t="shared" si="37"/>
        <v>0.55156000000000005</v>
      </c>
      <c r="G1106" s="130">
        <v>1</v>
      </c>
      <c r="H1106" s="131">
        <f t="shared" si="36"/>
        <v>2757.8</v>
      </c>
      <c r="I1106" s="132" t="s">
        <v>17</v>
      </c>
      <c r="J1106" s="133" t="s">
        <v>123</v>
      </c>
      <c r="K1106" s="134" t="s">
        <v>129</v>
      </c>
      <c r="L1106" s="135"/>
      <c r="M1106" s="165"/>
      <c r="O1106" s="165"/>
    </row>
    <row r="1107" spans="1:15">
      <c r="A1107" s="136" t="s">
        <v>1144</v>
      </c>
      <c r="B1107" s="137" t="s">
        <v>1738</v>
      </c>
      <c r="C1107" s="138">
        <v>3.63</v>
      </c>
      <c r="D1107" s="170">
        <v>0.73851999999999995</v>
      </c>
      <c r="E1107" s="139">
        <v>1</v>
      </c>
      <c r="F1107" s="170">
        <f t="shared" si="37"/>
        <v>0.73851999999999995</v>
      </c>
      <c r="G1107" s="139">
        <v>1</v>
      </c>
      <c r="H1107" s="131">
        <f t="shared" si="36"/>
        <v>3692.6</v>
      </c>
      <c r="I1107" s="140" t="s">
        <v>17</v>
      </c>
      <c r="J1107" s="141" t="s">
        <v>123</v>
      </c>
      <c r="K1107" s="142" t="s">
        <v>129</v>
      </c>
      <c r="L1107" s="135"/>
      <c r="M1107" s="165"/>
      <c r="O1107" s="165"/>
    </row>
    <row r="1108" spans="1:15">
      <c r="A1108" s="136" t="s">
        <v>1145</v>
      </c>
      <c r="B1108" s="137" t="s">
        <v>1738</v>
      </c>
      <c r="C1108" s="138">
        <v>5.49</v>
      </c>
      <c r="D1108" s="170">
        <v>1.1842299999999999</v>
      </c>
      <c r="E1108" s="139">
        <v>1</v>
      </c>
      <c r="F1108" s="170">
        <f t="shared" si="37"/>
        <v>1.1842299999999999</v>
      </c>
      <c r="G1108" s="139">
        <v>1</v>
      </c>
      <c r="H1108" s="131">
        <f t="shared" si="36"/>
        <v>5921.15</v>
      </c>
      <c r="I1108" s="140" t="s">
        <v>17</v>
      </c>
      <c r="J1108" s="141" t="s">
        <v>123</v>
      </c>
      <c r="K1108" s="142" t="s">
        <v>129</v>
      </c>
      <c r="L1108" s="135"/>
      <c r="M1108" s="165"/>
      <c r="O1108" s="165"/>
    </row>
    <row r="1109" spans="1:15">
      <c r="A1109" s="143" t="s">
        <v>1146</v>
      </c>
      <c r="B1109" s="144" t="s">
        <v>1738</v>
      </c>
      <c r="C1109" s="145">
        <v>9.99</v>
      </c>
      <c r="D1109" s="171">
        <v>2.4438300000000002</v>
      </c>
      <c r="E1109" s="146">
        <v>1</v>
      </c>
      <c r="F1109" s="171">
        <f t="shared" si="37"/>
        <v>2.4438300000000002</v>
      </c>
      <c r="G1109" s="146">
        <v>1</v>
      </c>
      <c r="H1109" s="147">
        <f t="shared" si="36"/>
        <v>12219.150000000001</v>
      </c>
      <c r="I1109" s="148" t="s">
        <v>17</v>
      </c>
      <c r="J1109" s="149" t="s">
        <v>123</v>
      </c>
      <c r="K1109" s="150" t="s">
        <v>129</v>
      </c>
      <c r="L1109" s="135"/>
      <c r="M1109" s="165"/>
      <c r="O1109" s="165"/>
    </row>
    <row r="1110" spans="1:15" s="135" customFormat="1">
      <c r="A1110" s="127" t="s">
        <v>1147</v>
      </c>
      <c r="B1110" s="128" t="s">
        <v>1739</v>
      </c>
      <c r="C1110" s="129">
        <v>3</v>
      </c>
      <c r="D1110" s="169">
        <v>0.53293999999999997</v>
      </c>
      <c r="E1110" s="130">
        <v>1</v>
      </c>
      <c r="F1110" s="169">
        <f t="shared" si="37"/>
        <v>0.53293999999999997</v>
      </c>
      <c r="G1110" s="130">
        <v>1</v>
      </c>
      <c r="H1110" s="131">
        <f t="shared" si="36"/>
        <v>2664.7</v>
      </c>
      <c r="I1110" s="132" t="s">
        <v>17</v>
      </c>
      <c r="J1110" s="133" t="s">
        <v>123</v>
      </c>
      <c r="K1110" s="134" t="s">
        <v>129</v>
      </c>
      <c r="L1110" s="126"/>
      <c r="M1110" s="165"/>
      <c r="N1110" s="164"/>
      <c r="O1110" s="165"/>
    </row>
    <row r="1111" spans="1:15">
      <c r="A1111" s="136" t="s">
        <v>1148</v>
      </c>
      <c r="B1111" s="137" t="s">
        <v>1739</v>
      </c>
      <c r="C1111" s="138">
        <v>3.93</v>
      </c>
      <c r="D1111" s="170">
        <v>0.71808000000000005</v>
      </c>
      <c r="E1111" s="139">
        <v>1</v>
      </c>
      <c r="F1111" s="170">
        <f t="shared" si="37"/>
        <v>0.71808000000000005</v>
      </c>
      <c r="G1111" s="139">
        <v>1</v>
      </c>
      <c r="H1111" s="131">
        <f t="shared" si="36"/>
        <v>3590.4</v>
      </c>
      <c r="I1111" s="140" t="s">
        <v>17</v>
      </c>
      <c r="J1111" s="141" t="s">
        <v>123</v>
      </c>
      <c r="K1111" s="142" t="s">
        <v>129</v>
      </c>
      <c r="L1111" s="135"/>
      <c r="M1111" s="165"/>
      <c r="N1111" s="166"/>
      <c r="O1111" s="165"/>
    </row>
    <row r="1112" spans="1:15">
      <c r="A1112" s="136" t="s">
        <v>1149</v>
      </c>
      <c r="B1112" s="137" t="s">
        <v>1739</v>
      </c>
      <c r="C1112" s="138">
        <v>5.95</v>
      </c>
      <c r="D1112" s="170">
        <v>1.2172000000000001</v>
      </c>
      <c r="E1112" s="139">
        <v>1</v>
      </c>
      <c r="F1112" s="170">
        <f t="shared" si="37"/>
        <v>1.2172000000000001</v>
      </c>
      <c r="G1112" s="139">
        <v>1</v>
      </c>
      <c r="H1112" s="131">
        <f t="shared" si="36"/>
        <v>6086</v>
      </c>
      <c r="I1112" s="140" t="s">
        <v>17</v>
      </c>
      <c r="J1112" s="141" t="s">
        <v>123</v>
      </c>
      <c r="K1112" s="142" t="s">
        <v>129</v>
      </c>
      <c r="L1112" s="135"/>
      <c r="M1112" s="165"/>
      <c r="O1112" s="165"/>
    </row>
    <row r="1113" spans="1:15">
      <c r="A1113" s="143" t="s">
        <v>1150</v>
      </c>
      <c r="B1113" s="144" t="s">
        <v>1739</v>
      </c>
      <c r="C1113" s="145">
        <v>10.7</v>
      </c>
      <c r="D1113" s="171">
        <v>2.4639799999999998</v>
      </c>
      <c r="E1113" s="146">
        <v>1</v>
      </c>
      <c r="F1113" s="171">
        <f t="shared" si="37"/>
        <v>2.4639799999999998</v>
      </c>
      <c r="G1113" s="146">
        <v>1</v>
      </c>
      <c r="H1113" s="147">
        <f t="shared" si="36"/>
        <v>12319.9</v>
      </c>
      <c r="I1113" s="148" t="s">
        <v>17</v>
      </c>
      <c r="J1113" s="149" t="s">
        <v>123</v>
      </c>
      <c r="K1113" s="150" t="s">
        <v>129</v>
      </c>
      <c r="L1113" s="135"/>
      <c r="M1113" s="165"/>
      <c r="O1113" s="165"/>
    </row>
    <row r="1114" spans="1:15">
      <c r="A1114" s="127" t="s">
        <v>1151</v>
      </c>
      <c r="B1114" s="128" t="s">
        <v>1740</v>
      </c>
      <c r="C1114" s="129">
        <v>2.21</v>
      </c>
      <c r="D1114" s="169">
        <v>0.39232</v>
      </c>
      <c r="E1114" s="130">
        <v>1</v>
      </c>
      <c r="F1114" s="169">
        <f t="shared" si="37"/>
        <v>0.39232</v>
      </c>
      <c r="G1114" s="130">
        <v>1</v>
      </c>
      <c r="H1114" s="131">
        <f t="shared" si="36"/>
        <v>1961.6</v>
      </c>
      <c r="I1114" s="132" t="s">
        <v>17</v>
      </c>
      <c r="J1114" s="133" t="s">
        <v>123</v>
      </c>
      <c r="K1114" s="134" t="s">
        <v>129</v>
      </c>
      <c r="L1114" s="135"/>
      <c r="M1114" s="165"/>
      <c r="O1114" s="165"/>
    </row>
    <row r="1115" spans="1:15">
      <c r="A1115" s="136" t="s">
        <v>1152</v>
      </c>
      <c r="B1115" s="137" t="s">
        <v>1740</v>
      </c>
      <c r="C1115" s="138">
        <v>2.58</v>
      </c>
      <c r="D1115" s="170">
        <v>0.54361999999999999</v>
      </c>
      <c r="E1115" s="139">
        <v>1</v>
      </c>
      <c r="F1115" s="170">
        <f t="shared" si="37"/>
        <v>0.54361999999999999</v>
      </c>
      <c r="G1115" s="139">
        <v>1</v>
      </c>
      <c r="H1115" s="131">
        <f t="shared" si="36"/>
        <v>2718.1</v>
      </c>
      <c r="I1115" s="140" t="s">
        <v>17</v>
      </c>
      <c r="J1115" s="141" t="s">
        <v>123</v>
      </c>
      <c r="K1115" s="142" t="s">
        <v>129</v>
      </c>
      <c r="L1115" s="135"/>
      <c r="M1115" s="165"/>
      <c r="O1115" s="165"/>
    </row>
    <row r="1116" spans="1:15">
      <c r="A1116" s="136" t="s">
        <v>1153</v>
      </c>
      <c r="B1116" s="137" t="s">
        <v>1740</v>
      </c>
      <c r="C1116" s="138">
        <v>3.95</v>
      </c>
      <c r="D1116" s="170">
        <v>0.72916000000000003</v>
      </c>
      <c r="E1116" s="139">
        <v>1</v>
      </c>
      <c r="F1116" s="170">
        <f t="shared" si="37"/>
        <v>0.72916000000000003</v>
      </c>
      <c r="G1116" s="139">
        <v>1</v>
      </c>
      <c r="H1116" s="131">
        <f t="shared" si="36"/>
        <v>3645.8</v>
      </c>
      <c r="I1116" s="140" t="s">
        <v>17</v>
      </c>
      <c r="J1116" s="141" t="s">
        <v>123</v>
      </c>
      <c r="K1116" s="142" t="s">
        <v>129</v>
      </c>
      <c r="L1116" s="135"/>
      <c r="M1116" s="165"/>
      <c r="O1116" s="165"/>
    </row>
    <row r="1117" spans="1:15">
      <c r="A1117" s="143" t="s">
        <v>1154</v>
      </c>
      <c r="B1117" s="144" t="s">
        <v>1740</v>
      </c>
      <c r="C1117" s="145">
        <v>5.84</v>
      </c>
      <c r="D1117" s="171">
        <v>1.2740199999999999</v>
      </c>
      <c r="E1117" s="146">
        <v>1</v>
      </c>
      <c r="F1117" s="171">
        <f t="shared" si="37"/>
        <v>1.2740199999999999</v>
      </c>
      <c r="G1117" s="146">
        <v>1</v>
      </c>
      <c r="H1117" s="147">
        <f t="shared" si="36"/>
        <v>6370.0999999999995</v>
      </c>
      <c r="I1117" s="148" t="s">
        <v>17</v>
      </c>
      <c r="J1117" s="149" t="s">
        <v>123</v>
      </c>
      <c r="K1117" s="150" t="s">
        <v>129</v>
      </c>
      <c r="L1117" s="135"/>
      <c r="M1117" s="165"/>
      <c r="O1117" s="165"/>
    </row>
    <row r="1118" spans="1:15" s="135" customFormat="1">
      <c r="A1118" s="127" t="s">
        <v>1155</v>
      </c>
      <c r="B1118" s="128" t="s">
        <v>1741</v>
      </c>
      <c r="C1118" s="129">
        <v>2.09</v>
      </c>
      <c r="D1118" s="169">
        <v>0.33942</v>
      </c>
      <c r="E1118" s="130">
        <v>1</v>
      </c>
      <c r="F1118" s="169">
        <f t="shared" si="37"/>
        <v>0.33942</v>
      </c>
      <c r="G1118" s="130">
        <v>1</v>
      </c>
      <c r="H1118" s="131">
        <f t="shared" si="36"/>
        <v>1697.1</v>
      </c>
      <c r="I1118" s="132" t="s">
        <v>17</v>
      </c>
      <c r="J1118" s="133" t="s">
        <v>123</v>
      </c>
      <c r="K1118" s="134" t="s">
        <v>129</v>
      </c>
      <c r="L1118" s="126"/>
      <c r="M1118" s="165"/>
      <c r="N1118" s="164"/>
      <c r="O1118" s="165"/>
    </row>
    <row r="1119" spans="1:15">
      <c r="A1119" s="136" t="s">
        <v>1156</v>
      </c>
      <c r="B1119" s="137" t="s">
        <v>1741</v>
      </c>
      <c r="C1119" s="138">
        <v>2.5</v>
      </c>
      <c r="D1119" s="170">
        <v>0.47764000000000001</v>
      </c>
      <c r="E1119" s="139">
        <v>1</v>
      </c>
      <c r="F1119" s="170">
        <f t="shared" si="37"/>
        <v>0.47764000000000001</v>
      </c>
      <c r="G1119" s="139">
        <v>1</v>
      </c>
      <c r="H1119" s="131">
        <f t="shared" si="36"/>
        <v>2388.1999999999998</v>
      </c>
      <c r="I1119" s="140" t="s">
        <v>17</v>
      </c>
      <c r="J1119" s="141" t="s">
        <v>123</v>
      </c>
      <c r="K1119" s="142" t="s">
        <v>129</v>
      </c>
      <c r="L1119" s="135"/>
      <c r="M1119" s="165"/>
      <c r="N1119" s="166"/>
      <c r="O1119" s="165"/>
    </row>
    <row r="1120" spans="1:15">
      <c r="A1120" s="136" t="s">
        <v>1157</v>
      </c>
      <c r="B1120" s="137" t="s">
        <v>1741</v>
      </c>
      <c r="C1120" s="138">
        <v>4.25</v>
      </c>
      <c r="D1120" s="170">
        <v>0.75427</v>
      </c>
      <c r="E1120" s="139">
        <v>1</v>
      </c>
      <c r="F1120" s="170">
        <f t="shared" si="37"/>
        <v>0.75427</v>
      </c>
      <c r="G1120" s="139">
        <v>1</v>
      </c>
      <c r="H1120" s="131">
        <f t="shared" si="36"/>
        <v>3771.35</v>
      </c>
      <c r="I1120" s="140" t="s">
        <v>17</v>
      </c>
      <c r="J1120" s="141" t="s">
        <v>123</v>
      </c>
      <c r="K1120" s="142" t="s">
        <v>129</v>
      </c>
      <c r="L1120" s="135"/>
      <c r="M1120" s="165"/>
      <c r="O1120" s="165"/>
    </row>
    <row r="1121" spans="1:15">
      <c r="A1121" s="143" t="s">
        <v>1158</v>
      </c>
      <c r="B1121" s="144" t="s">
        <v>1741</v>
      </c>
      <c r="C1121" s="145">
        <v>11.61</v>
      </c>
      <c r="D1121" s="171">
        <v>2.11415</v>
      </c>
      <c r="E1121" s="146">
        <v>1</v>
      </c>
      <c r="F1121" s="171">
        <f t="shared" si="37"/>
        <v>2.11415</v>
      </c>
      <c r="G1121" s="146">
        <v>1</v>
      </c>
      <c r="H1121" s="147">
        <f t="shared" si="36"/>
        <v>10570.75</v>
      </c>
      <c r="I1121" s="148" t="s">
        <v>17</v>
      </c>
      <c r="J1121" s="149" t="s">
        <v>123</v>
      </c>
      <c r="K1121" s="150" t="s">
        <v>129</v>
      </c>
      <c r="L1121" s="135"/>
      <c r="M1121" s="165"/>
      <c r="O1121" s="165"/>
    </row>
    <row r="1122" spans="1:15">
      <c r="A1122" s="127" t="s">
        <v>1159</v>
      </c>
      <c r="B1122" s="128" t="s">
        <v>1742</v>
      </c>
      <c r="C1122" s="129">
        <v>2.87</v>
      </c>
      <c r="D1122" s="169">
        <v>0.59018000000000004</v>
      </c>
      <c r="E1122" s="130">
        <v>1</v>
      </c>
      <c r="F1122" s="169">
        <f t="shared" si="37"/>
        <v>0.59018000000000004</v>
      </c>
      <c r="G1122" s="130">
        <v>1</v>
      </c>
      <c r="H1122" s="131">
        <f t="shared" si="36"/>
        <v>2950.9</v>
      </c>
      <c r="I1122" s="132" t="s">
        <v>17</v>
      </c>
      <c r="J1122" s="133" t="s">
        <v>123</v>
      </c>
      <c r="K1122" s="134" t="s">
        <v>129</v>
      </c>
      <c r="L1122" s="135"/>
      <c r="M1122" s="165"/>
      <c r="O1122" s="165"/>
    </row>
    <row r="1123" spans="1:15">
      <c r="A1123" s="136" t="s">
        <v>1160</v>
      </c>
      <c r="B1123" s="137" t="s">
        <v>1742</v>
      </c>
      <c r="C1123" s="138">
        <v>3.56</v>
      </c>
      <c r="D1123" s="170">
        <v>0.72499000000000002</v>
      </c>
      <c r="E1123" s="139">
        <v>1</v>
      </c>
      <c r="F1123" s="170">
        <f t="shared" si="37"/>
        <v>0.72499000000000002</v>
      </c>
      <c r="G1123" s="139">
        <v>1</v>
      </c>
      <c r="H1123" s="131">
        <f t="shared" si="36"/>
        <v>3624.9500000000003</v>
      </c>
      <c r="I1123" s="140" t="s">
        <v>17</v>
      </c>
      <c r="J1123" s="141" t="s">
        <v>123</v>
      </c>
      <c r="K1123" s="142" t="s">
        <v>129</v>
      </c>
      <c r="L1123" s="135"/>
      <c r="M1123" s="165"/>
      <c r="O1123" s="165"/>
    </row>
    <row r="1124" spans="1:15">
      <c r="A1124" s="136" t="s">
        <v>1161</v>
      </c>
      <c r="B1124" s="137" t="s">
        <v>1742</v>
      </c>
      <c r="C1124" s="138">
        <v>5.87</v>
      </c>
      <c r="D1124" s="170">
        <v>1.1407700000000001</v>
      </c>
      <c r="E1124" s="139">
        <v>1</v>
      </c>
      <c r="F1124" s="170">
        <f t="shared" si="37"/>
        <v>1.1407700000000001</v>
      </c>
      <c r="G1124" s="139">
        <v>1</v>
      </c>
      <c r="H1124" s="131">
        <f t="shared" si="36"/>
        <v>5703.85</v>
      </c>
      <c r="I1124" s="140" t="s">
        <v>17</v>
      </c>
      <c r="J1124" s="141" t="s">
        <v>123</v>
      </c>
      <c r="K1124" s="142" t="s">
        <v>129</v>
      </c>
      <c r="L1124" s="135"/>
      <c r="M1124" s="165"/>
      <c r="O1124" s="165"/>
    </row>
    <row r="1125" spans="1:15">
      <c r="A1125" s="143" t="s">
        <v>1162</v>
      </c>
      <c r="B1125" s="144" t="s">
        <v>1742</v>
      </c>
      <c r="C1125" s="145">
        <v>11.1</v>
      </c>
      <c r="D1125" s="171">
        <v>2.4371499999999999</v>
      </c>
      <c r="E1125" s="146">
        <v>1</v>
      </c>
      <c r="F1125" s="171">
        <f t="shared" si="37"/>
        <v>2.4371499999999999</v>
      </c>
      <c r="G1125" s="146">
        <v>1</v>
      </c>
      <c r="H1125" s="147">
        <f t="shared" si="36"/>
        <v>12185.75</v>
      </c>
      <c r="I1125" s="148" t="s">
        <v>17</v>
      </c>
      <c r="J1125" s="149" t="s">
        <v>123</v>
      </c>
      <c r="K1125" s="150" t="s">
        <v>129</v>
      </c>
      <c r="L1125" s="135"/>
      <c r="M1125" s="165"/>
      <c r="O1125" s="165"/>
    </row>
    <row r="1126" spans="1:15" s="135" customFormat="1">
      <c r="A1126" s="127" t="s">
        <v>1163</v>
      </c>
      <c r="B1126" s="128" t="s">
        <v>1743</v>
      </c>
      <c r="C1126" s="129">
        <v>4.3099999999999996</v>
      </c>
      <c r="D1126" s="169">
        <v>0.99002999999999997</v>
      </c>
      <c r="E1126" s="130">
        <v>1</v>
      </c>
      <c r="F1126" s="169">
        <f t="shared" si="37"/>
        <v>0.99002999999999997</v>
      </c>
      <c r="G1126" s="130">
        <v>1</v>
      </c>
      <c r="H1126" s="131">
        <f t="shared" si="36"/>
        <v>4950.1499999999996</v>
      </c>
      <c r="I1126" s="132" t="s">
        <v>18</v>
      </c>
      <c r="J1126" s="133" t="s">
        <v>1164</v>
      </c>
      <c r="K1126" s="134" t="s">
        <v>1165</v>
      </c>
      <c r="L1126" s="126"/>
      <c r="M1126" s="165"/>
      <c r="N1126" s="164"/>
      <c r="O1126" s="165"/>
    </row>
    <row r="1127" spans="1:15">
      <c r="A1127" s="136" t="s">
        <v>1166</v>
      </c>
      <c r="B1127" s="137" t="s">
        <v>1743</v>
      </c>
      <c r="C1127" s="138">
        <v>10.02</v>
      </c>
      <c r="D1127" s="170">
        <v>1.3410500000000001</v>
      </c>
      <c r="E1127" s="139">
        <v>1</v>
      </c>
      <c r="F1127" s="170">
        <f t="shared" si="37"/>
        <v>1.3410500000000001</v>
      </c>
      <c r="G1127" s="139">
        <v>1</v>
      </c>
      <c r="H1127" s="131">
        <f t="shared" si="36"/>
        <v>6705.25</v>
      </c>
      <c r="I1127" s="140" t="s">
        <v>18</v>
      </c>
      <c r="J1127" s="141" t="s">
        <v>1164</v>
      </c>
      <c r="K1127" s="142" t="s">
        <v>1165</v>
      </c>
      <c r="L1127" s="135"/>
      <c r="M1127" s="165"/>
      <c r="N1127" s="166"/>
      <c r="O1127" s="165"/>
    </row>
    <row r="1128" spans="1:15">
      <c r="A1128" s="136" t="s">
        <v>1167</v>
      </c>
      <c r="B1128" s="137" t="s">
        <v>1743</v>
      </c>
      <c r="C1128" s="138">
        <v>9.86</v>
      </c>
      <c r="D1128" s="170">
        <v>2.42177</v>
      </c>
      <c r="E1128" s="139">
        <v>1</v>
      </c>
      <c r="F1128" s="170">
        <f t="shared" si="37"/>
        <v>2.42177</v>
      </c>
      <c r="G1128" s="139">
        <v>1</v>
      </c>
      <c r="H1128" s="131">
        <f t="shared" si="36"/>
        <v>12108.85</v>
      </c>
      <c r="I1128" s="140" t="s">
        <v>18</v>
      </c>
      <c r="J1128" s="141" t="s">
        <v>1164</v>
      </c>
      <c r="K1128" s="142" t="s">
        <v>1165</v>
      </c>
      <c r="L1128" s="135"/>
      <c r="M1128" s="165"/>
      <c r="O1128" s="165"/>
    </row>
    <row r="1129" spans="1:15">
      <c r="A1129" s="143" t="s">
        <v>1168</v>
      </c>
      <c r="B1129" s="144" t="s">
        <v>1743</v>
      </c>
      <c r="C1129" s="145">
        <v>35.67</v>
      </c>
      <c r="D1129" s="171">
        <v>5.0746599999999997</v>
      </c>
      <c r="E1129" s="146">
        <v>1</v>
      </c>
      <c r="F1129" s="171">
        <f t="shared" si="37"/>
        <v>5.0746599999999997</v>
      </c>
      <c r="G1129" s="146">
        <v>1</v>
      </c>
      <c r="H1129" s="147">
        <f t="shared" si="36"/>
        <v>25373.3</v>
      </c>
      <c r="I1129" s="148" t="s">
        <v>18</v>
      </c>
      <c r="J1129" s="149" t="s">
        <v>1164</v>
      </c>
      <c r="K1129" s="150" t="s">
        <v>1165</v>
      </c>
      <c r="L1129" s="135"/>
      <c r="M1129" s="165"/>
      <c r="O1129" s="165"/>
    </row>
    <row r="1130" spans="1:15">
      <c r="A1130" s="127" t="s">
        <v>1169</v>
      </c>
      <c r="B1130" s="128" t="s">
        <v>1744</v>
      </c>
      <c r="C1130" s="129">
        <v>8.25</v>
      </c>
      <c r="D1130" s="169">
        <v>0.51963999999999999</v>
      </c>
      <c r="E1130" s="130">
        <v>1</v>
      </c>
      <c r="F1130" s="169">
        <f t="shared" si="37"/>
        <v>0.51963999999999999</v>
      </c>
      <c r="G1130" s="130">
        <v>1</v>
      </c>
      <c r="H1130" s="131">
        <f t="shared" si="36"/>
        <v>2598.1999999999998</v>
      </c>
      <c r="I1130" s="132" t="s">
        <v>18</v>
      </c>
      <c r="J1130" s="133" t="s">
        <v>1164</v>
      </c>
      <c r="K1130" s="134" t="s">
        <v>1165</v>
      </c>
      <c r="L1130" s="135"/>
      <c r="M1130" s="165"/>
      <c r="O1130" s="165"/>
    </row>
    <row r="1131" spans="1:15">
      <c r="A1131" s="136" t="s">
        <v>1170</v>
      </c>
      <c r="B1131" s="137" t="s">
        <v>1744</v>
      </c>
      <c r="C1131" s="138">
        <v>9.8699999999999992</v>
      </c>
      <c r="D1131" s="170">
        <v>0.63631000000000004</v>
      </c>
      <c r="E1131" s="139">
        <v>1</v>
      </c>
      <c r="F1131" s="170">
        <f t="shared" si="37"/>
        <v>0.63631000000000004</v>
      </c>
      <c r="G1131" s="139">
        <v>1</v>
      </c>
      <c r="H1131" s="131">
        <f t="shared" si="36"/>
        <v>3181.55</v>
      </c>
      <c r="I1131" s="140" t="s">
        <v>18</v>
      </c>
      <c r="J1131" s="141" t="s">
        <v>1164</v>
      </c>
      <c r="K1131" s="142" t="s">
        <v>1165</v>
      </c>
      <c r="L1131" s="135"/>
      <c r="M1131" s="165"/>
      <c r="O1131" s="165"/>
    </row>
    <row r="1132" spans="1:15">
      <c r="A1132" s="136" t="s">
        <v>1171</v>
      </c>
      <c r="B1132" s="137" t="s">
        <v>1744</v>
      </c>
      <c r="C1132" s="138">
        <v>13.34</v>
      </c>
      <c r="D1132" s="170">
        <v>0.89581999999999995</v>
      </c>
      <c r="E1132" s="139">
        <v>1</v>
      </c>
      <c r="F1132" s="170">
        <f t="shared" si="37"/>
        <v>0.89581999999999995</v>
      </c>
      <c r="G1132" s="139">
        <v>1</v>
      </c>
      <c r="H1132" s="131">
        <f t="shared" si="36"/>
        <v>4479.0999999999995</v>
      </c>
      <c r="I1132" s="140" t="s">
        <v>18</v>
      </c>
      <c r="J1132" s="141" t="s">
        <v>1164</v>
      </c>
      <c r="K1132" s="142" t="s">
        <v>1165</v>
      </c>
      <c r="L1132" s="135"/>
      <c r="M1132" s="165"/>
      <c r="O1132" s="165"/>
    </row>
    <row r="1133" spans="1:15">
      <c r="A1133" s="143" t="s">
        <v>1172</v>
      </c>
      <c r="B1133" s="144" t="s">
        <v>1744</v>
      </c>
      <c r="C1133" s="145">
        <v>36.799999999999997</v>
      </c>
      <c r="D1133" s="171">
        <v>1.98109</v>
      </c>
      <c r="E1133" s="146">
        <v>1</v>
      </c>
      <c r="F1133" s="171">
        <f t="shared" si="37"/>
        <v>1.98109</v>
      </c>
      <c r="G1133" s="146">
        <v>1</v>
      </c>
      <c r="H1133" s="147">
        <f t="shared" si="36"/>
        <v>9905.4500000000007</v>
      </c>
      <c r="I1133" s="148" t="s">
        <v>18</v>
      </c>
      <c r="J1133" s="149" t="s">
        <v>1164</v>
      </c>
      <c r="K1133" s="150" t="s">
        <v>1165</v>
      </c>
      <c r="L1133" s="135"/>
      <c r="M1133" s="165"/>
      <c r="O1133" s="165"/>
    </row>
    <row r="1134" spans="1:15" s="135" customFormat="1">
      <c r="A1134" s="127" t="s">
        <v>1173</v>
      </c>
      <c r="B1134" s="128" t="s">
        <v>1745</v>
      </c>
      <c r="C1134" s="129">
        <v>4.79</v>
      </c>
      <c r="D1134" s="169">
        <v>0.35642000000000001</v>
      </c>
      <c r="E1134" s="130">
        <v>1</v>
      </c>
      <c r="F1134" s="169">
        <f t="shared" si="37"/>
        <v>0.35642000000000001</v>
      </c>
      <c r="G1134" s="130">
        <v>1</v>
      </c>
      <c r="H1134" s="131">
        <f t="shared" si="36"/>
        <v>1782.1000000000001</v>
      </c>
      <c r="I1134" s="132" t="s">
        <v>18</v>
      </c>
      <c r="J1134" s="133" t="s">
        <v>1164</v>
      </c>
      <c r="K1134" s="134" t="s">
        <v>1165</v>
      </c>
      <c r="L1134" s="126"/>
      <c r="M1134" s="165"/>
      <c r="N1134" s="164"/>
      <c r="O1134" s="165"/>
    </row>
    <row r="1135" spans="1:15">
      <c r="A1135" s="136" t="s">
        <v>1174</v>
      </c>
      <c r="B1135" s="137" t="s">
        <v>1745</v>
      </c>
      <c r="C1135" s="138">
        <v>6.27</v>
      </c>
      <c r="D1135" s="170">
        <v>0.47985</v>
      </c>
      <c r="E1135" s="139">
        <v>1</v>
      </c>
      <c r="F1135" s="170">
        <f t="shared" si="37"/>
        <v>0.47985</v>
      </c>
      <c r="G1135" s="139">
        <v>1</v>
      </c>
      <c r="H1135" s="131">
        <f t="shared" si="36"/>
        <v>2399.25</v>
      </c>
      <c r="I1135" s="140" t="s">
        <v>18</v>
      </c>
      <c r="J1135" s="141" t="s">
        <v>1164</v>
      </c>
      <c r="K1135" s="142" t="s">
        <v>1165</v>
      </c>
      <c r="L1135" s="135"/>
      <c r="M1135" s="165"/>
      <c r="N1135" s="166"/>
      <c r="O1135" s="165"/>
    </row>
    <row r="1136" spans="1:15">
      <c r="A1136" s="136" t="s">
        <v>1175</v>
      </c>
      <c r="B1136" s="137" t="s">
        <v>1745</v>
      </c>
      <c r="C1136" s="138">
        <v>8.93</v>
      </c>
      <c r="D1136" s="170">
        <v>0.81637999999999999</v>
      </c>
      <c r="E1136" s="139">
        <v>1</v>
      </c>
      <c r="F1136" s="170">
        <f t="shared" si="37"/>
        <v>0.81637999999999999</v>
      </c>
      <c r="G1136" s="139">
        <v>1</v>
      </c>
      <c r="H1136" s="131">
        <f t="shared" si="36"/>
        <v>4081.9</v>
      </c>
      <c r="I1136" s="140" t="s">
        <v>18</v>
      </c>
      <c r="J1136" s="141" t="s">
        <v>1164</v>
      </c>
      <c r="K1136" s="142" t="s">
        <v>1165</v>
      </c>
      <c r="L1136" s="135"/>
      <c r="M1136" s="165"/>
      <c r="O1136" s="165"/>
    </row>
    <row r="1137" spans="1:15">
      <c r="A1137" s="143" t="s">
        <v>1176</v>
      </c>
      <c r="B1137" s="144" t="s">
        <v>1745</v>
      </c>
      <c r="C1137" s="145">
        <v>22.95</v>
      </c>
      <c r="D1137" s="171">
        <v>1.66442</v>
      </c>
      <c r="E1137" s="146">
        <v>1</v>
      </c>
      <c r="F1137" s="171">
        <f t="shared" si="37"/>
        <v>1.66442</v>
      </c>
      <c r="G1137" s="146">
        <v>1</v>
      </c>
      <c r="H1137" s="147">
        <f t="shared" si="36"/>
        <v>8322.1</v>
      </c>
      <c r="I1137" s="148" t="s">
        <v>18</v>
      </c>
      <c r="J1137" s="149" t="s">
        <v>1164</v>
      </c>
      <c r="K1137" s="150" t="s">
        <v>1165</v>
      </c>
      <c r="L1137" s="135"/>
      <c r="M1137" s="165"/>
      <c r="O1137" s="165"/>
    </row>
    <row r="1138" spans="1:15">
      <c r="A1138" s="127" t="s">
        <v>1177</v>
      </c>
      <c r="B1138" s="128" t="s">
        <v>1746</v>
      </c>
      <c r="C1138" s="129">
        <v>4.75</v>
      </c>
      <c r="D1138" s="169">
        <v>0.31801000000000001</v>
      </c>
      <c r="E1138" s="130">
        <v>1</v>
      </c>
      <c r="F1138" s="169">
        <f t="shared" si="37"/>
        <v>0.31801000000000001</v>
      </c>
      <c r="G1138" s="130">
        <v>1</v>
      </c>
      <c r="H1138" s="131">
        <f t="shared" si="36"/>
        <v>1590.0500000000002</v>
      </c>
      <c r="I1138" s="132" t="s">
        <v>18</v>
      </c>
      <c r="J1138" s="133" t="s">
        <v>1164</v>
      </c>
      <c r="K1138" s="134" t="s">
        <v>1165</v>
      </c>
      <c r="L1138" s="135"/>
      <c r="M1138" s="165"/>
      <c r="O1138" s="165"/>
    </row>
    <row r="1139" spans="1:15">
      <c r="A1139" s="136" t="s">
        <v>1178</v>
      </c>
      <c r="B1139" s="137" t="s">
        <v>1746</v>
      </c>
      <c r="C1139" s="138">
        <v>4.91</v>
      </c>
      <c r="D1139" s="170">
        <v>0.42091000000000001</v>
      </c>
      <c r="E1139" s="139">
        <v>1</v>
      </c>
      <c r="F1139" s="170">
        <f t="shared" si="37"/>
        <v>0.42091000000000001</v>
      </c>
      <c r="G1139" s="139">
        <v>1</v>
      </c>
      <c r="H1139" s="131">
        <f t="shared" si="36"/>
        <v>2104.5500000000002</v>
      </c>
      <c r="I1139" s="140" t="s">
        <v>18</v>
      </c>
      <c r="J1139" s="141" t="s">
        <v>1164</v>
      </c>
      <c r="K1139" s="142" t="s">
        <v>1165</v>
      </c>
      <c r="L1139" s="135"/>
      <c r="M1139" s="165"/>
      <c r="O1139" s="165"/>
    </row>
    <row r="1140" spans="1:15">
      <c r="A1140" s="136" t="s">
        <v>1179</v>
      </c>
      <c r="B1140" s="137" t="s">
        <v>1746</v>
      </c>
      <c r="C1140" s="138">
        <v>8.25</v>
      </c>
      <c r="D1140" s="170">
        <v>0.72058999999999995</v>
      </c>
      <c r="E1140" s="139">
        <v>1</v>
      </c>
      <c r="F1140" s="170">
        <f t="shared" si="37"/>
        <v>0.72058999999999995</v>
      </c>
      <c r="G1140" s="139">
        <v>1</v>
      </c>
      <c r="H1140" s="131">
        <f t="shared" si="36"/>
        <v>3602.95</v>
      </c>
      <c r="I1140" s="140" t="s">
        <v>18</v>
      </c>
      <c r="J1140" s="141" t="s">
        <v>1164</v>
      </c>
      <c r="K1140" s="142" t="s">
        <v>1165</v>
      </c>
      <c r="L1140" s="135"/>
      <c r="M1140" s="165"/>
      <c r="O1140" s="165"/>
    </row>
    <row r="1141" spans="1:15">
      <c r="A1141" s="143" t="s">
        <v>1180</v>
      </c>
      <c r="B1141" s="144" t="s">
        <v>1746</v>
      </c>
      <c r="C1141" s="145">
        <v>20.5</v>
      </c>
      <c r="D1141" s="171">
        <v>1.18771</v>
      </c>
      <c r="E1141" s="146">
        <v>1</v>
      </c>
      <c r="F1141" s="171">
        <f t="shared" si="37"/>
        <v>1.18771</v>
      </c>
      <c r="G1141" s="146">
        <v>1</v>
      </c>
      <c r="H1141" s="147">
        <f t="shared" si="36"/>
        <v>5938.55</v>
      </c>
      <c r="I1141" s="148" t="s">
        <v>18</v>
      </c>
      <c r="J1141" s="149" t="s">
        <v>1164</v>
      </c>
      <c r="K1141" s="150" t="s">
        <v>1165</v>
      </c>
      <c r="L1141" s="135"/>
      <c r="M1141" s="165"/>
      <c r="O1141" s="165"/>
    </row>
    <row r="1142" spans="1:15" s="135" customFormat="1">
      <c r="A1142" s="127" t="s">
        <v>1181</v>
      </c>
      <c r="B1142" s="128" t="s">
        <v>1747</v>
      </c>
      <c r="C1142" s="129">
        <v>5.31</v>
      </c>
      <c r="D1142" s="169">
        <v>0.38582</v>
      </c>
      <c r="E1142" s="130">
        <v>1</v>
      </c>
      <c r="F1142" s="169">
        <f t="shared" si="37"/>
        <v>0.38582</v>
      </c>
      <c r="G1142" s="130">
        <v>1</v>
      </c>
      <c r="H1142" s="131">
        <f t="shared" si="36"/>
        <v>1929.1</v>
      </c>
      <c r="I1142" s="132" t="s">
        <v>18</v>
      </c>
      <c r="J1142" s="133" t="s">
        <v>1164</v>
      </c>
      <c r="K1142" s="134" t="s">
        <v>1165</v>
      </c>
      <c r="L1142" s="126"/>
      <c r="M1142" s="165"/>
      <c r="N1142" s="164"/>
      <c r="O1142" s="165"/>
    </row>
    <row r="1143" spans="1:15">
      <c r="A1143" s="136" t="s">
        <v>1182</v>
      </c>
      <c r="B1143" s="137" t="s">
        <v>1747</v>
      </c>
      <c r="C1143" s="138">
        <v>6.55</v>
      </c>
      <c r="D1143" s="170">
        <v>0.51</v>
      </c>
      <c r="E1143" s="139">
        <v>1</v>
      </c>
      <c r="F1143" s="170">
        <f t="shared" si="37"/>
        <v>0.51</v>
      </c>
      <c r="G1143" s="139">
        <v>1</v>
      </c>
      <c r="H1143" s="131">
        <f t="shared" si="36"/>
        <v>2550</v>
      </c>
      <c r="I1143" s="140" t="s">
        <v>18</v>
      </c>
      <c r="J1143" s="141" t="s">
        <v>1164</v>
      </c>
      <c r="K1143" s="142" t="s">
        <v>1165</v>
      </c>
      <c r="L1143" s="135"/>
      <c r="M1143" s="165"/>
      <c r="N1143" s="166"/>
      <c r="O1143" s="165"/>
    </row>
    <row r="1144" spans="1:15">
      <c r="A1144" s="136" t="s">
        <v>1183</v>
      </c>
      <c r="B1144" s="137" t="s">
        <v>1747</v>
      </c>
      <c r="C1144" s="138">
        <v>9.2100000000000009</v>
      </c>
      <c r="D1144" s="170">
        <v>0.78081999999999996</v>
      </c>
      <c r="E1144" s="139">
        <v>1</v>
      </c>
      <c r="F1144" s="170">
        <f t="shared" si="37"/>
        <v>0.78081999999999996</v>
      </c>
      <c r="G1144" s="139">
        <v>1</v>
      </c>
      <c r="H1144" s="131">
        <f t="shared" si="36"/>
        <v>3904.1</v>
      </c>
      <c r="I1144" s="140" t="s">
        <v>18</v>
      </c>
      <c r="J1144" s="141" t="s">
        <v>1164</v>
      </c>
      <c r="K1144" s="142" t="s">
        <v>1165</v>
      </c>
      <c r="L1144" s="135"/>
      <c r="M1144" s="165"/>
      <c r="O1144" s="165"/>
    </row>
    <row r="1145" spans="1:15">
      <c r="A1145" s="143" t="s">
        <v>1184</v>
      </c>
      <c r="B1145" s="144" t="s">
        <v>1747</v>
      </c>
      <c r="C1145" s="145">
        <v>20.65</v>
      </c>
      <c r="D1145" s="171">
        <v>1.6809499999999999</v>
      </c>
      <c r="E1145" s="146">
        <v>1</v>
      </c>
      <c r="F1145" s="171">
        <f t="shared" si="37"/>
        <v>1.6809499999999999</v>
      </c>
      <c r="G1145" s="146">
        <v>1</v>
      </c>
      <c r="H1145" s="147">
        <f t="shared" si="36"/>
        <v>8404.75</v>
      </c>
      <c r="I1145" s="148" t="s">
        <v>18</v>
      </c>
      <c r="J1145" s="149" t="s">
        <v>1164</v>
      </c>
      <c r="K1145" s="150" t="s">
        <v>1165</v>
      </c>
      <c r="L1145" s="135"/>
      <c r="M1145" s="165"/>
      <c r="O1145" s="165"/>
    </row>
    <row r="1146" spans="1:15">
      <c r="A1146" s="127" t="s">
        <v>1185</v>
      </c>
      <c r="B1146" s="128" t="s">
        <v>1748</v>
      </c>
      <c r="C1146" s="129">
        <v>4.03</v>
      </c>
      <c r="D1146" s="169">
        <v>0.29304000000000002</v>
      </c>
      <c r="E1146" s="130">
        <v>1</v>
      </c>
      <c r="F1146" s="169">
        <f t="shared" si="37"/>
        <v>0.29304000000000002</v>
      </c>
      <c r="G1146" s="130">
        <v>1</v>
      </c>
      <c r="H1146" s="131">
        <f t="shared" si="36"/>
        <v>1465.2</v>
      </c>
      <c r="I1146" s="132" t="s">
        <v>18</v>
      </c>
      <c r="J1146" s="133" t="s">
        <v>1164</v>
      </c>
      <c r="K1146" s="134" t="s">
        <v>1165</v>
      </c>
      <c r="L1146" s="135"/>
      <c r="M1146" s="165"/>
      <c r="O1146" s="165"/>
    </row>
    <row r="1147" spans="1:15">
      <c r="A1147" s="136" t="s">
        <v>1186</v>
      </c>
      <c r="B1147" s="137" t="s">
        <v>1748</v>
      </c>
      <c r="C1147" s="138">
        <v>4.82</v>
      </c>
      <c r="D1147" s="170">
        <v>0.38708999999999999</v>
      </c>
      <c r="E1147" s="139">
        <v>1</v>
      </c>
      <c r="F1147" s="170">
        <f t="shared" si="37"/>
        <v>0.38708999999999999</v>
      </c>
      <c r="G1147" s="139">
        <v>1</v>
      </c>
      <c r="H1147" s="131">
        <f t="shared" si="36"/>
        <v>1935.45</v>
      </c>
      <c r="I1147" s="140" t="s">
        <v>18</v>
      </c>
      <c r="J1147" s="141" t="s">
        <v>1164</v>
      </c>
      <c r="K1147" s="142" t="s">
        <v>1165</v>
      </c>
      <c r="L1147" s="135"/>
      <c r="M1147" s="165"/>
      <c r="O1147" s="165"/>
    </row>
    <row r="1148" spans="1:15">
      <c r="A1148" s="136" t="s">
        <v>1187</v>
      </c>
      <c r="B1148" s="137" t="s">
        <v>1748</v>
      </c>
      <c r="C1148" s="138">
        <v>6.14</v>
      </c>
      <c r="D1148" s="170">
        <v>0.59463999999999995</v>
      </c>
      <c r="E1148" s="139">
        <v>1</v>
      </c>
      <c r="F1148" s="170">
        <f t="shared" si="37"/>
        <v>0.59463999999999995</v>
      </c>
      <c r="G1148" s="139">
        <v>1</v>
      </c>
      <c r="H1148" s="131">
        <f t="shared" si="36"/>
        <v>2973.2</v>
      </c>
      <c r="I1148" s="140" t="s">
        <v>18</v>
      </c>
      <c r="J1148" s="141" t="s">
        <v>1164</v>
      </c>
      <c r="K1148" s="142" t="s">
        <v>1165</v>
      </c>
      <c r="L1148" s="135"/>
      <c r="M1148" s="165"/>
      <c r="O1148" s="165"/>
    </row>
    <row r="1149" spans="1:15">
      <c r="A1149" s="143" t="s">
        <v>1188</v>
      </c>
      <c r="B1149" s="144" t="s">
        <v>1748</v>
      </c>
      <c r="C1149" s="145">
        <v>12.6</v>
      </c>
      <c r="D1149" s="171">
        <v>1.1056299999999999</v>
      </c>
      <c r="E1149" s="146">
        <v>1</v>
      </c>
      <c r="F1149" s="171">
        <f t="shared" si="37"/>
        <v>1.1056299999999999</v>
      </c>
      <c r="G1149" s="146">
        <v>1</v>
      </c>
      <c r="H1149" s="147">
        <f t="shared" si="36"/>
        <v>5528.15</v>
      </c>
      <c r="I1149" s="148" t="s">
        <v>18</v>
      </c>
      <c r="J1149" s="149" t="s">
        <v>1164</v>
      </c>
      <c r="K1149" s="150" t="s">
        <v>1165</v>
      </c>
      <c r="L1149" s="135"/>
      <c r="M1149" s="165"/>
      <c r="O1149" s="165"/>
    </row>
    <row r="1150" spans="1:15" s="135" customFormat="1">
      <c r="A1150" s="127" t="s">
        <v>1189</v>
      </c>
      <c r="B1150" s="128" t="s">
        <v>1749</v>
      </c>
      <c r="C1150" s="129">
        <v>3.48</v>
      </c>
      <c r="D1150" s="169">
        <v>0.26945000000000002</v>
      </c>
      <c r="E1150" s="130">
        <v>1</v>
      </c>
      <c r="F1150" s="169">
        <f t="shared" si="37"/>
        <v>0.26945000000000002</v>
      </c>
      <c r="G1150" s="130">
        <v>1</v>
      </c>
      <c r="H1150" s="131">
        <f t="shared" si="36"/>
        <v>1347.2500000000002</v>
      </c>
      <c r="I1150" s="132" t="s">
        <v>18</v>
      </c>
      <c r="J1150" s="133" t="s">
        <v>1164</v>
      </c>
      <c r="K1150" s="134" t="s">
        <v>1165</v>
      </c>
      <c r="L1150" s="126"/>
      <c r="M1150" s="165"/>
      <c r="N1150" s="164"/>
      <c r="O1150" s="165"/>
    </row>
    <row r="1151" spans="1:15">
      <c r="A1151" s="136" t="s">
        <v>1190</v>
      </c>
      <c r="B1151" s="137" t="s">
        <v>1749</v>
      </c>
      <c r="C1151" s="138">
        <v>5.01</v>
      </c>
      <c r="D1151" s="170">
        <v>0.41697000000000001</v>
      </c>
      <c r="E1151" s="139">
        <v>1</v>
      </c>
      <c r="F1151" s="170">
        <f t="shared" si="37"/>
        <v>0.41697000000000001</v>
      </c>
      <c r="G1151" s="139">
        <v>1</v>
      </c>
      <c r="H1151" s="131">
        <f t="shared" si="36"/>
        <v>2084.85</v>
      </c>
      <c r="I1151" s="140" t="s">
        <v>18</v>
      </c>
      <c r="J1151" s="141" t="s">
        <v>1164</v>
      </c>
      <c r="K1151" s="142" t="s">
        <v>1165</v>
      </c>
      <c r="L1151" s="135"/>
      <c r="M1151" s="165"/>
      <c r="N1151" s="166"/>
      <c r="O1151" s="165"/>
    </row>
    <row r="1152" spans="1:15">
      <c r="A1152" s="136" t="s">
        <v>1191</v>
      </c>
      <c r="B1152" s="137" t="s">
        <v>1749</v>
      </c>
      <c r="C1152" s="138">
        <v>7.8</v>
      </c>
      <c r="D1152" s="170">
        <v>0.56427000000000005</v>
      </c>
      <c r="E1152" s="139">
        <v>1</v>
      </c>
      <c r="F1152" s="170">
        <f t="shared" si="37"/>
        <v>0.56427000000000005</v>
      </c>
      <c r="G1152" s="139">
        <v>1</v>
      </c>
      <c r="H1152" s="131">
        <f t="shared" si="36"/>
        <v>2821.3500000000004</v>
      </c>
      <c r="I1152" s="140" t="s">
        <v>18</v>
      </c>
      <c r="J1152" s="141" t="s">
        <v>1164</v>
      </c>
      <c r="K1152" s="142" t="s">
        <v>1165</v>
      </c>
      <c r="L1152" s="135"/>
      <c r="M1152" s="165"/>
      <c r="O1152" s="165"/>
    </row>
    <row r="1153" spans="1:15">
      <c r="A1153" s="143" t="s">
        <v>1192</v>
      </c>
      <c r="B1153" s="144" t="s">
        <v>1749</v>
      </c>
      <c r="C1153" s="145">
        <v>25</v>
      </c>
      <c r="D1153" s="171">
        <v>0.79464000000000001</v>
      </c>
      <c r="E1153" s="146">
        <v>1</v>
      </c>
      <c r="F1153" s="171">
        <f t="shared" si="37"/>
        <v>0.79464000000000001</v>
      </c>
      <c r="G1153" s="146">
        <v>1</v>
      </c>
      <c r="H1153" s="147">
        <f t="shared" si="36"/>
        <v>3973.2000000000003</v>
      </c>
      <c r="I1153" s="148" t="s">
        <v>18</v>
      </c>
      <c r="J1153" s="149" t="s">
        <v>1164</v>
      </c>
      <c r="K1153" s="150" t="s">
        <v>1165</v>
      </c>
      <c r="L1153" s="135"/>
      <c r="M1153" s="165"/>
      <c r="O1153" s="165"/>
    </row>
    <row r="1154" spans="1:15">
      <c r="A1154" s="127" t="s">
        <v>1193</v>
      </c>
      <c r="B1154" s="128" t="s">
        <v>1750</v>
      </c>
      <c r="C1154" s="129">
        <v>3.44</v>
      </c>
      <c r="D1154" s="169">
        <v>0.39739000000000002</v>
      </c>
      <c r="E1154" s="130">
        <v>1</v>
      </c>
      <c r="F1154" s="169">
        <f t="shared" si="37"/>
        <v>0.39739000000000002</v>
      </c>
      <c r="G1154" s="130">
        <v>1</v>
      </c>
      <c r="H1154" s="131">
        <f t="shared" ref="H1154:H1217" si="38">F1154*5000</f>
        <v>1986.95</v>
      </c>
      <c r="I1154" s="132" t="s">
        <v>18</v>
      </c>
      <c r="J1154" s="133" t="s">
        <v>1164</v>
      </c>
      <c r="K1154" s="134" t="s">
        <v>1165</v>
      </c>
      <c r="L1154" s="135"/>
      <c r="M1154" s="165"/>
      <c r="O1154" s="165"/>
    </row>
    <row r="1155" spans="1:15">
      <c r="A1155" s="136" t="s">
        <v>1194</v>
      </c>
      <c r="B1155" s="137" t="s">
        <v>1750</v>
      </c>
      <c r="C1155" s="138">
        <v>4.12</v>
      </c>
      <c r="D1155" s="170">
        <v>0.51285999999999998</v>
      </c>
      <c r="E1155" s="139">
        <v>1</v>
      </c>
      <c r="F1155" s="170">
        <f t="shared" si="37"/>
        <v>0.51285999999999998</v>
      </c>
      <c r="G1155" s="139">
        <v>1</v>
      </c>
      <c r="H1155" s="131">
        <f t="shared" si="38"/>
        <v>2564.2999999999997</v>
      </c>
      <c r="I1155" s="140" t="s">
        <v>18</v>
      </c>
      <c r="J1155" s="141" t="s">
        <v>1164</v>
      </c>
      <c r="K1155" s="142" t="s">
        <v>1165</v>
      </c>
      <c r="L1155" s="135"/>
      <c r="M1155" s="165"/>
      <c r="O1155" s="165"/>
    </row>
    <row r="1156" spans="1:15">
      <c r="A1156" s="136" t="s">
        <v>1195</v>
      </c>
      <c r="B1156" s="137" t="s">
        <v>1750</v>
      </c>
      <c r="C1156" s="138">
        <v>4.3499999999999996</v>
      </c>
      <c r="D1156" s="170">
        <v>0.58950000000000002</v>
      </c>
      <c r="E1156" s="139">
        <v>1</v>
      </c>
      <c r="F1156" s="170">
        <f t="shared" si="37"/>
        <v>0.58950000000000002</v>
      </c>
      <c r="G1156" s="139">
        <v>1</v>
      </c>
      <c r="H1156" s="131">
        <f t="shared" si="38"/>
        <v>2947.5</v>
      </c>
      <c r="I1156" s="140" t="s">
        <v>18</v>
      </c>
      <c r="J1156" s="141" t="s">
        <v>1164</v>
      </c>
      <c r="K1156" s="142" t="s">
        <v>1165</v>
      </c>
      <c r="L1156" s="135"/>
      <c r="M1156" s="165"/>
      <c r="O1156" s="165"/>
    </row>
    <row r="1157" spans="1:15">
      <c r="A1157" s="143" t="s">
        <v>1196</v>
      </c>
      <c r="B1157" s="144" t="s">
        <v>1750</v>
      </c>
      <c r="C1157" s="145">
        <v>7.43</v>
      </c>
      <c r="D1157" s="171">
        <v>1.3179099999999999</v>
      </c>
      <c r="E1157" s="146">
        <v>1</v>
      </c>
      <c r="F1157" s="171">
        <f t="shared" si="37"/>
        <v>1.3179099999999999</v>
      </c>
      <c r="G1157" s="146">
        <v>1</v>
      </c>
      <c r="H1157" s="147">
        <f t="shared" si="38"/>
        <v>6589.5499999999993</v>
      </c>
      <c r="I1157" s="148" t="s">
        <v>18</v>
      </c>
      <c r="J1157" s="149" t="s">
        <v>1164</v>
      </c>
      <c r="K1157" s="150" t="s">
        <v>1165</v>
      </c>
      <c r="L1157" s="135"/>
      <c r="M1157" s="165"/>
      <c r="O1157" s="165"/>
    </row>
    <row r="1158" spans="1:15" s="135" customFormat="1">
      <c r="A1158" s="127" t="s">
        <v>1197</v>
      </c>
      <c r="B1158" s="128" t="s">
        <v>1751</v>
      </c>
      <c r="C1158" s="129">
        <v>7.46</v>
      </c>
      <c r="D1158" s="169">
        <v>0.60614000000000001</v>
      </c>
      <c r="E1158" s="130">
        <v>1</v>
      </c>
      <c r="F1158" s="169">
        <f t="shared" si="37"/>
        <v>0.60614000000000001</v>
      </c>
      <c r="G1158" s="130">
        <v>1</v>
      </c>
      <c r="H1158" s="131">
        <f t="shared" si="38"/>
        <v>3030.7000000000003</v>
      </c>
      <c r="I1158" s="132" t="s">
        <v>18</v>
      </c>
      <c r="J1158" s="133" t="s">
        <v>1164</v>
      </c>
      <c r="K1158" s="134" t="s">
        <v>1165</v>
      </c>
      <c r="L1158" s="126"/>
      <c r="M1158" s="165"/>
      <c r="N1158" s="164"/>
      <c r="O1158" s="165"/>
    </row>
    <row r="1159" spans="1:15">
      <c r="A1159" s="136" t="s">
        <v>1198</v>
      </c>
      <c r="B1159" s="137" t="s">
        <v>1751</v>
      </c>
      <c r="C1159" s="138">
        <v>11.17</v>
      </c>
      <c r="D1159" s="170">
        <v>0.72243999999999997</v>
      </c>
      <c r="E1159" s="139">
        <v>1</v>
      </c>
      <c r="F1159" s="170">
        <f t="shared" si="37"/>
        <v>0.72243999999999997</v>
      </c>
      <c r="G1159" s="139">
        <v>1</v>
      </c>
      <c r="H1159" s="131">
        <f t="shared" si="38"/>
        <v>3612.2</v>
      </c>
      <c r="I1159" s="140" t="s">
        <v>18</v>
      </c>
      <c r="J1159" s="141" t="s">
        <v>1164</v>
      </c>
      <c r="K1159" s="142" t="s">
        <v>1165</v>
      </c>
      <c r="L1159" s="135"/>
      <c r="M1159" s="165"/>
      <c r="N1159" s="166"/>
      <c r="O1159" s="165"/>
    </row>
    <row r="1160" spans="1:15">
      <c r="A1160" s="136" t="s">
        <v>1199</v>
      </c>
      <c r="B1160" s="137" t="s">
        <v>1751</v>
      </c>
      <c r="C1160" s="138">
        <v>10.75</v>
      </c>
      <c r="D1160" s="170">
        <v>0.89890999999999999</v>
      </c>
      <c r="E1160" s="139">
        <v>1</v>
      </c>
      <c r="F1160" s="170">
        <f t="shared" si="37"/>
        <v>0.89890999999999999</v>
      </c>
      <c r="G1160" s="139">
        <v>1</v>
      </c>
      <c r="H1160" s="131">
        <f t="shared" si="38"/>
        <v>4494.55</v>
      </c>
      <c r="I1160" s="140" t="s">
        <v>18</v>
      </c>
      <c r="J1160" s="141" t="s">
        <v>1164</v>
      </c>
      <c r="K1160" s="142" t="s">
        <v>1165</v>
      </c>
      <c r="L1160" s="135"/>
      <c r="M1160" s="165"/>
      <c r="O1160" s="165"/>
    </row>
    <row r="1161" spans="1:15">
      <c r="A1161" s="143" t="s">
        <v>1200</v>
      </c>
      <c r="B1161" s="144" t="s">
        <v>1751</v>
      </c>
      <c r="C1161" s="145">
        <v>13.44</v>
      </c>
      <c r="D1161" s="171">
        <v>1.5660700000000001</v>
      </c>
      <c r="E1161" s="146">
        <v>1</v>
      </c>
      <c r="F1161" s="171">
        <f t="shared" si="37"/>
        <v>1.5660700000000001</v>
      </c>
      <c r="G1161" s="146">
        <v>1</v>
      </c>
      <c r="H1161" s="147">
        <f t="shared" si="38"/>
        <v>7830.35</v>
      </c>
      <c r="I1161" s="148" t="s">
        <v>18</v>
      </c>
      <c r="J1161" s="149" t="s">
        <v>1164</v>
      </c>
      <c r="K1161" s="150" t="s">
        <v>1165</v>
      </c>
      <c r="L1161" s="135"/>
      <c r="M1161" s="165"/>
      <c r="O1161" s="165"/>
    </row>
    <row r="1162" spans="1:15">
      <c r="A1162" s="127" t="s">
        <v>1201</v>
      </c>
      <c r="B1162" s="128" t="s">
        <v>1752</v>
      </c>
      <c r="C1162" s="129">
        <v>5.5</v>
      </c>
      <c r="D1162" s="169">
        <v>0.36336000000000002</v>
      </c>
      <c r="E1162" s="130">
        <v>1</v>
      </c>
      <c r="F1162" s="169">
        <f t="shared" si="37"/>
        <v>0.36336000000000002</v>
      </c>
      <c r="G1162" s="130">
        <v>1</v>
      </c>
      <c r="H1162" s="131">
        <f t="shared" si="38"/>
        <v>1816.8000000000002</v>
      </c>
      <c r="I1162" s="132" t="s">
        <v>18</v>
      </c>
      <c r="J1162" s="133" t="s">
        <v>1164</v>
      </c>
      <c r="K1162" s="134" t="s">
        <v>1165</v>
      </c>
      <c r="L1162" s="135"/>
      <c r="M1162" s="165"/>
      <c r="O1162" s="165"/>
    </row>
    <row r="1163" spans="1:15">
      <c r="A1163" s="136" t="s">
        <v>1202</v>
      </c>
      <c r="B1163" s="137" t="s">
        <v>1752</v>
      </c>
      <c r="C1163" s="138">
        <v>6.75</v>
      </c>
      <c r="D1163" s="170">
        <v>0.45362999999999998</v>
      </c>
      <c r="E1163" s="139">
        <v>1</v>
      </c>
      <c r="F1163" s="170">
        <f t="shared" si="37"/>
        <v>0.45362999999999998</v>
      </c>
      <c r="G1163" s="139">
        <v>1</v>
      </c>
      <c r="H1163" s="131">
        <f t="shared" si="38"/>
        <v>2268.15</v>
      </c>
      <c r="I1163" s="140" t="s">
        <v>18</v>
      </c>
      <c r="J1163" s="141" t="s">
        <v>1164</v>
      </c>
      <c r="K1163" s="142" t="s">
        <v>1165</v>
      </c>
      <c r="L1163" s="135"/>
      <c r="M1163" s="165"/>
      <c r="O1163" s="165"/>
    </row>
    <row r="1164" spans="1:15">
      <c r="A1164" s="136" t="s">
        <v>1203</v>
      </c>
      <c r="B1164" s="137" t="s">
        <v>1752</v>
      </c>
      <c r="C1164" s="138">
        <v>8.44</v>
      </c>
      <c r="D1164" s="170">
        <v>0.63717999999999997</v>
      </c>
      <c r="E1164" s="139">
        <v>1</v>
      </c>
      <c r="F1164" s="170">
        <f t="shared" si="37"/>
        <v>0.63717999999999997</v>
      </c>
      <c r="G1164" s="139">
        <v>1</v>
      </c>
      <c r="H1164" s="131">
        <f t="shared" si="38"/>
        <v>3185.8999999999996</v>
      </c>
      <c r="I1164" s="140" t="s">
        <v>18</v>
      </c>
      <c r="J1164" s="141" t="s">
        <v>1164</v>
      </c>
      <c r="K1164" s="142" t="s">
        <v>1165</v>
      </c>
      <c r="L1164" s="135"/>
      <c r="M1164" s="165"/>
      <c r="O1164" s="165"/>
    </row>
    <row r="1165" spans="1:15">
      <c r="A1165" s="143" t="s">
        <v>1204</v>
      </c>
      <c r="B1165" s="144" t="s">
        <v>1752</v>
      </c>
      <c r="C1165" s="145">
        <v>11.15</v>
      </c>
      <c r="D1165" s="171">
        <v>0.96009</v>
      </c>
      <c r="E1165" s="146">
        <v>1</v>
      </c>
      <c r="F1165" s="171">
        <f t="shared" si="37"/>
        <v>0.96009</v>
      </c>
      <c r="G1165" s="146">
        <v>1</v>
      </c>
      <c r="H1165" s="147">
        <f t="shared" si="38"/>
        <v>4800.45</v>
      </c>
      <c r="I1165" s="148" t="s">
        <v>18</v>
      </c>
      <c r="J1165" s="149" t="s">
        <v>1164</v>
      </c>
      <c r="K1165" s="150" t="s">
        <v>1165</v>
      </c>
      <c r="L1165" s="135"/>
      <c r="M1165" s="165"/>
      <c r="O1165" s="165"/>
    </row>
    <row r="1166" spans="1:15" s="135" customFormat="1">
      <c r="A1166" s="127" t="s">
        <v>1205</v>
      </c>
      <c r="B1166" s="128" t="s">
        <v>1753</v>
      </c>
      <c r="C1166" s="129">
        <v>17.75</v>
      </c>
      <c r="D1166" s="169">
        <v>0.69006000000000001</v>
      </c>
      <c r="E1166" s="130">
        <v>1</v>
      </c>
      <c r="F1166" s="169">
        <f t="shared" si="37"/>
        <v>0.69006000000000001</v>
      </c>
      <c r="G1166" s="130">
        <v>1</v>
      </c>
      <c r="H1166" s="131">
        <f t="shared" si="38"/>
        <v>3450.3</v>
      </c>
      <c r="I1166" s="132" t="s">
        <v>18</v>
      </c>
      <c r="J1166" s="133" t="s">
        <v>1164</v>
      </c>
      <c r="K1166" s="134" t="s">
        <v>1165</v>
      </c>
      <c r="L1166" s="126"/>
      <c r="M1166" s="165"/>
      <c r="N1166" s="164"/>
      <c r="O1166" s="165"/>
    </row>
    <row r="1167" spans="1:15">
      <c r="A1167" s="136" t="s">
        <v>1206</v>
      </c>
      <c r="B1167" s="137" t="s">
        <v>1753</v>
      </c>
      <c r="C1167" s="138">
        <v>11.45</v>
      </c>
      <c r="D1167" s="170">
        <v>0.87444</v>
      </c>
      <c r="E1167" s="139">
        <v>1</v>
      </c>
      <c r="F1167" s="170">
        <f t="shared" ref="F1167:F1230" si="39">ROUND(D1167*E1167,5)</f>
        <v>0.87444</v>
      </c>
      <c r="G1167" s="139">
        <v>1</v>
      </c>
      <c r="H1167" s="131">
        <f t="shared" si="38"/>
        <v>4372.2</v>
      </c>
      <c r="I1167" s="140" t="s">
        <v>18</v>
      </c>
      <c r="J1167" s="141" t="s">
        <v>1164</v>
      </c>
      <c r="K1167" s="142" t="s">
        <v>1165</v>
      </c>
      <c r="L1167" s="135"/>
      <c r="M1167" s="165"/>
      <c r="N1167" s="166"/>
      <c r="O1167" s="165"/>
    </row>
    <row r="1168" spans="1:15">
      <c r="A1168" s="136" t="s">
        <v>1207</v>
      </c>
      <c r="B1168" s="137" t="s">
        <v>1753</v>
      </c>
      <c r="C1168" s="138">
        <v>15.3</v>
      </c>
      <c r="D1168" s="170">
        <v>1.0717000000000001</v>
      </c>
      <c r="E1168" s="139">
        <v>1</v>
      </c>
      <c r="F1168" s="170">
        <f t="shared" si="39"/>
        <v>1.0717000000000001</v>
      </c>
      <c r="G1168" s="139">
        <v>1</v>
      </c>
      <c r="H1168" s="131">
        <f t="shared" si="38"/>
        <v>5358.5000000000009</v>
      </c>
      <c r="I1168" s="140" t="s">
        <v>18</v>
      </c>
      <c r="J1168" s="141" t="s">
        <v>1164</v>
      </c>
      <c r="K1168" s="142" t="s">
        <v>1165</v>
      </c>
      <c r="L1168" s="135"/>
      <c r="M1168" s="165"/>
      <c r="O1168" s="165"/>
    </row>
    <row r="1169" spans="1:15">
      <c r="A1169" s="143" t="s">
        <v>1208</v>
      </c>
      <c r="B1169" s="144" t="s">
        <v>1753</v>
      </c>
      <c r="C1169" s="145">
        <v>33.6</v>
      </c>
      <c r="D1169" s="171">
        <v>2.1444899999999998</v>
      </c>
      <c r="E1169" s="146">
        <v>1</v>
      </c>
      <c r="F1169" s="171">
        <f t="shared" si="39"/>
        <v>2.1444899999999998</v>
      </c>
      <c r="G1169" s="146">
        <v>1</v>
      </c>
      <c r="H1169" s="147">
        <f t="shared" si="38"/>
        <v>10722.449999999999</v>
      </c>
      <c r="I1169" s="148" t="s">
        <v>18</v>
      </c>
      <c r="J1169" s="149" t="s">
        <v>1164</v>
      </c>
      <c r="K1169" s="150" t="s">
        <v>1165</v>
      </c>
      <c r="L1169" s="135"/>
      <c r="M1169" s="165"/>
      <c r="O1169" s="165"/>
    </row>
    <row r="1170" spans="1:15">
      <c r="A1170" s="127" t="s">
        <v>1209</v>
      </c>
      <c r="B1170" s="128" t="s">
        <v>1754</v>
      </c>
      <c r="C1170" s="129">
        <v>4.24</v>
      </c>
      <c r="D1170" s="169">
        <v>0.44274999999999998</v>
      </c>
      <c r="E1170" s="130">
        <v>1</v>
      </c>
      <c r="F1170" s="169">
        <f t="shared" si="39"/>
        <v>0.44274999999999998</v>
      </c>
      <c r="G1170" s="130">
        <v>1</v>
      </c>
      <c r="H1170" s="131">
        <f t="shared" si="38"/>
        <v>2213.75</v>
      </c>
      <c r="I1170" s="132" t="s">
        <v>18</v>
      </c>
      <c r="J1170" s="133" t="s">
        <v>1164</v>
      </c>
      <c r="K1170" s="134" t="s">
        <v>1165</v>
      </c>
      <c r="L1170" s="135"/>
      <c r="M1170" s="165"/>
      <c r="O1170" s="165"/>
    </row>
    <row r="1171" spans="1:15">
      <c r="A1171" s="136" t="s">
        <v>1210</v>
      </c>
      <c r="B1171" s="137" t="s">
        <v>1754</v>
      </c>
      <c r="C1171" s="138">
        <v>6.9</v>
      </c>
      <c r="D1171" s="170">
        <v>0.58945999999999998</v>
      </c>
      <c r="E1171" s="139">
        <v>1</v>
      </c>
      <c r="F1171" s="170">
        <f t="shared" si="39"/>
        <v>0.58945999999999998</v>
      </c>
      <c r="G1171" s="139">
        <v>1</v>
      </c>
      <c r="H1171" s="131">
        <f t="shared" si="38"/>
        <v>2947.2999999999997</v>
      </c>
      <c r="I1171" s="140" t="s">
        <v>18</v>
      </c>
      <c r="J1171" s="141" t="s">
        <v>1164</v>
      </c>
      <c r="K1171" s="142" t="s">
        <v>1165</v>
      </c>
      <c r="L1171" s="135"/>
      <c r="M1171" s="165"/>
      <c r="O1171" s="165"/>
    </row>
    <row r="1172" spans="1:15">
      <c r="A1172" s="136" t="s">
        <v>1211</v>
      </c>
      <c r="B1172" s="137" t="s">
        <v>1754</v>
      </c>
      <c r="C1172" s="138">
        <v>7.79</v>
      </c>
      <c r="D1172" s="170">
        <v>0.84989000000000003</v>
      </c>
      <c r="E1172" s="139">
        <v>1</v>
      </c>
      <c r="F1172" s="170">
        <f t="shared" si="39"/>
        <v>0.84989000000000003</v>
      </c>
      <c r="G1172" s="139">
        <v>1</v>
      </c>
      <c r="H1172" s="131">
        <f t="shared" si="38"/>
        <v>4249.45</v>
      </c>
      <c r="I1172" s="140" t="s">
        <v>18</v>
      </c>
      <c r="J1172" s="141" t="s">
        <v>1164</v>
      </c>
      <c r="K1172" s="142" t="s">
        <v>1165</v>
      </c>
      <c r="L1172" s="135"/>
      <c r="M1172" s="165"/>
      <c r="O1172" s="165"/>
    </row>
    <row r="1173" spans="1:15">
      <c r="A1173" s="143" t="s">
        <v>1212</v>
      </c>
      <c r="B1173" s="144" t="s">
        <v>1754</v>
      </c>
      <c r="C1173" s="145">
        <v>21</v>
      </c>
      <c r="D1173" s="171">
        <v>1.9042300000000001</v>
      </c>
      <c r="E1173" s="146">
        <v>1</v>
      </c>
      <c r="F1173" s="171">
        <f t="shared" si="39"/>
        <v>1.9042300000000001</v>
      </c>
      <c r="G1173" s="146">
        <v>1</v>
      </c>
      <c r="H1173" s="147">
        <f t="shared" si="38"/>
        <v>9521.15</v>
      </c>
      <c r="I1173" s="148" t="s">
        <v>18</v>
      </c>
      <c r="J1173" s="149" t="s">
        <v>1164</v>
      </c>
      <c r="K1173" s="150" t="s">
        <v>1165</v>
      </c>
      <c r="L1173" s="135"/>
      <c r="M1173" s="165"/>
      <c r="O1173" s="165"/>
    </row>
    <row r="1174" spans="1:15" s="135" customFormat="1">
      <c r="A1174" s="127" t="s">
        <v>1213</v>
      </c>
      <c r="B1174" s="128" t="s">
        <v>1755</v>
      </c>
      <c r="C1174" s="129">
        <v>2.48</v>
      </c>
      <c r="D1174" s="169">
        <v>0.22661999999999999</v>
      </c>
      <c r="E1174" s="130">
        <v>1</v>
      </c>
      <c r="F1174" s="169">
        <f t="shared" si="39"/>
        <v>0.22661999999999999</v>
      </c>
      <c r="G1174" s="130">
        <v>1</v>
      </c>
      <c r="H1174" s="131">
        <f t="shared" si="38"/>
        <v>1133.0999999999999</v>
      </c>
      <c r="I1174" s="132" t="s">
        <v>17</v>
      </c>
      <c r="J1174" s="133" t="s">
        <v>1164</v>
      </c>
      <c r="K1174" s="134" t="s">
        <v>1165</v>
      </c>
      <c r="L1174" s="126"/>
      <c r="M1174" s="165"/>
      <c r="N1174" s="164"/>
      <c r="O1174" s="165"/>
    </row>
    <row r="1175" spans="1:15">
      <c r="A1175" s="136" t="s">
        <v>1214</v>
      </c>
      <c r="B1175" s="137" t="s">
        <v>1755</v>
      </c>
      <c r="C1175" s="138">
        <v>2.6</v>
      </c>
      <c r="D1175" s="170">
        <v>0.28473999999999999</v>
      </c>
      <c r="E1175" s="139">
        <v>1</v>
      </c>
      <c r="F1175" s="170">
        <f t="shared" si="39"/>
        <v>0.28473999999999999</v>
      </c>
      <c r="G1175" s="139">
        <v>1</v>
      </c>
      <c r="H1175" s="131">
        <f t="shared" si="38"/>
        <v>1423.7</v>
      </c>
      <c r="I1175" s="140" t="s">
        <v>17</v>
      </c>
      <c r="J1175" s="141" t="s">
        <v>1164</v>
      </c>
      <c r="K1175" s="142" t="s">
        <v>1165</v>
      </c>
      <c r="L1175" s="135"/>
      <c r="M1175" s="165"/>
      <c r="N1175" s="166"/>
      <c r="O1175" s="165"/>
    </row>
    <row r="1176" spans="1:15">
      <c r="A1176" s="136" t="s">
        <v>1215</v>
      </c>
      <c r="B1176" s="137" t="s">
        <v>1755</v>
      </c>
      <c r="C1176" s="138">
        <v>2.68</v>
      </c>
      <c r="D1176" s="170">
        <v>0.56503999999999999</v>
      </c>
      <c r="E1176" s="139">
        <v>1</v>
      </c>
      <c r="F1176" s="170">
        <f t="shared" si="39"/>
        <v>0.56503999999999999</v>
      </c>
      <c r="G1176" s="139">
        <v>1</v>
      </c>
      <c r="H1176" s="131">
        <f t="shared" si="38"/>
        <v>2825.2</v>
      </c>
      <c r="I1176" s="140" t="s">
        <v>17</v>
      </c>
      <c r="J1176" s="141" t="s">
        <v>1164</v>
      </c>
      <c r="K1176" s="142" t="s">
        <v>1165</v>
      </c>
      <c r="L1176" s="135"/>
      <c r="M1176" s="165"/>
      <c r="O1176" s="165"/>
    </row>
    <row r="1177" spans="1:15">
      <c r="A1177" s="143" t="s">
        <v>1216</v>
      </c>
      <c r="B1177" s="144" t="s">
        <v>1755</v>
      </c>
      <c r="C1177" s="145">
        <v>6.29</v>
      </c>
      <c r="D1177" s="171">
        <v>1.6143799999999999</v>
      </c>
      <c r="E1177" s="146">
        <v>1</v>
      </c>
      <c r="F1177" s="171">
        <f t="shared" si="39"/>
        <v>1.6143799999999999</v>
      </c>
      <c r="G1177" s="146">
        <v>1</v>
      </c>
      <c r="H1177" s="147">
        <f t="shared" si="38"/>
        <v>8071.9</v>
      </c>
      <c r="I1177" s="148" t="s">
        <v>17</v>
      </c>
      <c r="J1177" s="149" t="s">
        <v>1164</v>
      </c>
      <c r="K1177" s="150" t="s">
        <v>1165</v>
      </c>
      <c r="L1177" s="135"/>
      <c r="M1177" s="165"/>
      <c r="O1177" s="165"/>
    </row>
    <row r="1178" spans="1:15">
      <c r="A1178" s="127" t="s">
        <v>1217</v>
      </c>
      <c r="B1178" s="128" t="s">
        <v>1756</v>
      </c>
      <c r="C1178" s="129">
        <v>10.96</v>
      </c>
      <c r="D1178" s="169">
        <v>0.53519000000000005</v>
      </c>
      <c r="E1178" s="130">
        <v>1</v>
      </c>
      <c r="F1178" s="169">
        <f t="shared" si="39"/>
        <v>0.53519000000000005</v>
      </c>
      <c r="G1178" s="130">
        <v>1</v>
      </c>
      <c r="H1178" s="131">
        <f t="shared" si="38"/>
        <v>2675.9500000000003</v>
      </c>
      <c r="I1178" s="132" t="s">
        <v>17</v>
      </c>
      <c r="J1178" s="133" t="s">
        <v>1164</v>
      </c>
      <c r="K1178" s="134" t="s">
        <v>1165</v>
      </c>
      <c r="L1178" s="135"/>
      <c r="M1178" s="165"/>
      <c r="O1178" s="165"/>
    </row>
    <row r="1179" spans="1:15">
      <c r="A1179" s="136" t="s">
        <v>1218</v>
      </c>
      <c r="B1179" s="137" t="s">
        <v>1756</v>
      </c>
      <c r="C1179" s="138">
        <v>12.64</v>
      </c>
      <c r="D1179" s="170">
        <v>0.61845000000000006</v>
      </c>
      <c r="E1179" s="139">
        <v>1</v>
      </c>
      <c r="F1179" s="170">
        <f t="shared" si="39"/>
        <v>0.61845000000000006</v>
      </c>
      <c r="G1179" s="139">
        <v>1</v>
      </c>
      <c r="H1179" s="131">
        <f t="shared" si="38"/>
        <v>3092.2500000000005</v>
      </c>
      <c r="I1179" s="140" t="s">
        <v>17</v>
      </c>
      <c r="J1179" s="141" t="s">
        <v>1164</v>
      </c>
      <c r="K1179" s="142" t="s">
        <v>1165</v>
      </c>
      <c r="L1179" s="135"/>
      <c r="M1179" s="165"/>
      <c r="O1179" s="165"/>
    </row>
    <row r="1180" spans="1:15">
      <c r="A1180" s="136" t="s">
        <v>1219</v>
      </c>
      <c r="B1180" s="137" t="s">
        <v>1756</v>
      </c>
      <c r="C1180" s="138">
        <v>9.7799999999999994</v>
      </c>
      <c r="D1180" s="170">
        <v>0.74965999999999999</v>
      </c>
      <c r="E1180" s="139">
        <v>1</v>
      </c>
      <c r="F1180" s="170">
        <f t="shared" si="39"/>
        <v>0.74965999999999999</v>
      </c>
      <c r="G1180" s="139">
        <v>1</v>
      </c>
      <c r="H1180" s="131">
        <f t="shared" si="38"/>
        <v>3748.3</v>
      </c>
      <c r="I1180" s="140" t="s">
        <v>17</v>
      </c>
      <c r="J1180" s="141" t="s">
        <v>1164</v>
      </c>
      <c r="K1180" s="142" t="s">
        <v>1165</v>
      </c>
      <c r="L1180" s="135"/>
      <c r="M1180" s="165"/>
      <c r="O1180" s="165"/>
    </row>
    <row r="1181" spans="1:15">
      <c r="A1181" s="143" t="s">
        <v>1220</v>
      </c>
      <c r="B1181" s="144" t="s">
        <v>1756</v>
      </c>
      <c r="C1181" s="145">
        <v>11.75</v>
      </c>
      <c r="D1181" s="171">
        <v>2.6237900000000001</v>
      </c>
      <c r="E1181" s="146">
        <v>1</v>
      </c>
      <c r="F1181" s="171">
        <f t="shared" si="39"/>
        <v>2.6237900000000001</v>
      </c>
      <c r="G1181" s="146">
        <v>1</v>
      </c>
      <c r="H1181" s="147">
        <f t="shared" si="38"/>
        <v>13118.95</v>
      </c>
      <c r="I1181" s="148" t="s">
        <v>17</v>
      </c>
      <c r="J1181" s="149" t="s">
        <v>1164</v>
      </c>
      <c r="K1181" s="150" t="s">
        <v>1165</v>
      </c>
      <c r="L1181" s="135"/>
      <c r="M1181" s="165"/>
      <c r="O1181" s="165"/>
    </row>
    <row r="1182" spans="1:15" s="135" customFormat="1">
      <c r="A1182" s="127" t="s">
        <v>1221</v>
      </c>
      <c r="B1182" s="128" t="s">
        <v>1757</v>
      </c>
      <c r="C1182" s="129">
        <v>3.48</v>
      </c>
      <c r="D1182" s="169">
        <v>0.28416999999999998</v>
      </c>
      <c r="E1182" s="130">
        <v>1</v>
      </c>
      <c r="F1182" s="169">
        <f t="shared" si="39"/>
        <v>0.28416999999999998</v>
      </c>
      <c r="G1182" s="130">
        <v>1</v>
      </c>
      <c r="H1182" s="131">
        <f t="shared" si="38"/>
        <v>1420.85</v>
      </c>
      <c r="I1182" s="132" t="s">
        <v>17</v>
      </c>
      <c r="J1182" s="133" t="s">
        <v>1164</v>
      </c>
      <c r="K1182" s="134" t="s">
        <v>1165</v>
      </c>
      <c r="L1182" s="126"/>
      <c r="M1182" s="165"/>
      <c r="N1182" s="164"/>
      <c r="O1182" s="165"/>
    </row>
    <row r="1183" spans="1:15">
      <c r="A1183" s="136" t="s">
        <v>1222</v>
      </c>
      <c r="B1183" s="137" t="s">
        <v>1757</v>
      </c>
      <c r="C1183" s="138">
        <v>4</v>
      </c>
      <c r="D1183" s="170">
        <v>0.36325000000000002</v>
      </c>
      <c r="E1183" s="139">
        <v>1</v>
      </c>
      <c r="F1183" s="170">
        <f t="shared" si="39"/>
        <v>0.36325000000000002</v>
      </c>
      <c r="G1183" s="139">
        <v>1</v>
      </c>
      <c r="H1183" s="131">
        <f t="shared" si="38"/>
        <v>1816.25</v>
      </c>
      <c r="I1183" s="140" t="s">
        <v>17</v>
      </c>
      <c r="J1183" s="141" t="s">
        <v>1164</v>
      </c>
      <c r="K1183" s="142" t="s">
        <v>1165</v>
      </c>
      <c r="L1183" s="135"/>
      <c r="M1183" s="165"/>
      <c r="N1183" s="166"/>
      <c r="O1183" s="165"/>
    </row>
    <row r="1184" spans="1:15">
      <c r="A1184" s="136" t="s">
        <v>1223</v>
      </c>
      <c r="B1184" s="137" t="s">
        <v>1757</v>
      </c>
      <c r="C1184" s="138">
        <v>4.51</v>
      </c>
      <c r="D1184" s="170">
        <v>0.65905000000000002</v>
      </c>
      <c r="E1184" s="139">
        <v>1</v>
      </c>
      <c r="F1184" s="170">
        <f t="shared" si="39"/>
        <v>0.65905000000000002</v>
      </c>
      <c r="G1184" s="139">
        <v>1</v>
      </c>
      <c r="H1184" s="131">
        <f t="shared" si="38"/>
        <v>3295.25</v>
      </c>
      <c r="I1184" s="140" t="s">
        <v>17</v>
      </c>
      <c r="J1184" s="141" t="s">
        <v>1164</v>
      </c>
      <c r="K1184" s="142" t="s">
        <v>1165</v>
      </c>
      <c r="L1184" s="135"/>
      <c r="M1184" s="165"/>
      <c r="O1184" s="165"/>
    </row>
    <row r="1185" spans="1:15">
      <c r="A1185" s="143" t="s">
        <v>1224</v>
      </c>
      <c r="B1185" s="144" t="s">
        <v>1757</v>
      </c>
      <c r="C1185" s="145">
        <v>7.56</v>
      </c>
      <c r="D1185" s="171">
        <v>2.1460699999999999</v>
      </c>
      <c r="E1185" s="146">
        <v>1</v>
      </c>
      <c r="F1185" s="171">
        <f t="shared" si="39"/>
        <v>2.1460699999999999</v>
      </c>
      <c r="G1185" s="146">
        <v>1</v>
      </c>
      <c r="H1185" s="147">
        <f t="shared" si="38"/>
        <v>10730.35</v>
      </c>
      <c r="I1185" s="148" t="s">
        <v>17</v>
      </c>
      <c r="J1185" s="149" t="s">
        <v>1164</v>
      </c>
      <c r="K1185" s="150" t="s">
        <v>1165</v>
      </c>
      <c r="L1185" s="135"/>
      <c r="M1185" s="165"/>
      <c r="O1185" s="165"/>
    </row>
    <row r="1186" spans="1:15">
      <c r="A1186" s="127" t="s">
        <v>1225</v>
      </c>
      <c r="B1186" s="128" t="s">
        <v>1758</v>
      </c>
      <c r="C1186" s="129">
        <v>6.49</v>
      </c>
      <c r="D1186" s="169">
        <v>0.31485000000000002</v>
      </c>
      <c r="E1186" s="130">
        <v>1</v>
      </c>
      <c r="F1186" s="169">
        <f t="shared" si="39"/>
        <v>0.31485000000000002</v>
      </c>
      <c r="G1186" s="130">
        <v>1</v>
      </c>
      <c r="H1186" s="131">
        <f t="shared" si="38"/>
        <v>1574.25</v>
      </c>
      <c r="I1186" s="132" t="s">
        <v>17</v>
      </c>
      <c r="J1186" s="133" t="s">
        <v>1164</v>
      </c>
      <c r="K1186" s="134" t="s">
        <v>1165</v>
      </c>
      <c r="L1186" s="135"/>
      <c r="M1186" s="165"/>
      <c r="O1186" s="165"/>
    </row>
    <row r="1187" spans="1:15">
      <c r="A1187" s="136" t="s">
        <v>1226</v>
      </c>
      <c r="B1187" s="137" t="s">
        <v>1758</v>
      </c>
      <c r="C1187" s="138">
        <v>4.26</v>
      </c>
      <c r="D1187" s="170">
        <v>0.35942000000000002</v>
      </c>
      <c r="E1187" s="139">
        <v>1</v>
      </c>
      <c r="F1187" s="170">
        <f t="shared" si="39"/>
        <v>0.35942000000000002</v>
      </c>
      <c r="G1187" s="139">
        <v>1</v>
      </c>
      <c r="H1187" s="131">
        <f t="shared" si="38"/>
        <v>1797.1000000000001</v>
      </c>
      <c r="I1187" s="140" t="s">
        <v>17</v>
      </c>
      <c r="J1187" s="141" t="s">
        <v>1164</v>
      </c>
      <c r="K1187" s="142" t="s">
        <v>1165</v>
      </c>
      <c r="L1187" s="135"/>
      <c r="M1187" s="165"/>
      <c r="O1187" s="165"/>
    </row>
    <row r="1188" spans="1:15">
      <c r="A1188" s="136" t="s">
        <v>1227</v>
      </c>
      <c r="B1188" s="137" t="s">
        <v>1758</v>
      </c>
      <c r="C1188" s="138">
        <v>4.1100000000000003</v>
      </c>
      <c r="D1188" s="170">
        <v>0.66774</v>
      </c>
      <c r="E1188" s="139">
        <v>1</v>
      </c>
      <c r="F1188" s="170">
        <f t="shared" si="39"/>
        <v>0.66774</v>
      </c>
      <c r="G1188" s="139">
        <v>1</v>
      </c>
      <c r="H1188" s="131">
        <f t="shared" si="38"/>
        <v>3338.7</v>
      </c>
      <c r="I1188" s="140" t="s">
        <v>17</v>
      </c>
      <c r="J1188" s="141" t="s">
        <v>1164</v>
      </c>
      <c r="K1188" s="142" t="s">
        <v>1165</v>
      </c>
      <c r="L1188" s="135"/>
      <c r="M1188" s="165"/>
      <c r="O1188" s="165"/>
    </row>
    <row r="1189" spans="1:15">
      <c r="A1189" s="143" t="s">
        <v>1228</v>
      </c>
      <c r="B1189" s="144" t="s">
        <v>1758</v>
      </c>
      <c r="C1189" s="145">
        <v>8.67</v>
      </c>
      <c r="D1189" s="171">
        <v>2.3388499999999999</v>
      </c>
      <c r="E1189" s="146">
        <v>1</v>
      </c>
      <c r="F1189" s="171">
        <f t="shared" si="39"/>
        <v>2.3388499999999999</v>
      </c>
      <c r="G1189" s="146">
        <v>1</v>
      </c>
      <c r="H1189" s="147">
        <f t="shared" si="38"/>
        <v>11694.25</v>
      </c>
      <c r="I1189" s="148" t="s">
        <v>17</v>
      </c>
      <c r="J1189" s="149" t="s">
        <v>1164</v>
      </c>
      <c r="K1189" s="150" t="s">
        <v>1165</v>
      </c>
      <c r="L1189" s="135"/>
      <c r="M1189" s="165"/>
      <c r="O1189" s="165"/>
    </row>
    <row r="1190" spans="1:15" s="135" customFormat="1">
      <c r="A1190" s="127" t="s">
        <v>1229</v>
      </c>
      <c r="B1190" s="128" t="s">
        <v>1759</v>
      </c>
      <c r="C1190" s="129">
        <v>3.52</v>
      </c>
      <c r="D1190" s="169">
        <v>0.33492</v>
      </c>
      <c r="E1190" s="130">
        <v>1</v>
      </c>
      <c r="F1190" s="169">
        <f t="shared" si="39"/>
        <v>0.33492</v>
      </c>
      <c r="G1190" s="130">
        <v>1</v>
      </c>
      <c r="H1190" s="131">
        <f t="shared" si="38"/>
        <v>1674.6</v>
      </c>
      <c r="I1190" s="132" t="s">
        <v>17</v>
      </c>
      <c r="J1190" s="133" t="s">
        <v>1164</v>
      </c>
      <c r="K1190" s="134" t="s">
        <v>1165</v>
      </c>
      <c r="L1190" s="126"/>
      <c r="M1190" s="165"/>
      <c r="N1190" s="164"/>
      <c r="O1190" s="165"/>
    </row>
    <row r="1191" spans="1:15">
      <c r="A1191" s="136" t="s">
        <v>1230</v>
      </c>
      <c r="B1191" s="137" t="s">
        <v>1759</v>
      </c>
      <c r="C1191" s="138">
        <v>3.56</v>
      </c>
      <c r="D1191" s="170">
        <v>0.46139999999999998</v>
      </c>
      <c r="E1191" s="139">
        <v>1</v>
      </c>
      <c r="F1191" s="170">
        <f t="shared" si="39"/>
        <v>0.46139999999999998</v>
      </c>
      <c r="G1191" s="139">
        <v>1</v>
      </c>
      <c r="H1191" s="131">
        <f t="shared" si="38"/>
        <v>2307</v>
      </c>
      <c r="I1191" s="140" t="s">
        <v>17</v>
      </c>
      <c r="J1191" s="141" t="s">
        <v>1164</v>
      </c>
      <c r="K1191" s="142" t="s">
        <v>1165</v>
      </c>
      <c r="L1191" s="135"/>
      <c r="M1191" s="165"/>
      <c r="N1191" s="166"/>
      <c r="O1191" s="165"/>
    </row>
    <row r="1192" spans="1:15">
      <c r="A1192" s="136" t="s">
        <v>1231</v>
      </c>
      <c r="B1192" s="137" t="s">
        <v>1759</v>
      </c>
      <c r="C1192" s="138">
        <v>4.87</v>
      </c>
      <c r="D1192" s="170">
        <v>0.84613000000000005</v>
      </c>
      <c r="E1192" s="139">
        <v>1</v>
      </c>
      <c r="F1192" s="170">
        <f t="shared" si="39"/>
        <v>0.84613000000000005</v>
      </c>
      <c r="G1192" s="139">
        <v>1</v>
      </c>
      <c r="H1192" s="131">
        <f t="shared" si="38"/>
        <v>4230.6500000000005</v>
      </c>
      <c r="I1192" s="140" t="s">
        <v>17</v>
      </c>
      <c r="J1192" s="141" t="s">
        <v>1164</v>
      </c>
      <c r="K1192" s="142" t="s">
        <v>1165</v>
      </c>
      <c r="L1192" s="135"/>
      <c r="M1192" s="165"/>
      <c r="O1192" s="165"/>
    </row>
    <row r="1193" spans="1:15">
      <c r="A1193" s="143" t="s">
        <v>1232</v>
      </c>
      <c r="B1193" s="144" t="s">
        <v>1759</v>
      </c>
      <c r="C1193" s="145">
        <v>11.48</v>
      </c>
      <c r="D1193" s="171">
        <v>2.4579800000000001</v>
      </c>
      <c r="E1193" s="146">
        <v>1</v>
      </c>
      <c r="F1193" s="171">
        <f t="shared" si="39"/>
        <v>2.4579800000000001</v>
      </c>
      <c r="G1193" s="146">
        <v>1</v>
      </c>
      <c r="H1193" s="147">
        <f t="shared" si="38"/>
        <v>12289.9</v>
      </c>
      <c r="I1193" s="148" t="s">
        <v>17</v>
      </c>
      <c r="J1193" s="149" t="s">
        <v>1164</v>
      </c>
      <c r="K1193" s="150" t="s">
        <v>1165</v>
      </c>
      <c r="L1193" s="135"/>
      <c r="M1193" s="165"/>
      <c r="O1193" s="165"/>
    </row>
    <row r="1194" spans="1:15">
      <c r="A1194" s="127" t="s">
        <v>1233</v>
      </c>
      <c r="B1194" s="128" t="s">
        <v>1760</v>
      </c>
      <c r="C1194" s="129">
        <v>5.97</v>
      </c>
      <c r="D1194" s="169">
        <v>0.30885000000000001</v>
      </c>
      <c r="E1194" s="130">
        <v>1</v>
      </c>
      <c r="F1194" s="169">
        <f t="shared" si="39"/>
        <v>0.30885000000000001</v>
      </c>
      <c r="G1194" s="130">
        <v>1</v>
      </c>
      <c r="H1194" s="131">
        <f t="shared" si="38"/>
        <v>1544.25</v>
      </c>
      <c r="I1194" s="132" t="s">
        <v>17</v>
      </c>
      <c r="J1194" s="133" t="s">
        <v>1164</v>
      </c>
      <c r="K1194" s="134" t="s">
        <v>1165</v>
      </c>
      <c r="L1194" s="135"/>
      <c r="M1194" s="165"/>
      <c r="O1194" s="165"/>
    </row>
    <row r="1195" spans="1:15">
      <c r="A1195" s="136" t="s">
        <v>1234</v>
      </c>
      <c r="B1195" s="137" t="s">
        <v>1760</v>
      </c>
      <c r="C1195" s="138">
        <v>4.6399999999999997</v>
      </c>
      <c r="D1195" s="170">
        <v>0.43523000000000001</v>
      </c>
      <c r="E1195" s="139">
        <v>1</v>
      </c>
      <c r="F1195" s="170">
        <f t="shared" si="39"/>
        <v>0.43523000000000001</v>
      </c>
      <c r="G1195" s="139">
        <v>1</v>
      </c>
      <c r="H1195" s="131">
        <f t="shared" si="38"/>
        <v>2176.15</v>
      </c>
      <c r="I1195" s="140" t="s">
        <v>17</v>
      </c>
      <c r="J1195" s="141" t="s">
        <v>1164</v>
      </c>
      <c r="K1195" s="142" t="s">
        <v>1165</v>
      </c>
      <c r="L1195" s="135"/>
      <c r="M1195" s="165"/>
      <c r="O1195" s="165"/>
    </row>
    <row r="1196" spans="1:15">
      <c r="A1196" s="136" t="s">
        <v>1235</v>
      </c>
      <c r="B1196" s="137" t="s">
        <v>1760</v>
      </c>
      <c r="C1196" s="138">
        <v>3.85</v>
      </c>
      <c r="D1196" s="170">
        <v>0.76265000000000005</v>
      </c>
      <c r="E1196" s="139">
        <v>1</v>
      </c>
      <c r="F1196" s="170">
        <f t="shared" si="39"/>
        <v>0.76265000000000005</v>
      </c>
      <c r="G1196" s="139">
        <v>1</v>
      </c>
      <c r="H1196" s="131">
        <f t="shared" si="38"/>
        <v>3813.2500000000005</v>
      </c>
      <c r="I1196" s="140" t="s">
        <v>17</v>
      </c>
      <c r="J1196" s="141" t="s">
        <v>1164</v>
      </c>
      <c r="K1196" s="142" t="s">
        <v>1165</v>
      </c>
      <c r="L1196" s="135"/>
      <c r="M1196" s="165"/>
      <c r="O1196" s="165"/>
    </row>
    <row r="1197" spans="1:15">
      <c r="A1197" s="143" t="s">
        <v>1236</v>
      </c>
      <c r="B1197" s="144" t="s">
        <v>1760</v>
      </c>
      <c r="C1197" s="145">
        <v>7.63</v>
      </c>
      <c r="D1197" s="171">
        <v>1.8555999999999999</v>
      </c>
      <c r="E1197" s="146">
        <v>1</v>
      </c>
      <c r="F1197" s="171">
        <f t="shared" si="39"/>
        <v>1.8555999999999999</v>
      </c>
      <c r="G1197" s="146">
        <v>1</v>
      </c>
      <c r="H1197" s="147">
        <f t="shared" si="38"/>
        <v>9278</v>
      </c>
      <c r="I1197" s="148" t="s">
        <v>17</v>
      </c>
      <c r="J1197" s="149" t="s">
        <v>1164</v>
      </c>
      <c r="K1197" s="150" t="s">
        <v>1165</v>
      </c>
      <c r="L1197" s="135"/>
      <c r="M1197" s="165"/>
      <c r="O1197" s="165"/>
    </row>
    <row r="1198" spans="1:15" s="135" customFormat="1">
      <c r="A1198" s="127" t="s">
        <v>1432</v>
      </c>
      <c r="B1198" s="128" t="s">
        <v>1761</v>
      </c>
      <c r="C1198" s="129">
        <v>3.24</v>
      </c>
      <c r="D1198" s="169">
        <v>0.91152</v>
      </c>
      <c r="E1198" s="130">
        <v>1</v>
      </c>
      <c r="F1198" s="169">
        <f t="shared" si="39"/>
        <v>0.91152</v>
      </c>
      <c r="G1198" s="130">
        <v>1</v>
      </c>
      <c r="H1198" s="131">
        <f t="shared" si="38"/>
        <v>4557.6000000000004</v>
      </c>
      <c r="I1198" s="132" t="s">
        <v>17</v>
      </c>
      <c r="J1198" s="133" t="s">
        <v>123</v>
      </c>
      <c r="K1198" s="134" t="s">
        <v>129</v>
      </c>
      <c r="L1198" s="126"/>
      <c r="M1198" s="165"/>
      <c r="N1198" s="164"/>
      <c r="O1198" s="165"/>
    </row>
    <row r="1199" spans="1:15">
      <c r="A1199" s="136" t="s">
        <v>1433</v>
      </c>
      <c r="B1199" s="137" t="s">
        <v>1761</v>
      </c>
      <c r="C1199" s="138">
        <v>4.34</v>
      </c>
      <c r="D1199" s="170">
        <v>1.3376999999999999</v>
      </c>
      <c r="E1199" s="139">
        <v>1</v>
      </c>
      <c r="F1199" s="170">
        <f t="shared" si="39"/>
        <v>1.3376999999999999</v>
      </c>
      <c r="G1199" s="139">
        <v>1</v>
      </c>
      <c r="H1199" s="131">
        <f t="shared" si="38"/>
        <v>6688.4999999999991</v>
      </c>
      <c r="I1199" s="140" t="s">
        <v>17</v>
      </c>
      <c r="J1199" s="141" t="s">
        <v>123</v>
      </c>
      <c r="K1199" s="142" t="s">
        <v>129</v>
      </c>
      <c r="L1199" s="135"/>
      <c r="M1199" s="165"/>
      <c r="N1199" s="166"/>
      <c r="O1199" s="165"/>
    </row>
    <row r="1200" spans="1:15">
      <c r="A1200" s="136" t="s">
        <v>1434</v>
      </c>
      <c r="B1200" s="137" t="s">
        <v>1761</v>
      </c>
      <c r="C1200" s="138">
        <v>7.91</v>
      </c>
      <c r="D1200" s="170">
        <v>2.1642299999999999</v>
      </c>
      <c r="E1200" s="139">
        <v>1</v>
      </c>
      <c r="F1200" s="170">
        <f t="shared" si="39"/>
        <v>2.1642299999999999</v>
      </c>
      <c r="G1200" s="139">
        <v>1</v>
      </c>
      <c r="H1200" s="131">
        <f t="shared" si="38"/>
        <v>10821.15</v>
      </c>
      <c r="I1200" s="140" t="s">
        <v>17</v>
      </c>
      <c r="J1200" s="141" t="s">
        <v>123</v>
      </c>
      <c r="K1200" s="142" t="s">
        <v>129</v>
      </c>
      <c r="L1200" s="135"/>
      <c r="M1200" s="165"/>
      <c r="O1200" s="165"/>
    </row>
    <row r="1201" spans="1:15">
      <c r="A1201" s="143" t="s">
        <v>1435</v>
      </c>
      <c r="B1201" s="144" t="s">
        <v>1761</v>
      </c>
      <c r="C1201" s="145">
        <v>15.31</v>
      </c>
      <c r="D1201" s="171">
        <v>4.8173899999999996</v>
      </c>
      <c r="E1201" s="146">
        <v>1</v>
      </c>
      <c r="F1201" s="171">
        <f t="shared" si="39"/>
        <v>4.8173899999999996</v>
      </c>
      <c r="G1201" s="146">
        <v>1</v>
      </c>
      <c r="H1201" s="147">
        <f t="shared" si="38"/>
        <v>24086.949999999997</v>
      </c>
      <c r="I1201" s="148" t="s">
        <v>17</v>
      </c>
      <c r="J1201" s="149" t="s">
        <v>123</v>
      </c>
      <c r="K1201" s="150" t="s">
        <v>129</v>
      </c>
      <c r="L1201" s="135"/>
      <c r="M1201" s="165"/>
      <c r="O1201" s="165"/>
    </row>
    <row r="1202" spans="1:15">
      <c r="A1202" s="127" t="s">
        <v>1436</v>
      </c>
      <c r="B1202" s="128" t="s">
        <v>1762</v>
      </c>
      <c r="C1202" s="129">
        <v>2.4</v>
      </c>
      <c r="D1202" s="169">
        <v>0.87888999999999995</v>
      </c>
      <c r="E1202" s="130">
        <v>1</v>
      </c>
      <c r="F1202" s="169">
        <f t="shared" si="39"/>
        <v>0.87888999999999995</v>
      </c>
      <c r="G1202" s="130">
        <v>1</v>
      </c>
      <c r="H1202" s="131">
        <f t="shared" si="38"/>
        <v>4394.45</v>
      </c>
      <c r="I1202" s="132" t="s">
        <v>17</v>
      </c>
      <c r="J1202" s="133" t="s">
        <v>123</v>
      </c>
      <c r="K1202" s="134" t="s">
        <v>129</v>
      </c>
      <c r="L1202" s="135"/>
      <c r="M1202" s="165"/>
      <c r="O1202" s="165"/>
    </row>
    <row r="1203" spans="1:15">
      <c r="A1203" s="136" t="s">
        <v>1437</v>
      </c>
      <c r="B1203" s="137" t="s">
        <v>1762</v>
      </c>
      <c r="C1203" s="138">
        <v>4.12</v>
      </c>
      <c r="D1203" s="170">
        <v>1.28356</v>
      </c>
      <c r="E1203" s="139">
        <v>1</v>
      </c>
      <c r="F1203" s="170">
        <f t="shared" si="39"/>
        <v>1.28356</v>
      </c>
      <c r="G1203" s="139">
        <v>1</v>
      </c>
      <c r="H1203" s="131">
        <f t="shared" si="38"/>
        <v>6417.8</v>
      </c>
      <c r="I1203" s="140" t="s">
        <v>17</v>
      </c>
      <c r="J1203" s="141" t="s">
        <v>123</v>
      </c>
      <c r="K1203" s="142" t="s">
        <v>129</v>
      </c>
      <c r="L1203" s="135"/>
      <c r="M1203" s="165"/>
      <c r="O1203" s="165"/>
    </row>
    <row r="1204" spans="1:15">
      <c r="A1204" s="136" t="s">
        <v>1438</v>
      </c>
      <c r="B1204" s="137" t="s">
        <v>1762</v>
      </c>
      <c r="C1204" s="138">
        <v>6.88</v>
      </c>
      <c r="D1204" s="170">
        <v>2.0742600000000002</v>
      </c>
      <c r="E1204" s="139">
        <v>1</v>
      </c>
      <c r="F1204" s="170">
        <f t="shared" si="39"/>
        <v>2.0742600000000002</v>
      </c>
      <c r="G1204" s="139">
        <v>1</v>
      </c>
      <c r="H1204" s="131">
        <f t="shared" si="38"/>
        <v>10371.300000000001</v>
      </c>
      <c r="I1204" s="140" t="s">
        <v>17</v>
      </c>
      <c r="J1204" s="141" t="s">
        <v>123</v>
      </c>
      <c r="K1204" s="142" t="s">
        <v>129</v>
      </c>
      <c r="L1204" s="135"/>
      <c r="M1204" s="165"/>
      <c r="O1204" s="165"/>
    </row>
    <row r="1205" spans="1:15">
      <c r="A1205" s="143" t="s">
        <v>1439</v>
      </c>
      <c r="B1205" s="144" t="s">
        <v>1762</v>
      </c>
      <c r="C1205" s="145">
        <v>16.64</v>
      </c>
      <c r="D1205" s="171">
        <v>4.3311200000000003</v>
      </c>
      <c r="E1205" s="146">
        <v>1</v>
      </c>
      <c r="F1205" s="171">
        <f t="shared" si="39"/>
        <v>4.3311200000000003</v>
      </c>
      <c r="G1205" s="146">
        <v>1</v>
      </c>
      <c r="H1205" s="147">
        <f t="shared" si="38"/>
        <v>21655.600000000002</v>
      </c>
      <c r="I1205" s="148" t="s">
        <v>17</v>
      </c>
      <c r="J1205" s="149" t="s">
        <v>123</v>
      </c>
      <c r="K1205" s="150" t="s">
        <v>129</v>
      </c>
      <c r="L1205" s="135"/>
      <c r="M1205" s="165"/>
      <c r="O1205" s="165"/>
    </row>
    <row r="1206" spans="1:15" s="135" customFormat="1">
      <c r="A1206" s="127" t="s">
        <v>1440</v>
      </c>
      <c r="B1206" s="128" t="s">
        <v>1763</v>
      </c>
      <c r="C1206" s="129">
        <v>2.5</v>
      </c>
      <c r="D1206" s="169">
        <v>0.84811999999999999</v>
      </c>
      <c r="E1206" s="130">
        <v>1</v>
      </c>
      <c r="F1206" s="169">
        <f t="shared" si="39"/>
        <v>0.84811999999999999</v>
      </c>
      <c r="G1206" s="130">
        <v>1</v>
      </c>
      <c r="H1206" s="131">
        <f t="shared" si="38"/>
        <v>4240.6000000000004</v>
      </c>
      <c r="I1206" s="132" t="s">
        <v>17</v>
      </c>
      <c r="J1206" s="133" t="s">
        <v>123</v>
      </c>
      <c r="K1206" s="134" t="s">
        <v>129</v>
      </c>
      <c r="L1206" s="126"/>
      <c r="M1206" s="165"/>
      <c r="N1206" s="164"/>
      <c r="O1206" s="165"/>
    </row>
    <row r="1207" spans="1:15">
      <c r="A1207" s="136" t="s">
        <v>1441</v>
      </c>
      <c r="B1207" s="137" t="s">
        <v>1763</v>
      </c>
      <c r="C1207" s="138">
        <v>3.73</v>
      </c>
      <c r="D1207" s="170">
        <v>1.22342</v>
      </c>
      <c r="E1207" s="139">
        <v>1</v>
      </c>
      <c r="F1207" s="170">
        <f t="shared" si="39"/>
        <v>1.22342</v>
      </c>
      <c r="G1207" s="139">
        <v>1</v>
      </c>
      <c r="H1207" s="131">
        <f t="shared" si="38"/>
        <v>6117.0999999999995</v>
      </c>
      <c r="I1207" s="140" t="s">
        <v>17</v>
      </c>
      <c r="J1207" s="141" t="s">
        <v>123</v>
      </c>
      <c r="K1207" s="142" t="s">
        <v>129</v>
      </c>
      <c r="L1207" s="135"/>
      <c r="M1207" s="165"/>
      <c r="N1207" s="166"/>
      <c r="O1207" s="165"/>
    </row>
    <row r="1208" spans="1:15">
      <c r="A1208" s="136" t="s">
        <v>1442</v>
      </c>
      <c r="B1208" s="137" t="s">
        <v>1763</v>
      </c>
      <c r="C1208" s="138">
        <v>6.32</v>
      </c>
      <c r="D1208" s="170">
        <v>1.9987699999999999</v>
      </c>
      <c r="E1208" s="139">
        <v>1</v>
      </c>
      <c r="F1208" s="170">
        <f t="shared" si="39"/>
        <v>1.9987699999999999</v>
      </c>
      <c r="G1208" s="139">
        <v>1</v>
      </c>
      <c r="H1208" s="131">
        <f t="shared" si="38"/>
        <v>9993.85</v>
      </c>
      <c r="I1208" s="140" t="s">
        <v>17</v>
      </c>
      <c r="J1208" s="141" t="s">
        <v>123</v>
      </c>
      <c r="K1208" s="142" t="s">
        <v>129</v>
      </c>
      <c r="L1208" s="135"/>
      <c r="M1208" s="165"/>
      <c r="O1208" s="165"/>
    </row>
    <row r="1209" spans="1:15">
      <c r="A1209" s="143" t="s">
        <v>1443</v>
      </c>
      <c r="B1209" s="144" t="s">
        <v>1763</v>
      </c>
      <c r="C1209" s="145">
        <v>17.5</v>
      </c>
      <c r="D1209" s="171">
        <v>3.734</v>
      </c>
      <c r="E1209" s="146">
        <v>1</v>
      </c>
      <c r="F1209" s="171">
        <f t="shared" si="39"/>
        <v>3.734</v>
      </c>
      <c r="G1209" s="146">
        <v>1</v>
      </c>
      <c r="H1209" s="147">
        <f t="shared" si="38"/>
        <v>18670</v>
      </c>
      <c r="I1209" s="148" t="s">
        <v>17</v>
      </c>
      <c r="J1209" s="149" t="s">
        <v>123</v>
      </c>
      <c r="K1209" s="150" t="s">
        <v>129</v>
      </c>
      <c r="L1209" s="135"/>
      <c r="M1209" s="165"/>
      <c r="O1209" s="165"/>
    </row>
    <row r="1210" spans="1:15">
      <c r="A1210" s="127" t="s">
        <v>1444</v>
      </c>
      <c r="B1210" s="128" t="s">
        <v>1764</v>
      </c>
      <c r="C1210" s="129">
        <v>2.2000000000000002</v>
      </c>
      <c r="D1210" s="169">
        <v>0.47663</v>
      </c>
      <c r="E1210" s="130">
        <v>1</v>
      </c>
      <c r="F1210" s="169">
        <f t="shared" si="39"/>
        <v>0.47663</v>
      </c>
      <c r="G1210" s="130">
        <v>1</v>
      </c>
      <c r="H1210" s="131">
        <f t="shared" si="38"/>
        <v>2383.15</v>
      </c>
      <c r="I1210" s="132" t="s">
        <v>17</v>
      </c>
      <c r="J1210" s="133" t="s">
        <v>123</v>
      </c>
      <c r="K1210" s="134" t="s">
        <v>129</v>
      </c>
      <c r="L1210" s="135"/>
      <c r="M1210" s="165"/>
      <c r="O1210" s="165"/>
    </row>
    <row r="1211" spans="1:15">
      <c r="A1211" s="136" t="s">
        <v>1445</v>
      </c>
      <c r="B1211" s="137" t="s">
        <v>1764</v>
      </c>
      <c r="C1211" s="138">
        <v>2.97</v>
      </c>
      <c r="D1211" s="170">
        <v>0.62331000000000003</v>
      </c>
      <c r="E1211" s="139">
        <v>1</v>
      </c>
      <c r="F1211" s="170">
        <f t="shared" si="39"/>
        <v>0.62331000000000003</v>
      </c>
      <c r="G1211" s="139">
        <v>1</v>
      </c>
      <c r="H1211" s="131">
        <f t="shared" si="38"/>
        <v>3116.55</v>
      </c>
      <c r="I1211" s="140" t="s">
        <v>17</v>
      </c>
      <c r="J1211" s="141" t="s">
        <v>123</v>
      </c>
      <c r="K1211" s="142" t="s">
        <v>129</v>
      </c>
      <c r="L1211" s="135"/>
      <c r="M1211" s="165"/>
      <c r="O1211" s="165"/>
    </row>
    <row r="1212" spans="1:15">
      <c r="A1212" s="136" t="s">
        <v>1446</v>
      </c>
      <c r="B1212" s="137" t="s">
        <v>1764</v>
      </c>
      <c r="C1212" s="138">
        <v>4.8899999999999997</v>
      </c>
      <c r="D1212" s="170">
        <v>0.94838</v>
      </c>
      <c r="E1212" s="139">
        <v>1</v>
      </c>
      <c r="F1212" s="170">
        <f t="shared" si="39"/>
        <v>0.94838</v>
      </c>
      <c r="G1212" s="139">
        <v>1</v>
      </c>
      <c r="H1212" s="131">
        <f t="shared" si="38"/>
        <v>4741.8999999999996</v>
      </c>
      <c r="I1212" s="140" t="s">
        <v>17</v>
      </c>
      <c r="J1212" s="141" t="s">
        <v>123</v>
      </c>
      <c r="K1212" s="142" t="s">
        <v>129</v>
      </c>
      <c r="L1212" s="135"/>
      <c r="M1212" s="165"/>
      <c r="O1212" s="165"/>
    </row>
    <row r="1213" spans="1:15">
      <c r="A1213" s="143" t="s">
        <v>1447</v>
      </c>
      <c r="B1213" s="144" t="s">
        <v>1764</v>
      </c>
      <c r="C1213" s="145">
        <v>11.93</v>
      </c>
      <c r="D1213" s="171">
        <v>2.1049199999999999</v>
      </c>
      <c r="E1213" s="146">
        <v>1</v>
      </c>
      <c r="F1213" s="171">
        <f t="shared" si="39"/>
        <v>2.1049199999999999</v>
      </c>
      <c r="G1213" s="146">
        <v>1</v>
      </c>
      <c r="H1213" s="147">
        <f t="shared" si="38"/>
        <v>10524.6</v>
      </c>
      <c r="I1213" s="148" t="s">
        <v>17</v>
      </c>
      <c r="J1213" s="149" t="s">
        <v>123</v>
      </c>
      <c r="K1213" s="150" t="s">
        <v>129</v>
      </c>
      <c r="L1213" s="135"/>
      <c r="M1213" s="165"/>
      <c r="O1213" s="165"/>
    </row>
    <row r="1214" spans="1:15" s="135" customFormat="1">
      <c r="A1214" s="127" t="s">
        <v>1237</v>
      </c>
      <c r="B1214" s="128" t="s">
        <v>1765</v>
      </c>
      <c r="C1214" s="129">
        <v>1.44</v>
      </c>
      <c r="D1214" s="169">
        <v>0.27213999999999999</v>
      </c>
      <c r="E1214" s="130">
        <v>1</v>
      </c>
      <c r="F1214" s="169">
        <f t="shared" si="39"/>
        <v>0.27213999999999999</v>
      </c>
      <c r="G1214" s="130">
        <v>1</v>
      </c>
      <c r="H1214" s="131">
        <f t="shared" si="38"/>
        <v>1360.7</v>
      </c>
      <c r="I1214" s="132" t="s">
        <v>17</v>
      </c>
      <c r="J1214" s="133" t="s">
        <v>123</v>
      </c>
      <c r="K1214" s="134" t="s">
        <v>129</v>
      </c>
      <c r="L1214" s="126"/>
      <c r="M1214" s="165"/>
      <c r="N1214" s="164"/>
      <c r="O1214" s="165"/>
    </row>
    <row r="1215" spans="1:15">
      <c r="A1215" s="136" t="s">
        <v>1238</v>
      </c>
      <c r="B1215" s="137" t="s">
        <v>1765</v>
      </c>
      <c r="C1215" s="138">
        <v>1.88</v>
      </c>
      <c r="D1215" s="170">
        <v>0.39827000000000001</v>
      </c>
      <c r="E1215" s="139">
        <v>1</v>
      </c>
      <c r="F1215" s="170">
        <f t="shared" si="39"/>
        <v>0.39827000000000001</v>
      </c>
      <c r="G1215" s="139">
        <v>1</v>
      </c>
      <c r="H1215" s="131">
        <f t="shared" si="38"/>
        <v>1991.3500000000001</v>
      </c>
      <c r="I1215" s="140" t="s">
        <v>17</v>
      </c>
      <c r="J1215" s="141" t="s">
        <v>123</v>
      </c>
      <c r="K1215" s="142" t="s">
        <v>129</v>
      </c>
      <c r="L1215" s="135"/>
      <c r="M1215" s="165"/>
      <c r="N1215" s="166"/>
      <c r="O1215" s="165"/>
    </row>
    <row r="1216" spans="1:15">
      <c r="A1216" s="136" t="s">
        <v>1239</v>
      </c>
      <c r="B1216" s="137" t="s">
        <v>1765</v>
      </c>
      <c r="C1216" s="138">
        <v>3.31</v>
      </c>
      <c r="D1216" s="170">
        <v>0.84792000000000001</v>
      </c>
      <c r="E1216" s="139">
        <v>1</v>
      </c>
      <c r="F1216" s="170">
        <f t="shared" si="39"/>
        <v>0.84792000000000001</v>
      </c>
      <c r="G1216" s="139">
        <v>1</v>
      </c>
      <c r="H1216" s="131">
        <f t="shared" si="38"/>
        <v>4239.6000000000004</v>
      </c>
      <c r="I1216" s="140" t="s">
        <v>17</v>
      </c>
      <c r="J1216" s="141" t="s">
        <v>123</v>
      </c>
      <c r="K1216" s="142" t="s">
        <v>129</v>
      </c>
      <c r="L1216" s="135"/>
      <c r="M1216" s="165"/>
      <c r="O1216" s="165"/>
    </row>
    <row r="1217" spans="1:15">
      <c r="A1217" s="143" t="s">
        <v>1240</v>
      </c>
      <c r="B1217" s="144" t="s">
        <v>1765</v>
      </c>
      <c r="C1217" s="145">
        <v>8.1300000000000008</v>
      </c>
      <c r="D1217" s="171">
        <v>1.9992399999999999</v>
      </c>
      <c r="E1217" s="146">
        <v>1</v>
      </c>
      <c r="F1217" s="171">
        <f t="shared" si="39"/>
        <v>1.9992399999999999</v>
      </c>
      <c r="G1217" s="146">
        <v>1</v>
      </c>
      <c r="H1217" s="147">
        <f t="shared" si="38"/>
        <v>9996.1999999999989</v>
      </c>
      <c r="I1217" s="148" t="s">
        <v>17</v>
      </c>
      <c r="J1217" s="149" t="s">
        <v>123</v>
      </c>
      <c r="K1217" s="150" t="s">
        <v>129</v>
      </c>
      <c r="L1217" s="135"/>
      <c r="M1217" s="165"/>
      <c r="O1217" s="165"/>
    </row>
    <row r="1218" spans="1:15">
      <c r="A1218" s="127" t="s">
        <v>1241</v>
      </c>
      <c r="B1218" s="128" t="s">
        <v>1766</v>
      </c>
      <c r="C1218" s="129">
        <v>1.69</v>
      </c>
      <c r="D1218" s="169">
        <v>0.34043000000000001</v>
      </c>
      <c r="E1218" s="130">
        <v>1</v>
      </c>
      <c r="F1218" s="169">
        <f t="shared" si="39"/>
        <v>0.34043000000000001</v>
      </c>
      <c r="G1218" s="130">
        <v>1</v>
      </c>
      <c r="H1218" s="131">
        <f t="shared" ref="H1218:H1253" si="40">F1218*5000</f>
        <v>1702.15</v>
      </c>
      <c r="I1218" s="132" t="s">
        <v>17</v>
      </c>
      <c r="J1218" s="133" t="s">
        <v>123</v>
      </c>
      <c r="K1218" s="134" t="s">
        <v>129</v>
      </c>
      <c r="L1218" s="135"/>
      <c r="M1218" s="165"/>
      <c r="O1218" s="165"/>
    </row>
    <row r="1219" spans="1:15">
      <c r="A1219" s="136" t="s">
        <v>1242</v>
      </c>
      <c r="B1219" s="137" t="s">
        <v>1766</v>
      </c>
      <c r="C1219" s="138">
        <v>2.39</v>
      </c>
      <c r="D1219" s="170">
        <v>0.42673</v>
      </c>
      <c r="E1219" s="139">
        <v>1</v>
      </c>
      <c r="F1219" s="170">
        <f t="shared" si="39"/>
        <v>0.42673</v>
      </c>
      <c r="G1219" s="139">
        <v>1</v>
      </c>
      <c r="H1219" s="131">
        <f t="shared" si="40"/>
        <v>2133.65</v>
      </c>
      <c r="I1219" s="140" t="s">
        <v>17</v>
      </c>
      <c r="J1219" s="141" t="s">
        <v>123</v>
      </c>
      <c r="K1219" s="142" t="s">
        <v>129</v>
      </c>
      <c r="L1219" s="135"/>
      <c r="M1219" s="165"/>
      <c r="O1219" s="165"/>
    </row>
    <row r="1220" spans="1:15">
      <c r="A1220" s="136" t="s">
        <v>1243</v>
      </c>
      <c r="B1220" s="137" t="s">
        <v>1766</v>
      </c>
      <c r="C1220" s="138">
        <v>3.29</v>
      </c>
      <c r="D1220" s="170">
        <v>0.75624000000000002</v>
      </c>
      <c r="E1220" s="139">
        <v>1</v>
      </c>
      <c r="F1220" s="170">
        <f t="shared" si="39"/>
        <v>0.75624000000000002</v>
      </c>
      <c r="G1220" s="139">
        <v>1</v>
      </c>
      <c r="H1220" s="131">
        <f t="shared" si="40"/>
        <v>3781.2000000000003</v>
      </c>
      <c r="I1220" s="140" t="s">
        <v>17</v>
      </c>
      <c r="J1220" s="141" t="s">
        <v>123</v>
      </c>
      <c r="K1220" s="142" t="s">
        <v>129</v>
      </c>
      <c r="L1220" s="135"/>
      <c r="M1220" s="165"/>
      <c r="O1220" s="165"/>
    </row>
    <row r="1221" spans="1:15">
      <c r="A1221" s="143" t="s">
        <v>1244</v>
      </c>
      <c r="B1221" s="144" t="s">
        <v>1766</v>
      </c>
      <c r="C1221" s="145">
        <v>6.15</v>
      </c>
      <c r="D1221" s="171">
        <v>1.7552700000000001</v>
      </c>
      <c r="E1221" s="146">
        <v>1</v>
      </c>
      <c r="F1221" s="171">
        <f t="shared" si="39"/>
        <v>1.7552700000000001</v>
      </c>
      <c r="G1221" s="146">
        <v>1</v>
      </c>
      <c r="H1221" s="147">
        <f t="shared" si="40"/>
        <v>8776.35</v>
      </c>
      <c r="I1221" s="148" t="s">
        <v>17</v>
      </c>
      <c r="J1221" s="149" t="s">
        <v>123</v>
      </c>
      <c r="K1221" s="150" t="s">
        <v>129</v>
      </c>
      <c r="L1221" s="135"/>
      <c r="M1221" s="165"/>
      <c r="O1221" s="165"/>
    </row>
    <row r="1222" spans="1:15" s="135" customFormat="1">
      <c r="A1222" s="127" t="s">
        <v>1245</v>
      </c>
      <c r="B1222" s="128" t="s">
        <v>1767</v>
      </c>
      <c r="C1222" s="129">
        <v>2.4700000000000002</v>
      </c>
      <c r="D1222" s="169">
        <v>0.49662000000000001</v>
      </c>
      <c r="E1222" s="130">
        <v>1</v>
      </c>
      <c r="F1222" s="169">
        <f t="shared" si="39"/>
        <v>0.49662000000000001</v>
      </c>
      <c r="G1222" s="130">
        <v>1</v>
      </c>
      <c r="H1222" s="131">
        <f t="shared" si="40"/>
        <v>2483.1</v>
      </c>
      <c r="I1222" s="132" t="s">
        <v>17</v>
      </c>
      <c r="J1222" s="133" t="s">
        <v>123</v>
      </c>
      <c r="K1222" s="134" t="s">
        <v>129</v>
      </c>
      <c r="L1222" s="126"/>
      <c r="M1222" s="165"/>
      <c r="N1222" s="164"/>
      <c r="O1222" s="165"/>
    </row>
    <row r="1223" spans="1:15">
      <c r="A1223" s="136" t="s">
        <v>1246</v>
      </c>
      <c r="B1223" s="137" t="s">
        <v>1767</v>
      </c>
      <c r="C1223" s="138">
        <v>3.28</v>
      </c>
      <c r="D1223" s="170">
        <v>0.66510999999999998</v>
      </c>
      <c r="E1223" s="139">
        <v>1</v>
      </c>
      <c r="F1223" s="170">
        <f t="shared" si="39"/>
        <v>0.66510999999999998</v>
      </c>
      <c r="G1223" s="139">
        <v>1</v>
      </c>
      <c r="H1223" s="131">
        <f t="shared" si="40"/>
        <v>3325.5499999999997</v>
      </c>
      <c r="I1223" s="140" t="s">
        <v>17</v>
      </c>
      <c r="J1223" s="141" t="s">
        <v>123</v>
      </c>
      <c r="K1223" s="142" t="s">
        <v>129</v>
      </c>
      <c r="L1223" s="135"/>
      <c r="M1223" s="165"/>
      <c r="N1223" s="166"/>
      <c r="O1223" s="165"/>
    </row>
    <row r="1224" spans="1:15">
      <c r="A1224" s="136" t="s">
        <v>1247</v>
      </c>
      <c r="B1224" s="137" t="s">
        <v>1767</v>
      </c>
      <c r="C1224" s="138">
        <v>4.43</v>
      </c>
      <c r="D1224" s="170">
        <v>1.0895300000000001</v>
      </c>
      <c r="E1224" s="139">
        <v>1</v>
      </c>
      <c r="F1224" s="170">
        <f t="shared" si="39"/>
        <v>1.0895300000000001</v>
      </c>
      <c r="G1224" s="139">
        <v>1</v>
      </c>
      <c r="H1224" s="131">
        <f t="shared" si="40"/>
        <v>5447.6500000000005</v>
      </c>
      <c r="I1224" s="140" t="s">
        <v>17</v>
      </c>
      <c r="J1224" s="141" t="s">
        <v>123</v>
      </c>
      <c r="K1224" s="142" t="s">
        <v>129</v>
      </c>
      <c r="L1224" s="135"/>
      <c r="M1224" s="165"/>
      <c r="O1224" s="165"/>
    </row>
    <row r="1225" spans="1:15">
      <c r="A1225" s="143" t="s">
        <v>1248</v>
      </c>
      <c r="B1225" s="144" t="s">
        <v>1767</v>
      </c>
      <c r="C1225" s="145">
        <v>8.98</v>
      </c>
      <c r="D1225" s="171">
        <v>2.5104299999999999</v>
      </c>
      <c r="E1225" s="146">
        <v>1</v>
      </c>
      <c r="F1225" s="171">
        <f t="shared" si="39"/>
        <v>2.5104299999999999</v>
      </c>
      <c r="G1225" s="146">
        <v>1</v>
      </c>
      <c r="H1225" s="147">
        <f t="shared" si="40"/>
        <v>12552.15</v>
      </c>
      <c r="I1225" s="148" t="s">
        <v>17</v>
      </c>
      <c r="J1225" s="149" t="s">
        <v>123</v>
      </c>
      <c r="K1225" s="150" t="s">
        <v>129</v>
      </c>
      <c r="L1225" s="135"/>
      <c r="M1225" s="165"/>
      <c r="O1225" s="165"/>
    </row>
    <row r="1226" spans="1:15">
      <c r="A1226" s="127" t="s">
        <v>1249</v>
      </c>
      <c r="B1226" s="128" t="s">
        <v>1768</v>
      </c>
      <c r="C1226" s="129">
        <v>2.2200000000000002</v>
      </c>
      <c r="D1226" s="169">
        <v>0.40181</v>
      </c>
      <c r="E1226" s="130">
        <v>1</v>
      </c>
      <c r="F1226" s="169">
        <f t="shared" si="39"/>
        <v>0.40181</v>
      </c>
      <c r="G1226" s="130">
        <v>1</v>
      </c>
      <c r="H1226" s="131">
        <f t="shared" si="40"/>
        <v>2009.05</v>
      </c>
      <c r="I1226" s="132" t="s">
        <v>17</v>
      </c>
      <c r="J1226" s="133" t="s">
        <v>123</v>
      </c>
      <c r="K1226" s="134" t="s">
        <v>129</v>
      </c>
      <c r="L1226" s="135"/>
      <c r="M1226" s="165"/>
      <c r="O1226" s="165"/>
    </row>
    <row r="1227" spans="1:15">
      <c r="A1227" s="136" t="s">
        <v>1250</v>
      </c>
      <c r="B1227" s="137" t="s">
        <v>1768</v>
      </c>
      <c r="C1227" s="138">
        <v>2.9</v>
      </c>
      <c r="D1227" s="170">
        <v>0.48535</v>
      </c>
      <c r="E1227" s="139">
        <v>1</v>
      </c>
      <c r="F1227" s="170">
        <f t="shared" si="39"/>
        <v>0.48535</v>
      </c>
      <c r="G1227" s="139">
        <v>1</v>
      </c>
      <c r="H1227" s="131">
        <f t="shared" si="40"/>
        <v>2426.75</v>
      </c>
      <c r="I1227" s="140" t="s">
        <v>17</v>
      </c>
      <c r="J1227" s="141" t="s">
        <v>123</v>
      </c>
      <c r="K1227" s="142" t="s">
        <v>129</v>
      </c>
      <c r="L1227" s="135"/>
      <c r="M1227" s="165"/>
      <c r="O1227" s="165"/>
    </row>
    <row r="1228" spans="1:15">
      <c r="A1228" s="136" t="s">
        <v>1251</v>
      </c>
      <c r="B1228" s="137" t="s">
        <v>1768</v>
      </c>
      <c r="C1228" s="138">
        <v>4.55</v>
      </c>
      <c r="D1228" s="170">
        <v>0.79251000000000005</v>
      </c>
      <c r="E1228" s="139">
        <v>1</v>
      </c>
      <c r="F1228" s="170">
        <f t="shared" si="39"/>
        <v>0.79251000000000005</v>
      </c>
      <c r="G1228" s="139">
        <v>1</v>
      </c>
      <c r="H1228" s="131">
        <f t="shared" si="40"/>
        <v>3962.55</v>
      </c>
      <c r="I1228" s="140" t="s">
        <v>17</v>
      </c>
      <c r="J1228" s="141" t="s">
        <v>123</v>
      </c>
      <c r="K1228" s="142" t="s">
        <v>129</v>
      </c>
      <c r="L1228" s="135"/>
      <c r="M1228" s="165"/>
      <c r="O1228" s="165"/>
    </row>
    <row r="1229" spans="1:15">
      <c r="A1229" s="143" t="s">
        <v>1252</v>
      </c>
      <c r="B1229" s="144" t="s">
        <v>1768</v>
      </c>
      <c r="C1229" s="145">
        <v>7.18</v>
      </c>
      <c r="D1229" s="171">
        <v>2.3070200000000001</v>
      </c>
      <c r="E1229" s="146">
        <v>1</v>
      </c>
      <c r="F1229" s="171">
        <f t="shared" si="39"/>
        <v>2.3070200000000001</v>
      </c>
      <c r="G1229" s="146">
        <v>1</v>
      </c>
      <c r="H1229" s="147">
        <f t="shared" si="40"/>
        <v>11535.1</v>
      </c>
      <c r="I1229" s="148" t="s">
        <v>17</v>
      </c>
      <c r="J1229" s="149" t="s">
        <v>123</v>
      </c>
      <c r="K1229" s="150" t="s">
        <v>129</v>
      </c>
      <c r="L1229" s="135"/>
      <c r="M1229" s="165"/>
      <c r="O1229" s="165"/>
    </row>
    <row r="1230" spans="1:15" s="135" customFormat="1">
      <c r="A1230" s="127" t="s">
        <v>1253</v>
      </c>
      <c r="B1230" s="128" t="s">
        <v>1769</v>
      </c>
      <c r="C1230" s="129">
        <v>1.77</v>
      </c>
      <c r="D1230" s="169">
        <v>0.44111</v>
      </c>
      <c r="E1230" s="130">
        <v>1</v>
      </c>
      <c r="F1230" s="169">
        <f t="shared" si="39"/>
        <v>0.44111</v>
      </c>
      <c r="G1230" s="130">
        <v>1</v>
      </c>
      <c r="H1230" s="131">
        <f t="shared" si="40"/>
        <v>2205.5500000000002</v>
      </c>
      <c r="I1230" s="132" t="s">
        <v>17</v>
      </c>
      <c r="J1230" s="133" t="s">
        <v>123</v>
      </c>
      <c r="K1230" s="134" t="s">
        <v>129</v>
      </c>
      <c r="L1230" s="126"/>
      <c r="M1230" s="165"/>
      <c r="N1230" s="164"/>
      <c r="O1230" s="165"/>
    </row>
    <row r="1231" spans="1:15">
      <c r="A1231" s="136" t="s">
        <v>1254</v>
      </c>
      <c r="B1231" s="137" t="s">
        <v>1769</v>
      </c>
      <c r="C1231" s="138">
        <v>2.29</v>
      </c>
      <c r="D1231" s="170">
        <v>0.49653999999999998</v>
      </c>
      <c r="E1231" s="139">
        <v>1</v>
      </c>
      <c r="F1231" s="170">
        <f t="shared" ref="F1231:F1294" si="41">ROUND(D1231*E1231,5)</f>
        <v>0.49653999999999998</v>
      </c>
      <c r="G1231" s="139">
        <v>1</v>
      </c>
      <c r="H1231" s="131">
        <f t="shared" si="40"/>
        <v>2482.6999999999998</v>
      </c>
      <c r="I1231" s="140" t="s">
        <v>17</v>
      </c>
      <c r="J1231" s="141" t="s">
        <v>123</v>
      </c>
      <c r="K1231" s="142" t="s">
        <v>129</v>
      </c>
      <c r="L1231" s="135"/>
      <c r="M1231" s="165"/>
      <c r="N1231" s="166"/>
      <c r="O1231" s="165"/>
    </row>
    <row r="1232" spans="1:15">
      <c r="A1232" s="136" t="s">
        <v>1255</v>
      </c>
      <c r="B1232" s="137" t="s">
        <v>1769</v>
      </c>
      <c r="C1232" s="138">
        <v>3.09</v>
      </c>
      <c r="D1232" s="170">
        <v>0.76070000000000004</v>
      </c>
      <c r="E1232" s="139">
        <v>1</v>
      </c>
      <c r="F1232" s="170">
        <f t="shared" si="41"/>
        <v>0.76070000000000004</v>
      </c>
      <c r="G1232" s="139">
        <v>1</v>
      </c>
      <c r="H1232" s="131">
        <f t="shared" si="40"/>
        <v>3803.5</v>
      </c>
      <c r="I1232" s="140" t="s">
        <v>17</v>
      </c>
      <c r="J1232" s="141" t="s">
        <v>123</v>
      </c>
      <c r="K1232" s="142" t="s">
        <v>129</v>
      </c>
      <c r="L1232" s="135"/>
      <c r="M1232" s="165"/>
      <c r="O1232" s="165"/>
    </row>
    <row r="1233" spans="1:15">
      <c r="A1233" s="143" t="s">
        <v>1256</v>
      </c>
      <c r="B1233" s="144" t="s">
        <v>1769</v>
      </c>
      <c r="C1233" s="145">
        <v>5.5</v>
      </c>
      <c r="D1233" s="171">
        <v>1.7384200000000001</v>
      </c>
      <c r="E1233" s="146">
        <v>1</v>
      </c>
      <c r="F1233" s="171">
        <f t="shared" si="41"/>
        <v>1.7384200000000001</v>
      </c>
      <c r="G1233" s="146">
        <v>1</v>
      </c>
      <c r="H1233" s="147">
        <f t="shared" si="40"/>
        <v>8692.1</v>
      </c>
      <c r="I1233" s="148" t="s">
        <v>17</v>
      </c>
      <c r="J1233" s="149" t="s">
        <v>123</v>
      </c>
      <c r="K1233" s="150" t="s">
        <v>129</v>
      </c>
      <c r="L1233" s="135"/>
      <c r="M1233" s="165"/>
      <c r="O1233" s="165"/>
    </row>
    <row r="1234" spans="1:15">
      <c r="A1234" s="127" t="s">
        <v>1448</v>
      </c>
      <c r="B1234" s="128" t="s">
        <v>1770</v>
      </c>
      <c r="C1234" s="129">
        <v>2.0699999999999998</v>
      </c>
      <c r="D1234" s="169">
        <v>0.36423</v>
      </c>
      <c r="E1234" s="130">
        <v>1</v>
      </c>
      <c r="F1234" s="169">
        <f t="shared" si="41"/>
        <v>0.36423</v>
      </c>
      <c r="G1234" s="130">
        <v>1</v>
      </c>
      <c r="H1234" s="131">
        <f t="shared" si="40"/>
        <v>1821.15</v>
      </c>
      <c r="I1234" s="132" t="s">
        <v>17</v>
      </c>
      <c r="J1234" s="133" t="s">
        <v>123</v>
      </c>
      <c r="K1234" s="134" t="s">
        <v>129</v>
      </c>
      <c r="L1234" s="135"/>
      <c r="M1234" s="165"/>
      <c r="O1234" s="165"/>
    </row>
    <row r="1235" spans="1:15">
      <c r="A1235" s="136" t="s">
        <v>1449</v>
      </c>
      <c r="B1235" s="137" t="s">
        <v>1770</v>
      </c>
      <c r="C1235" s="138">
        <v>2.48</v>
      </c>
      <c r="D1235" s="170">
        <v>0.45215</v>
      </c>
      <c r="E1235" s="139">
        <v>1</v>
      </c>
      <c r="F1235" s="170">
        <f t="shared" si="41"/>
        <v>0.45215</v>
      </c>
      <c r="G1235" s="139">
        <v>1</v>
      </c>
      <c r="H1235" s="131">
        <f t="shared" si="40"/>
        <v>2260.75</v>
      </c>
      <c r="I1235" s="140" t="s">
        <v>17</v>
      </c>
      <c r="J1235" s="141" t="s">
        <v>123</v>
      </c>
      <c r="K1235" s="142" t="s">
        <v>129</v>
      </c>
      <c r="L1235" s="135"/>
      <c r="M1235" s="165"/>
      <c r="O1235" s="165"/>
    </row>
    <row r="1236" spans="1:15">
      <c r="A1236" s="136" t="s">
        <v>1450</v>
      </c>
      <c r="B1236" s="137" t="s">
        <v>1770</v>
      </c>
      <c r="C1236" s="138">
        <v>3.56</v>
      </c>
      <c r="D1236" s="170">
        <v>0.75727999999999995</v>
      </c>
      <c r="E1236" s="139">
        <v>1</v>
      </c>
      <c r="F1236" s="170">
        <f t="shared" si="41"/>
        <v>0.75727999999999995</v>
      </c>
      <c r="G1236" s="139">
        <v>1</v>
      </c>
      <c r="H1236" s="131">
        <f t="shared" si="40"/>
        <v>3786.3999999999996</v>
      </c>
      <c r="I1236" s="140" t="s">
        <v>17</v>
      </c>
      <c r="J1236" s="141" t="s">
        <v>123</v>
      </c>
      <c r="K1236" s="142" t="s">
        <v>129</v>
      </c>
      <c r="L1236" s="135"/>
      <c r="M1236" s="165"/>
      <c r="O1236" s="165"/>
    </row>
    <row r="1237" spans="1:15">
      <c r="A1237" s="143" t="s">
        <v>1451</v>
      </c>
      <c r="B1237" s="144" t="s">
        <v>1770</v>
      </c>
      <c r="C1237" s="145">
        <v>6.27</v>
      </c>
      <c r="D1237" s="171">
        <v>1.7305999999999999</v>
      </c>
      <c r="E1237" s="146">
        <v>1</v>
      </c>
      <c r="F1237" s="171">
        <f t="shared" si="41"/>
        <v>1.7305999999999999</v>
      </c>
      <c r="G1237" s="146">
        <v>1</v>
      </c>
      <c r="H1237" s="147">
        <f t="shared" si="40"/>
        <v>8653</v>
      </c>
      <c r="I1237" s="148" t="s">
        <v>17</v>
      </c>
      <c r="J1237" s="149" t="s">
        <v>123</v>
      </c>
      <c r="K1237" s="150" t="s">
        <v>129</v>
      </c>
      <c r="L1237" s="135"/>
      <c r="M1237" s="165"/>
      <c r="O1237" s="165"/>
    </row>
    <row r="1238" spans="1:15" s="135" customFormat="1">
      <c r="A1238" s="127" t="s">
        <v>1257</v>
      </c>
      <c r="B1238" s="128" t="s">
        <v>1771</v>
      </c>
      <c r="C1238" s="129">
        <v>10.79</v>
      </c>
      <c r="D1238" s="169">
        <v>3.0301399999999998</v>
      </c>
      <c r="E1238" s="130">
        <v>1</v>
      </c>
      <c r="F1238" s="169">
        <f t="shared" si="41"/>
        <v>3.0301399999999998</v>
      </c>
      <c r="G1238" s="130">
        <v>1</v>
      </c>
      <c r="H1238" s="131">
        <f t="shared" si="40"/>
        <v>15150.699999999999</v>
      </c>
      <c r="I1238" s="132" t="s">
        <v>17</v>
      </c>
      <c r="J1238" s="133" t="s">
        <v>123</v>
      </c>
      <c r="K1238" s="134" t="s">
        <v>129</v>
      </c>
      <c r="L1238" s="126"/>
      <c r="M1238" s="165"/>
      <c r="N1238" s="164"/>
      <c r="O1238" s="165"/>
    </row>
    <row r="1239" spans="1:15">
      <c r="A1239" s="136" t="s">
        <v>1258</v>
      </c>
      <c r="B1239" s="137" t="s">
        <v>1771</v>
      </c>
      <c r="C1239" s="138">
        <v>10.98</v>
      </c>
      <c r="D1239" s="170">
        <v>3.3331599999999999</v>
      </c>
      <c r="E1239" s="139">
        <v>1</v>
      </c>
      <c r="F1239" s="170">
        <f t="shared" si="41"/>
        <v>3.3331599999999999</v>
      </c>
      <c r="G1239" s="139">
        <v>1</v>
      </c>
      <c r="H1239" s="131">
        <f t="shared" si="40"/>
        <v>16665.8</v>
      </c>
      <c r="I1239" s="140" t="s">
        <v>17</v>
      </c>
      <c r="J1239" s="141" t="s">
        <v>123</v>
      </c>
      <c r="K1239" s="142" t="s">
        <v>129</v>
      </c>
      <c r="L1239" s="135"/>
      <c r="M1239" s="165"/>
      <c r="N1239" s="166"/>
      <c r="O1239" s="165"/>
    </row>
    <row r="1240" spans="1:15">
      <c r="A1240" s="136" t="s">
        <v>1259</v>
      </c>
      <c r="B1240" s="137" t="s">
        <v>1771</v>
      </c>
      <c r="C1240" s="138">
        <v>16.89</v>
      </c>
      <c r="D1240" s="170">
        <v>6.2326300000000003</v>
      </c>
      <c r="E1240" s="139">
        <v>1</v>
      </c>
      <c r="F1240" s="170">
        <f t="shared" si="41"/>
        <v>6.2326300000000003</v>
      </c>
      <c r="G1240" s="139">
        <v>1</v>
      </c>
      <c r="H1240" s="131">
        <f t="shared" si="40"/>
        <v>31163.15</v>
      </c>
      <c r="I1240" s="140" t="s">
        <v>17</v>
      </c>
      <c r="J1240" s="141" t="s">
        <v>123</v>
      </c>
      <c r="K1240" s="142" t="s">
        <v>129</v>
      </c>
      <c r="L1240" s="135"/>
      <c r="M1240" s="165"/>
      <c r="O1240" s="165"/>
    </row>
    <row r="1241" spans="1:15">
      <c r="A1241" s="143" t="s">
        <v>1260</v>
      </c>
      <c r="B1241" s="144" t="s">
        <v>1771</v>
      </c>
      <c r="C1241" s="145">
        <v>38.31</v>
      </c>
      <c r="D1241" s="171">
        <v>16.763079999999999</v>
      </c>
      <c r="E1241" s="146">
        <v>1</v>
      </c>
      <c r="F1241" s="171">
        <f t="shared" si="41"/>
        <v>16.763079999999999</v>
      </c>
      <c r="G1241" s="146">
        <v>1</v>
      </c>
      <c r="H1241" s="147">
        <f t="shared" si="40"/>
        <v>83815.399999999994</v>
      </c>
      <c r="I1241" s="148" t="s">
        <v>17</v>
      </c>
      <c r="J1241" s="149" t="s">
        <v>123</v>
      </c>
      <c r="K1241" s="150" t="s">
        <v>129</v>
      </c>
      <c r="L1241" s="135"/>
      <c r="M1241" s="165"/>
      <c r="O1241" s="165"/>
    </row>
    <row r="1242" spans="1:15">
      <c r="A1242" s="127" t="s">
        <v>1261</v>
      </c>
      <c r="B1242" s="128" t="s">
        <v>1772</v>
      </c>
      <c r="C1242" s="129">
        <v>5.44</v>
      </c>
      <c r="D1242" s="169">
        <v>1.19123</v>
      </c>
      <c r="E1242" s="130">
        <v>1</v>
      </c>
      <c r="F1242" s="169">
        <f t="shared" si="41"/>
        <v>1.19123</v>
      </c>
      <c r="G1242" s="130">
        <v>1</v>
      </c>
      <c r="H1242" s="131">
        <f t="shared" si="40"/>
        <v>5956.15</v>
      </c>
      <c r="I1242" s="132" t="s">
        <v>17</v>
      </c>
      <c r="J1242" s="133" t="s">
        <v>123</v>
      </c>
      <c r="K1242" s="134" t="s">
        <v>129</v>
      </c>
      <c r="L1242" s="135"/>
      <c r="M1242" s="165"/>
      <c r="O1242" s="165"/>
    </row>
    <row r="1243" spans="1:15">
      <c r="A1243" s="136" t="s">
        <v>1262</v>
      </c>
      <c r="B1243" s="137" t="s">
        <v>1772</v>
      </c>
      <c r="C1243" s="138">
        <v>8.75</v>
      </c>
      <c r="D1243" s="170">
        <v>1.7558400000000001</v>
      </c>
      <c r="E1243" s="139">
        <v>1</v>
      </c>
      <c r="F1243" s="170">
        <f t="shared" si="41"/>
        <v>1.7558400000000001</v>
      </c>
      <c r="G1243" s="139">
        <v>1</v>
      </c>
      <c r="H1243" s="131">
        <f t="shared" si="40"/>
        <v>8779.2000000000007</v>
      </c>
      <c r="I1243" s="140" t="s">
        <v>17</v>
      </c>
      <c r="J1243" s="141" t="s">
        <v>123</v>
      </c>
      <c r="K1243" s="142" t="s">
        <v>129</v>
      </c>
      <c r="L1243" s="135"/>
      <c r="M1243" s="165"/>
      <c r="O1243" s="165"/>
    </row>
    <row r="1244" spans="1:15">
      <c r="A1244" s="136" t="s">
        <v>1263</v>
      </c>
      <c r="B1244" s="137" t="s">
        <v>1772</v>
      </c>
      <c r="C1244" s="138">
        <v>11.76</v>
      </c>
      <c r="D1244" s="170">
        <v>3.2509600000000001</v>
      </c>
      <c r="E1244" s="139">
        <v>1</v>
      </c>
      <c r="F1244" s="170">
        <f t="shared" si="41"/>
        <v>3.2509600000000001</v>
      </c>
      <c r="G1244" s="139">
        <v>1</v>
      </c>
      <c r="H1244" s="131">
        <f t="shared" si="40"/>
        <v>16254.800000000001</v>
      </c>
      <c r="I1244" s="140" t="s">
        <v>17</v>
      </c>
      <c r="J1244" s="141" t="s">
        <v>123</v>
      </c>
      <c r="K1244" s="142" t="s">
        <v>129</v>
      </c>
      <c r="L1244" s="135"/>
      <c r="M1244" s="165"/>
      <c r="O1244" s="165"/>
    </row>
    <row r="1245" spans="1:15">
      <c r="A1245" s="143" t="s">
        <v>1264</v>
      </c>
      <c r="B1245" s="144" t="s">
        <v>1772</v>
      </c>
      <c r="C1245" s="145">
        <v>22.33</v>
      </c>
      <c r="D1245" s="171">
        <v>8.7026599999999998</v>
      </c>
      <c r="E1245" s="146">
        <v>1</v>
      </c>
      <c r="F1245" s="171">
        <f t="shared" si="41"/>
        <v>8.7026599999999998</v>
      </c>
      <c r="G1245" s="146">
        <v>1</v>
      </c>
      <c r="H1245" s="147">
        <f t="shared" si="40"/>
        <v>43513.299999999996</v>
      </c>
      <c r="I1245" s="148" t="s">
        <v>17</v>
      </c>
      <c r="J1245" s="149" t="s">
        <v>123</v>
      </c>
      <c r="K1245" s="150" t="s">
        <v>129</v>
      </c>
      <c r="L1245" s="135"/>
      <c r="M1245" s="165"/>
      <c r="O1245" s="165"/>
    </row>
    <row r="1246" spans="1:15" s="135" customFormat="1">
      <c r="A1246" s="127" t="s">
        <v>1265</v>
      </c>
      <c r="B1246" s="128" t="s">
        <v>1773</v>
      </c>
      <c r="C1246" s="129">
        <v>3</v>
      </c>
      <c r="D1246" s="169">
        <v>0.30047000000000001</v>
      </c>
      <c r="E1246" s="130">
        <v>1</v>
      </c>
      <c r="F1246" s="169">
        <f t="shared" si="41"/>
        <v>0.30047000000000001</v>
      </c>
      <c r="G1246" s="130">
        <v>1</v>
      </c>
      <c r="H1246" s="131">
        <f t="shared" si="40"/>
        <v>1502.3500000000001</v>
      </c>
      <c r="I1246" s="132" t="s">
        <v>17</v>
      </c>
      <c r="J1246" s="133" t="s">
        <v>123</v>
      </c>
      <c r="K1246" s="134" t="s">
        <v>129</v>
      </c>
      <c r="L1246" s="126"/>
      <c r="M1246" s="165"/>
      <c r="N1246" s="164"/>
      <c r="O1246" s="165"/>
    </row>
    <row r="1247" spans="1:15">
      <c r="A1247" s="136" t="s">
        <v>1266</v>
      </c>
      <c r="B1247" s="137" t="s">
        <v>1773</v>
      </c>
      <c r="C1247" s="138">
        <v>4.1814403024000004</v>
      </c>
      <c r="D1247" s="170">
        <v>0.55518999999999996</v>
      </c>
      <c r="E1247" s="139">
        <v>1</v>
      </c>
      <c r="F1247" s="170">
        <f t="shared" si="41"/>
        <v>0.55518999999999996</v>
      </c>
      <c r="G1247" s="139">
        <v>1</v>
      </c>
      <c r="H1247" s="131">
        <f t="shared" si="40"/>
        <v>2775.95</v>
      </c>
      <c r="I1247" s="140" t="s">
        <v>17</v>
      </c>
      <c r="J1247" s="141" t="s">
        <v>123</v>
      </c>
      <c r="K1247" s="142" t="s">
        <v>129</v>
      </c>
      <c r="L1247" s="135"/>
      <c r="M1247" s="165"/>
      <c r="N1247" s="166"/>
      <c r="O1247" s="165"/>
    </row>
    <row r="1248" spans="1:15">
      <c r="A1248" s="136" t="s">
        <v>1267</v>
      </c>
      <c r="B1248" s="137" t="s">
        <v>1773</v>
      </c>
      <c r="C1248" s="138">
        <v>7.6363636363999996</v>
      </c>
      <c r="D1248" s="170">
        <v>0.96848999999999996</v>
      </c>
      <c r="E1248" s="139">
        <v>1</v>
      </c>
      <c r="F1248" s="170">
        <f t="shared" si="41"/>
        <v>0.96848999999999996</v>
      </c>
      <c r="G1248" s="139">
        <v>1</v>
      </c>
      <c r="H1248" s="131">
        <f t="shared" si="40"/>
        <v>4842.45</v>
      </c>
      <c r="I1248" s="140" t="s">
        <v>17</v>
      </c>
      <c r="J1248" s="141" t="s">
        <v>123</v>
      </c>
      <c r="K1248" s="142" t="s">
        <v>129</v>
      </c>
      <c r="L1248" s="135"/>
      <c r="M1248" s="165"/>
      <c r="O1248" s="165"/>
    </row>
    <row r="1249" spans="1:15">
      <c r="A1249" s="143" t="s">
        <v>1268</v>
      </c>
      <c r="B1249" s="144" t="s">
        <v>1773</v>
      </c>
      <c r="C1249" s="145">
        <v>26</v>
      </c>
      <c r="D1249" s="171">
        <v>2.7191800000000002</v>
      </c>
      <c r="E1249" s="146">
        <v>1</v>
      </c>
      <c r="F1249" s="171">
        <f t="shared" si="41"/>
        <v>2.7191800000000002</v>
      </c>
      <c r="G1249" s="146">
        <v>1</v>
      </c>
      <c r="H1249" s="147">
        <f t="shared" si="40"/>
        <v>13595.900000000001</v>
      </c>
      <c r="I1249" s="148" t="s">
        <v>17</v>
      </c>
      <c r="J1249" s="149" t="s">
        <v>123</v>
      </c>
      <c r="K1249" s="150" t="s">
        <v>129</v>
      </c>
      <c r="L1249" s="135"/>
      <c r="M1249" s="165"/>
      <c r="O1249" s="165"/>
    </row>
    <row r="1250" spans="1:15">
      <c r="A1250" s="127" t="s">
        <v>1269</v>
      </c>
      <c r="B1250" s="128" t="s">
        <v>1774</v>
      </c>
      <c r="C1250" s="129">
        <v>2.2400000000000002</v>
      </c>
      <c r="D1250" s="169">
        <v>0.35049000000000002</v>
      </c>
      <c r="E1250" s="130">
        <v>1</v>
      </c>
      <c r="F1250" s="169">
        <f t="shared" si="41"/>
        <v>0.35049000000000002</v>
      </c>
      <c r="G1250" s="130">
        <v>1</v>
      </c>
      <c r="H1250" s="131">
        <f t="shared" si="40"/>
        <v>1752.45</v>
      </c>
      <c r="I1250" s="132" t="s">
        <v>17</v>
      </c>
      <c r="J1250" s="133" t="s">
        <v>123</v>
      </c>
      <c r="K1250" s="134" t="s">
        <v>129</v>
      </c>
      <c r="L1250" s="135"/>
      <c r="M1250" s="165"/>
      <c r="O1250" s="165"/>
    </row>
    <row r="1251" spans="1:15">
      <c r="A1251" s="136" t="s">
        <v>1270</v>
      </c>
      <c r="B1251" s="137" t="s">
        <v>1774</v>
      </c>
      <c r="C1251" s="138">
        <v>3.35</v>
      </c>
      <c r="D1251" s="170">
        <v>0.57494999999999996</v>
      </c>
      <c r="E1251" s="139">
        <v>1</v>
      </c>
      <c r="F1251" s="170">
        <f t="shared" si="41"/>
        <v>0.57494999999999996</v>
      </c>
      <c r="G1251" s="139">
        <v>1</v>
      </c>
      <c r="H1251" s="131">
        <f t="shared" si="40"/>
        <v>2874.75</v>
      </c>
      <c r="I1251" s="140" t="s">
        <v>17</v>
      </c>
      <c r="J1251" s="141" t="s">
        <v>123</v>
      </c>
      <c r="K1251" s="142" t="s">
        <v>129</v>
      </c>
      <c r="L1251" s="135"/>
      <c r="M1251" s="165"/>
      <c r="O1251" s="165"/>
    </row>
    <row r="1252" spans="1:15">
      <c r="A1252" s="136" t="s">
        <v>1271</v>
      </c>
      <c r="B1252" s="137" t="s">
        <v>1774</v>
      </c>
      <c r="C1252" s="138">
        <v>5.92</v>
      </c>
      <c r="D1252" s="170">
        <v>1.07792</v>
      </c>
      <c r="E1252" s="139">
        <v>1</v>
      </c>
      <c r="F1252" s="170">
        <f t="shared" si="41"/>
        <v>1.07792</v>
      </c>
      <c r="G1252" s="139">
        <v>1</v>
      </c>
      <c r="H1252" s="131">
        <f t="shared" si="40"/>
        <v>5389.6</v>
      </c>
      <c r="I1252" s="140" t="s">
        <v>17</v>
      </c>
      <c r="J1252" s="141" t="s">
        <v>123</v>
      </c>
      <c r="K1252" s="142" t="s">
        <v>129</v>
      </c>
      <c r="L1252" s="135"/>
      <c r="M1252" s="165"/>
      <c r="O1252" s="165"/>
    </row>
    <row r="1253" spans="1:15">
      <c r="A1253" s="143" t="s">
        <v>1272</v>
      </c>
      <c r="B1253" s="144" t="s">
        <v>1774</v>
      </c>
      <c r="C1253" s="145">
        <v>13.33</v>
      </c>
      <c r="D1253" s="171">
        <v>3.5909599999999999</v>
      </c>
      <c r="E1253" s="146">
        <v>1</v>
      </c>
      <c r="F1253" s="171">
        <f t="shared" si="41"/>
        <v>3.5909599999999999</v>
      </c>
      <c r="G1253" s="146">
        <v>1</v>
      </c>
      <c r="H1253" s="147">
        <f t="shared" si="40"/>
        <v>17954.8</v>
      </c>
      <c r="I1253" s="148" t="s">
        <v>17</v>
      </c>
      <c r="J1253" s="149" t="s">
        <v>123</v>
      </c>
      <c r="K1253" s="150" t="s">
        <v>129</v>
      </c>
      <c r="L1253" s="135"/>
      <c r="M1253" s="165"/>
      <c r="O1253" s="165"/>
    </row>
    <row r="1254" spans="1:15" s="135" customFormat="1">
      <c r="A1254" s="127" t="s">
        <v>1273</v>
      </c>
      <c r="B1254" s="128" t="s">
        <v>1775</v>
      </c>
      <c r="C1254" s="129">
        <v>2.85</v>
      </c>
      <c r="D1254" s="169">
        <v>1.2968299999999999</v>
      </c>
      <c r="E1254" s="130">
        <v>1</v>
      </c>
      <c r="F1254" s="169">
        <f t="shared" si="41"/>
        <v>1.2968299999999999</v>
      </c>
      <c r="G1254" s="130">
        <v>1</v>
      </c>
      <c r="H1254" s="131">
        <f t="shared" ref="H1254:H1261" si="42">F1254*5235</f>
        <v>6788.9050499999994</v>
      </c>
      <c r="I1254" s="132" t="s">
        <v>17</v>
      </c>
      <c r="J1254" s="133" t="s">
        <v>1274</v>
      </c>
      <c r="K1254" s="134" t="s">
        <v>1274</v>
      </c>
      <c r="L1254" s="126"/>
      <c r="M1254" s="165"/>
      <c r="N1254" s="164"/>
      <c r="O1254" s="165"/>
    </row>
    <row r="1255" spans="1:15">
      <c r="A1255" s="136" t="s">
        <v>1275</v>
      </c>
      <c r="B1255" s="137" t="s">
        <v>1775</v>
      </c>
      <c r="C1255" s="138">
        <v>3.63</v>
      </c>
      <c r="D1255" s="170">
        <v>1.7152000000000001</v>
      </c>
      <c r="E1255" s="139">
        <v>1</v>
      </c>
      <c r="F1255" s="170">
        <f t="shared" si="41"/>
        <v>1.7152000000000001</v>
      </c>
      <c r="G1255" s="139">
        <v>1</v>
      </c>
      <c r="H1255" s="131">
        <f t="shared" si="42"/>
        <v>8979.0720000000001</v>
      </c>
      <c r="I1255" s="140" t="s">
        <v>17</v>
      </c>
      <c r="J1255" s="141" t="s">
        <v>1274</v>
      </c>
      <c r="K1255" s="142" t="s">
        <v>1274</v>
      </c>
      <c r="L1255" s="135"/>
      <c r="M1255" s="165"/>
      <c r="N1255" s="166"/>
      <c r="O1255" s="165"/>
    </row>
    <row r="1256" spans="1:15">
      <c r="A1256" s="136" t="s">
        <v>1276</v>
      </c>
      <c r="B1256" s="137" t="s">
        <v>1775</v>
      </c>
      <c r="C1256" s="138">
        <v>8.5500000000000007</v>
      </c>
      <c r="D1256" s="170">
        <v>2.4391600000000002</v>
      </c>
      <c r="E1256" s="139">
        <v>1</v>
      </c>
      <c r="F1256" s="170">
        <f t="shared" si="41"/>
        <v>2.4391600000000002</v>
      </c>
      <c r="G1256" s="139">
        <v>1</v>
      </c>
      <c r="H1256" s="131">
        <f t="shared" si="42"/>
        <v>12769.002600000002</v>
      </c>
      <c r="I1256" s="140" t="s">
        <v>17</v>
      </c>
      <c r="J1256" s="141" t="s">
        <v>1274</v>
      </c>
      <c r="K1256" s="142" t="s">
        <v>1274</v>
      </c>
      <c r="L1256" s="135"/>
      <c r="M1256" s="165"/>
      <c r="O1256" s="165"/>
    </row>
    <row r="1257" spans="1:15">
      <c r="A1257" s="143" t="s">
        <v>1277</v>
      </c>
      <c r="B1257" s="144" t="s">
        <v>1775</v>
      </c>
      <c r="C1257" s="145">
        <v>20.260000000000002</v>
      </c>
      <c r="D1257" s="171">
        <v>4.2242800000000003</v>
      </c>
      <c r="E1257" s="146">
        <v>1</v>
      </c>
      <c r="F1257" s="171">
        <f t="shared" si="41"/>
        <v>4.2242800000000003</v>
      </c>
      <c r="G1257" s="146">
        <v>1</v>
      </c>
      <c r="H1257" s="147">
        <f t="shared" si="42"/>
        <v>22114.105800000001</v>
      </c>
      <c r="I1257" s="148" t="s">
        <v>17</v>
      </c>
      <c r="J1257" s="149" t="s">
        <v>1274</v>
      </c>
      <c r="K1257" s="150" t="s">
        <v>1274</v>
      </c>
      <c r="L1257" s="135"/>
      <c r="M1257" s="165"/>
      <c r="O1257" s="165"/>
    </row>
    <row r="1258" spans="1:15">
      <c r="A1258" s="127" t="s">
        <v>1278</v>
      </c>
      <c r="B1258" s="128" t="s">
        <v>1776</v>
      </c>
      <c r="C1258" s="129">
        <v>8.02</v>
      </c>
      <c r="D1258" s="169">
        <v>0.81233</v>
      </c>
      <c r="E1258" s="130">
        <v>1</v>
      </c>
      <c r="F1258" s="169">
        <f t="shared" si="41"/>
        <v>0.81233</v>
      </c>
      <c r="G1258" s="130">
        <v>1</v>
      </c>
      <c r="H1258" s="131">
        <f t="shared" si="42"/>
        <v>4252.5475500000002</v>
      </c>
      <c r="I1258" s="132" t="s">
        <v>17</v>
      </c>
      <c r="J1258" s="133" t="s">
        <v>1274</v>
      </c>
      <c r="K1258" s="134" t="s">
        <v>1274</v>
      </c>
      <c r="L1258" s="135"/>
      <c r="M1258" s="165"/>
      <c r="O1258" s="165"/>
    </row>
    <row r="1259" spans="1:15">
      <c r="A1259" s="136" t="s">
        <v>1279</v>
      </c>
      <c r="B1259" s="137" t="s">
        <v>1776</v>
      </c>
      <c r="C1259" s="138">
        <v>8.5500000000000007</v>
      </c>
      <c r="D1259" s="170">
        <v>1.11893</v>
      </c>
      <c r="E1259" s="139">
        <v>1</v>
      </c>
      <c r="F1259" s="170">
        <f t="shared" si="41"/>
        <v>1.11893</v>
      </c>
      <c r="G1259" s="139">
        <v>1</v>
      </c>
      <c r="H1259" s="131">
        <f t="shared" si="42"/>
        <v>5857.5985499999997</v>
      </c>
      <c r="I1259" s="140" t="s">
        <v>17</v>
      </c>
      <c r="J1259" s="141" t="s">
        <v>1274</v>
      </c>
      <c r="K1259" s="142" t="s">
        <v>1274</v>
      </c>
      <c r="L1259" s="135"/>
      <c r="M1259" s="165"/>
      <c r="O1259" s="165"/>
    </row>
    <row r="1260" spans="1:15">
      <c r="A1260" s="136" t="s">
        <v>1280</v>
      </c>
      <c r="B1260" s="137" t="s">
        <v>1776</v>
      </c>
      <c r="C1260" s="138">
        <v>12.2</v>
      </c>
      <c r="D1260" s="170">
        <v>1.49349</v>
      </c>
      <c r="E1260" s="139">
        <v>1</v>
      </c>
      <c r="F1260" s="170">
        <f t="shared" si="41"/>
        <v>1.49349</v>
      </c>
      <c r="G1260" s="139">
        <v>1</v>
      </c>
      <c r="H1260" s="131">
        <f t="shared" si="42"/>
        <v>7818.4201499999999</v>
      </c>
      <c r="I1260" s="140" t="s">
        <v>17</v>
      </c>
      <c r="J1260" s="141" t="s">
        <v>1274</v>
      </c>
      <c r="K1260" s="142" t="s">
        <v>1274</v>
      </c>
      <c r="L1260" s="135"/>
      <c r="M1260" s="165"/>
      <c r="O1260" s="165"/>
    </row>
    <row r="1261" spans="1:15">
      <c r="A1261" s="143" t="s">
        <v>1281</v>
      </c>
      <c r="B1261" s="144" t="s">
        <v>1776</v>
      </c>
      <c r="C1261" s="145">
        <v>17.16</v>
      </c>
      <c r="D1261" s="171">
        <v>1.88591</v>
      </c>
      <c r="E1261" s="146">
        <v>1</v>
      </c>
      <c r="F1261" s="171">
        <f t="shared" si="41"/>
        <v>1.88591</v>
      </c>
      <c r="G1261" s="146">
        <v>1</v>
      </c>
      <c r="H1261" s="147">
        <f t="shared" si="42"/>
        <v>9872.7388499999997</v>
      </c>
      <c r="I1261" s="148" t="s">
        <v>17</v>
      </c>
      <c r="J1261" s="149" t="s">
        <v>1274</v>
      </c>
      <c r="K1261" s="150" t="s">
        <v>1274</v>
      </c>
      <c r="L1261" s="135"/>
      <c r="M1261" s="165"/>
      <c r="O1261" s="165"/>
    </row>
    <row r="1262" spans="1:15" s="135" customFormat="1">
      <c r="A1262" s="127" t="s">
        <v>1282</v>
      </c>
      <c r="B1262" s="128" t="s">
        <v>1777</v>
      </c>
      <c r="C1262" s="129">
        <v>2.21</v>
      </c>
      <c r="D1262" s="169">
        <v>0.32163000000000003</v>
      </c>
      <c r="E1262" s="130">
        <v>1</v>
      </c>
      <c r="F1262" s="169">
        <f t="shared" si="41"/>
        <v>0.32163000000000003</v>
      </c>
      <c r="G1262" s="130">
        <v>1</v>
      </c>
      <c r="H1262" s="131">
        <f t="shared" ref="H1262:H1317" si="43">F1262*5000</f>
        <v>1608.15</v>
      </c>
      <c r="I1262" s="132" t="s">
        <v>17</v>
      </c>
      <c r="J1262" s="133" t="s">
        <v>123</v>
      </c>
      <c r="K1262" s="134" t="s">
        <v>129</v>
      </c>
      <c r="L1262" s="126"/>
      <c r="M1262" s="165"/>
      <c r="N1262" s="164"/>
      <c r="O1262" s="165"/>
    </row>
    <row r="1263" spans="1:15">
      <c r="A1263" s="136" t="s">
        <v>1283</v>
      </c>
      <c r="B1263" s="137" t="s">
        <v>1777</v>
      </c>
      <c r="C1263" s="138">
        <v>3.13</v>
      </c>
      <c r="D1263" s="170">
        <v>0.54227999999999998</v>
      </c>
      <c r="E1263" s="139">
        <v>1</v>
      </c>
      <c r="F1263" s="170">
        <f t="shared" si="41"/>
        <v>0.54227999999999998</v>
      </c>
      <c r="G1263" s="139">
        <v>1</v>
      </c>
      <c r="H1263" s="131">
        <f t="shared" si="43"/>
        <v>2711.4</v>
      </c>
      <c r="I1263" s="140" t="s">
        <v>17</v>
      </c>
      <c r="J1263" s="141" t="s">
        <v>123</v>
      </c>
      <c r="K1263" s="142" t="s">
        <v>129</v>
      </c>
      <c r="L1263" s="135"/>
      <c r="M1263" s="165"/>
      <c r="N1263" s="166"/>
      <c r="O1263" s="165"/>
    </row>
    <row r="1264" spans="1:15">
      <c r="A1264" s="136" t="s">
        <v>1284</v>
      </c>
      <c r="B1264" s="137" t="s">
        <v>1777</v>
      </c>
      <c r="C1264" s="138">
        <v>4.79</v>
      </c>
      <c r="D1264" s="170">
        <v>0.76893</v>
      </c>
      <c r="E1264" s="139">
        <v>1</v>
      </c>
      <c r="F1264" s="170">
        <f t="shared" si="41"/>
        <v>0.76893</v>
      </c>
      <c r="G1264" s="139">
        <v>1</v>
      </c>
      <c r="H1264" s="131">
        <f t="shared" si="43"/>
        <v>3844.65</v>
      </c>
      <c r="I1264" s="140" t="s">
        <v>17</v>
      </c>
      <c r="J1264" s="141" t="s">
        <v>123</v>
      </c>
      <c r="K1264" s="142" t="s">
        <v>129</v>
      </c>
      <c r="L1264" s="135"/>
      <c r="M1264" s="165"/>
      <c r="O1264" s="165"/>
    </row>
    <row r="1265" spans="1:15">
      <c r="A1265" s="143" t="s">
        <v>1285</v>
      </c>
      <c r="B1265" s="144" t="s">
        <v>1777</v>
      </c>
      <c r="C1265" s="145">
        <v>9.39</v>
      </c>
      <c r="D1265" s="171">
        <v>1.46305</v>
      </c>
      <c r="E1265" s="146">
        <v>1</v>
      </c>
      <c r="F1265" s="171">
        <f t="shared" si="41"/>
        <v>1.46305</v>
      </c>
      <c r="G1265" s="146">
        <v>1</v>
      </c>
      <c r="H1265" s="147">
        <f t="shared" si="43"/>
        <v>7315.25</v>
      </c>
      <c r="I1265" s="148" t="s">
        <v>17</v>
      </c>
      <c r="J1265" s="149" t="s">
        <v>123</v>
      </c>
      <c r="K1265" s="150" t="s">
        <v>129</v>
      </c>
      <c r="L1265" s="135"/>
      <c r="M1265" s="165"/>
      <c r="O1265" s="165"/>
    </row>
    <row r="1266" spans="1:15">
      <c r="A1266" s="127" t="s">
        <v>1286</v>
      </c>
      <c r="B1266" s="128" t="s">
        <v>1778</v>
      </c>
      <c r="C1266" s="129">
        <v>8.57</v>
      </c>
      <c r="D1266" s="169">
        <v>0.35965000000000003</v>
      </c>
      <c r="E1266" s="130">
        <v>1</v>
      </c>
      <c r="F1266" s="169">
        <f t="shared" si="41"/>
        <v>0.35965000000000003</v>
      </c>
      <c r="G1266" s="130">
        <v>1</v>
      </c>
      <c r="H1266" s="131">
        <f t="shared" si="43"/>
        <v>1798.2500000000002</v>
      </c>
      <c r="I1266" s="132" t="s">
        <v>17</v>
      </c>
      <c r="J1266" s="133" t="s">
        <v>123</v>
      </c>
      <c r="K1266" s="134" t="s">
        <v>129</v>
      </c>
      <c r="L1266" s="135"/>
      <c r="M1266" s="165"/>
      <c r="O1266" s="165"/>
    </row>
    <row r="1267" spans="1:15">
      <c r="A1267" s="136" t="s">
        <v>1287</v>
      </c>
      <c r="B1267" s="137" t="s">
        <v>1778</v>
      </c>
      <c r="C1267" s="138">
        <v>9.7899999999999991</v>
      </c>
      <c r="D1267" s="170">
        <v>0.58565999999999996</v>
      </c>
      <c r="E1267" s="139">
        <v>1</v>
      </c>
      <c r="F1267" s="170">
        <f t="shared" si="41"/>
        <v>0.58565999999999996</v>
      </c>
      <c r="G1267" s="139">
        <v>1</v>
      </c>
      <c r="H1267" s="131">
        <f t="shared" si="43"/>
        <v>2928.2999999999997</v>
      </c>
      <c r="I1267" s="140" t="s">
        <v>17</v>
      </c>
      <c r="J1267" s="141" t="s">
        <v>123</v>
      </c>
      <c r="K1267" s="142" t="s">
        <v>129</v>
      </c>
      <c r="L1267" s="135"/>
      <c r="M1267" s="165"/>
      <c r="O1267" s="165"/>
    </row>
    <row r="1268" spans="1:15">
      <c r="A1268" s="136" t="s">
        <v>1288</v>
      </c>
      <c r="B1268" s="137" t="s">
        <v>1778</v>
      </c>
      <c r="C1268" s="138">
        <v>11.2</v>
      </c>
      <c r="D1268" s="170">
        <v>0.82708000000000004</v>
      </c>
      <c r="E1268" s="139">
        <v>1</v>
      </c>
      <c r="F1268" s="170">
        <f t="shared" si="41"/>
        <v>0.82708000000000004</v>
      </c>
      <c r="G1268" s="139">
        <v>1</v>
      </c>
      <c r="H1268" s="131">
        <f t="shared" si="43"/>
        <v>4135.4000000000005</v>
      </c>
      <c r="I1268" s="140" t="s">
        <v>17</v>
      </c>
      <c r="J1268" s="141" t="s">
        <v>123</v>
      </c>
      <c r="K1268" s="142" t="s">
        <v>129</v>
      </c>
      <c r="L1268" s="135"/>
      <c r="M1268" s="165"/>
      <c r="O1268" s="165"/>
    </row>
    <row r="1269" spans="1:15">
      <c r="A1269" s="143" t="s">
        <v>1289</v>
      </c>
      <c r="B1269" s="144" t="s">
        <v>1778</v>
      </c>
      <c r="C1269" s="145">
        <v>13.41</v>
      </c>
      <c r="D1269" s="171">
        <v>1.3255999999999999</v>
      </c>
      <c r="E1269" s="146">
        <v>1</v>
      </c>
      <c r="F1269" s="171">
        <f t="shared" si="41"/>
        <v>1.3255999999999999</v>
      </c>
      <c r="G1269" s="146">
        <v>1</v>
      </c>
      <c r="H1269" s="147">
        <f t="shared" si="43"/>
        <v>6627.9999999999991</v>
      </c>
      <c r="I1269" s="148" t="s">
        <v>17</v>
      </c>
      <c r="J1269" s="149" t="s">
        <v>123</v>
      </c>
      <c r="K1269" s="150" t="s">
        <v>129</v>
      </c>
      <c r="L1269" s="135"/>
      <c r="M1269" s="165"/>
      <c r="O1269" s="165"/>
    </row>
    <row r="1270" spans="1:15" s="135" customFormat="1">
      <c r="A1270" s="127" t="s">
        <v>1290</v>
      </c>
      <c r="B1270" s="128" t="s">
        <v>1779</v>
      </c>
      <c r="C1270" s="129">
        <v>9.32</v>
      </c>
      <c r="D1270" s="169">
        <v>0.66429000000000005</v>
      </c>
      <c r="E1270" s="130">
        <v>1</v>
      </c>
      <c r="F1270" s="169">
        <f t="shared" si="41"/>
        <v>0.66429000000000005</v>
      </c>
      <c r="G1270" s="130">
        <v>1</v>
      </c>
      <c r="H1270" s="131">
        <f t="shared" si="43"/>
        <v>3321.4500000000003</v>
      </c>
      <c r="I1270" s="132" t="s">
        <v>17</v>
      </c>
      <c r="J1270" s="133" t="s">
        <v>974</v>
      </c>
      <c r="K1270" s="134" t="s">
        <v>974</v>
      </c>
      <c r="L1270" s="126"/>
      <c r="M1270" s="165"/>
      <c r="N1270" s="164"/>
      <c r="O1270" s="165"/>
    </row>
    <row r="1271" spans="1:15">
      <c r="A1271" s="136" t="s">
        <v>1291</v>
      </c>
      <c r="B1271" s="137" t="s">
        <v>1779</v>
      </c>
      <c r="C1271" s="138">
        <v>15.85</v>
      </c>
      <c r="D1271" s="170">
        <v>1.6418699999999999</v>
      </c>
      <c r="E1271" s="139">
        <v>1</v>
      </c>
      <c r="F1271" s="170">
        <f t="shared" si="41"/>
        <v>1.6418699999999999</v>
      </c>
      <c r="G1271" s="139">
        <v>1</v>
      </c>
      <c r="H1271" s="131">
        <f t="shared" si="43"/>
        <v>8209.35</v>
      </c>
      <c r="I1271" s="140" t="s">
        <v>17</v>
      </c>
      <c r="J1271" s="141" t="s">
        <v>974</v>
      </c>
      <c r="K1271" s="142" t="s">
        <v>974</v>
      </c>
      <c r="L1271" s="135"/>
      <c r="M1271" s="165"/>
      <c r="N1271" s="166"/>
      <c r="O1271" s="165"/>
    </row>
    <row r="1272" spans="1:15">
      <c r="A1272" s="136" t="s">
        <v>1292</v>
      </c>
      <c r="B1272" s="137" t="s">
        <v>1779</v>
      </c>
      <c r="C1272" s="138">
        <v>25.11</v>
      </c>
      <c r="D1272" s="170">
        <v>2.9696099999999999</v>
      </c>
      <c r="E1272" s="139">
        <v>1</v>
      </c>
      <c r="F1272" s="170">
        <f t="shared" si="41"/>
        <v>2.9696099999999999</v>
      </c>
      <c r="G1272" s="139">
        <v>1</v>
      </c>
      <c r="H1272" s="131">
        <f t="shared" si="43"/>
        <v>14848.05</v>
      </c>
      <c r="I1272" s="140" t="s">
        <v>17</v>
      </c>
      <c r="J1272" s="141" t="s">
        <v>974</v>
      </c>
      <c r="K1272" s="142" t="s">
        <v>974</v>
      </c>
      <c r="L1272" s="135"/>
      <c r="M1272" s="165"/>
      <c r="O1272" s="165"/>
    </row>
    <row r="1273" spans="1:15">
      <c r="A1273" s="143" t="s">
        <v>1293</v>
      </c>
      <c r="B1273" s="144" t="s">
        <v>1779</v>
      </c>
      <c r="C1273" s="145">
        <v>43.95</v>
      </c>
      <c r="D1273" s="171">
        <v>5.6951200000000002</v>
      </c>
      <c r="E1273" s="146">
        <v>1</v>
      </c>
      <c r="F1273" s="171">
        <f t="shared" si="41"/>
        <v>5.6951200000000002</v>
      </c>
      <c r="G1273" s="146">
        <v>1</v>
      </c>
      <c r="H1273" s="147">
        <f t="shared" si="43"/>
        <v>28475.600000000002</v>
      </c>
      <c r="I1273" s="148" t="s">
        <v>17</v>
      </c>
      <c r="J1273" s="149" t="s">
        <v>974</v>
      </c>
      <c r="K1273" s="150" t="s">
        <v>974</v>
      </c>
      <c r="L1273" s="135"/>
      <c r="M1273" s="165"/>
      <c r="O1273" s="165"/>
    </row>
    <row r="1274" spans="1:15">
      <c r="A1274" s="127" t="s">
        <v>1294</v>
      </c>
      <c r="B1274" s="128" t="s">
        <v>1780</v>
      </c>
      <c r="C1274" s="129">
        <v>6</v>
      </c>
      <c r="D1274" s="169">
        <v>0.52517000000000003</v>
      </c>
      <c r="E1274" s="130">
        <v>1</v>
      </c>
      <c r="F1274" s="169">
        <f t="shared" si="41"/>
        <v>0.52517000000000003</v>
      </c>
      <c r="G1274" s="130">
        <v>1</v>
      </c>
      <c r="H1274" s="131">
        <f t="shared" si="43"/>
        <v>2625.85</v>
      </c>
      <c r="I1274" s="132" t="s">
        <v>17</v>
      </c>
      <c r="J1274" s="133" t="s">
        <v>123</v>
      </c>
      <c r="K1274" s="134" t="s">
        <v>129</v>
      </c>
      <c r="L1274" s="135"/>
      <c r="M1274" s="165"/>
      <c r="O1274" s="165"/>
    </row>
    <row r="1275" spans="1:15">
      <c r="A1275" s="136" t="s">
        <v>1295</v>
      </c>
      <c r="B1275" s="137" t="s">
        <v>1780</v>
      </c>
      <c r="C1275" s="138">
        <v>4.12</v>
      </c>
      <c r="D1275" s="170">
        <v>0.89312999999999998</v>
      </c>
      <c r="E1275" s="139">
        <v>1</v>
      </c>
      <c r="F1275" s="170">
        <f t="shared" si="41"/>
        <v>0.89312999999999998</v>
      </c>
      <c r="G1275" s="139">
        <v>1</v>
      </c>
      <c r="H1275" s="131">
        <f t="shared" si="43"/>
        <v>4465.6499999999996</v>
      </c>
      <c r="I1275" s="140" t="s">
        <v>17</v>
      </c>
      <c r="J1275" s="141" t="s">
        <v>123</v>
      </c>
      <c r="K1275" s="142" t="s">
        <v>129</v>
      </c>
      <c r="L1275" s="135"/>
      <c r="M1275" s="165"/>
      <c r="O1275" s="165"/>
    </row>
    <row r="1276" spans="1:15">
      <c r="A1276" s="136" t="s">
        <v>1296</v>
      </c>
      <c r="B1276" s="137" t="s">
        <v>1780</v>
      </c>
      <c r="C1276" s="138">
        <v>7</v>
      </c>
      <c r="D1276" s="170">
        <v>1.3944300000000001</v>
      </c>
      <c r="E1276" s="139">
        <v>1</v>
      </c>
      <c r="F1276" s="170">
        <f t="shared" si="41"/>
        <v>1.3944300000000001</v>
      </c>
      <c r="G1276" s="139">
        <v>1</v>
      </c>
      <c r="H1276" s="131">
        <f t="shared" si="43"/>
        <v>6972.1500000000005</v>
      </c>
      <c r="I1276" s="140" t="s">
        <v>17</v>
      </c>
      <c r="J1276" s="141" t="s">
        <v>123</v>
      </c>
      <c r="K1276" s="142" t="s">
        <v>129</v>
      </c>
      <c r="L1276" s="135"/>
      <c r="M1276" s="165"/>
      <c r="O1276" s="165"/>
    </row>
    <row r="1277" spans="1:15">
      <c r="A1277" s="143" t="s">
        <v>31</v>
      </c>
      <c r="B1277" s="144" t="s">
        <v>1780</v>
      </c>
      <c r="C1277" s="145">
        <v>12.75</v>
      </c>
      <c r="D1277" s="171">
        <v>2.7928899999999999</v>
      </c>
      <c r="E1277" s="146">
        <v>1</v>
      </c>
      <c r="F1277" s="171">
        <f t="shared" si="41"/>
        <v>2.7928899999999999</v>
      </c>
      <c r="G1277" s="146">
        <v>1</v>
      </c>
      <c r="H1277" s="147">
        <f t="shared" si="43"/>
        <v>13964.449999999999</v>
      </c>
      <c r="I1277" s="148" t="s">
        <v>17</v>
      </c>
      <c r="J1277" s="149" t="s">
        <v>123</v>
      </c>
      <c r="K1277" s="150" t="s">
        <v>129</v>
      </c>
      <c r="L1277" s="135"/>
      <c r="M1277" s="165"/>
      <c r="O1277" s="165"/>
    </row>
    <row r="1278" spans="1:15" s="135" customFormat="1">
      <c r="A1278" s="127" t="s">
        <v>1297</v>
      </c>
      <c r="B1278" s="128" t="s">
        <v>1781</v>
      </c>
      <c r="C1278" s="129">
        <v>3.67</v>
      </c>
      <c r="D1278" s="169">
        <v>0.59779000000000004</v>
      </c>
      <c r="E1278" s="130">
        <v>1</v>
      </c>
      <c r="F1278" s="169">
        <f t="shared" si="41"/>
        <v>0.59779000000000004</v>
      </c>
      <c r="G1278" s="130">
        <v>1</v>
      </c>
      <c r="H1278" s="131">
        <f t="shared" si="43"/>
        <v>2988.9500000000003</v>
      </c>
      <c r="I1278" s="132" t="s">
        <v>17</v>
      </c>
      <c r="J1278" s="133" t="s">
        <v>123</v>
      </c>
      <c r="K1278" s="134" t="s">
        <v>129</v>
      </c>
      <c r="L1278" s="126"/>
      <c r="M1278" s="165"/>
      <c r="N1278" s="164"/>
      <c r="O1278" s="165"/>
    </row>
    <row r="1279" spans="1:15">
      <c r="A1279" s="136" t="s">
        <v>1298</v>
      </c>
      <c r="B1279" s="137" t="s">
        <v>1781</v>
      </c>
      <c r="C1279" s="138">
        <v>4.3600000000000003</v>
      </c>
      <c r="D1279" s="170">
        <v>0.79271999999999998</v>
      </c>
      <c r="E1279" s="139">
        <v>1</v>
      </c>
      <c r="F1279" s="170">
        <f t="shared" si="41"/>
        <v>0.79271999999999998</v>
      </c>
      <c r="G1279" s="139">
        <v>1</v>
      </c>
      <c r="H1279" s="131">
        <f t="shared" si="43"/>
        <v>3963.6</v>
      </c>
      <c r="I1279" s="140" t="s">
        <v>17</v>
      </c>
      <c r="J1279" s="141" t="s">
        <v>123</v>
      </c>
      <c r="K1279" s="142" t="s">
        <v>129</v>
      </c>
      <c r="L1279" s="135"/>
      <c r="M1279" s="165"/>
      <c r="N1279" s="166"/>
      <c r="O1279" s="165"/>
    </row>
    <row r="1280" spans="1:15">
      <c r="A1280" s="136" t="s">
        <v>1299</v>
      </c>
      <c r="B1280" s="137" t="s">
        <v>1781</v>
      </c>
      <c r="C1280" s="138">
        <v>5.6</v>
      </c>
      <c r="D1280" s="170">
        <v>1.0378499999999999</v>
      </c>
      <c r="E1280" s="139">
        <v>1</v>
      </c>
      <c r="F1280" s="170">
        <f t="shared" si="41"/>
        <v>1.0378499999999999</v>
      </c>
      <c r="G1280" s="139">
        <v>1</v>
      </c>
      <c r="H1280" s="131">
        <f t="shared" si="43"/>
        <v>5189.25</v>
      </c>
      <c r="I1280" s="140" t="s">
        <v>17</v>
      </c>
      <c r="J1280" s="141" t="s">
        <v>123</v>
      </c>
      <c r="K1280" s="142" t="s">
        <v>129</v>
      </c>
      <c r="L1280" s="135"/>
      <c r="M1280" s="165"/>
      <c r="O1280" s="165"/>
    </row>
    <row r="1281" spans="1:15">
      <c r="A1281" s="143" t="s">
        <v>1300</v>
      </c>
      <c r="B1281" s="144" t="s">
        <v>1781</v>
      </c>
      <c r="C1281" s="145">
        <v>9.06</v>
      </c>
      <c r="D1281" s="171">
        <v>1.97306</v>
      </c>
      <c r="E1281" s="146">
        <v>1</v>
      </c>
      <c r="F1281" s="171">
        <f t="shared" si="41"/>
        <v>1.97306</v>
      </c>
      <c r="G1281" s="146">
        <v>1</v>
      </c>
      <c r="H1281" s="147">
        <f t="shared" si="43"/>
        <v>9865.2999999999993</v>
      </c>
      <c r="I1281" s="148" t="s">
        <v>17</v>
      </c>
      <c r="J1281" s="149" t="s">
        <v>123</v>
      </c>
      <c r="K1281" s="150" t="s">
        <v>129</v>
      </c>
      <c r="L1281" s="135"/>
      <c r="M1281" s="165"/>
      <c r="O1281" s="165"/>
    </row>
    <row r="1282" spans="1:15">
      <c r="A1282" s="127" t="s">
        <v>1301</v>
      </c>
      <c r="B1282" s="128" t="s">
        <v>1782</v>
      </c>
      <c r="C1282" s="129">
        <v>3.5</v>
      </c>
      <c r="D1282" s="169">
        <v>0.62331000000000003</v>
      </c>
      <c r="E1282" s="130">
        <v>1</v>
      </c>
      <c r="F1282" s="169">
        <f t="shared" si="41"/>
        <v>0.62331000000000003</v>
      </c>
      <c r="G1282" s="130">
        <v>1</v>
      </c>
      <c r="H1282" s="131">
        <f t="shared" si="43"/>
        <v>3116.55</v>
      </c>
      <c r="I1282" s="132" t="s">
        <v>17</v>
      </c>
      <c r="J1282" s="133" t="s">
        <v>123</v>
      </c>
      <c r="K1282" s="134" t="s">
        <v>129</v>
      </c>
      <c r="L1282" s="135"/>
      <c r="M1282" s="165"/>
      <c r="O1282" s="165"/>
    </row>
    <row r="1283" spans="1:15">
      <c r="A1283" s="136" t="s">
        <v>1302</v>
      </c>
      <c r="B1283" s="137" t="s">
        <v>1782</v>
      </c>
      <c r="C1283" s="138">
        <v>4.24</v>
      </c>
      <c r="D1283" s="170">
        <v>0.81779000000000002</v>
      </c>
      <c r="E1283" s="139">
        <v>1</v>
      </c>
      <c r="F1283" s="170">
        <f t="shared" si="41"/>
        <v>0.81779000000000002</v>
      </c>
      <c r="G1283" s="139">
        <v>1</v>
      </c>
      <c r="H1283" s="131">
        <f t="shared" si="43"/>
        <v>4088.9500000000003</v>
      </c>
      <c r="I1283" s="140" t="s">
        <v>17</v>
      </c>
      <c r="J1283" s="141" t="s">
        <v>123</v>
      </c>
      <c r="K1283" s="142" t="s">
        <v>129</v>
      </c>
      <c r="L1283" s="135"/>
      <c r="M1283" s="165"/>
      <c r="O1283" s="165"/>
    </row>
    <row r="1284" spans="1:15">
      <c r="A1284" s="136" t="s">
        <v>1303</v>
      </c>
      <c r="B1284" s="137" t="s">
        <v>1782</v>
      </c>
      <c r="C1284" s="138">
        <v>5.75</v>
      </c>
      <c r="D1284" s="170">
        <v>1.19451</v>
      </c>
      <c r="E1284" s="139">
        <v>1</v>
      </c>
      <c r="F1284" s="170">
        <f t="shared" si="41"/>
        <v>1.19451</v>
      </c>
      <c r="G1284" s="139">
        <v>1</v>
      </c>
      <c r="H1284" s="131">
        <f t="shared" si="43"/>
        <v>5972.55</v>
      </c>
      <c r="I1284" s="140" t="s">
        <v>17</v>
      </c>
      <c r="J1284" s="141" t="s">
        <v>123</v>
      </c>
      <c r="K1284" s="142" t="s">
        <v>129</v>
      </c>
      <c r="L1284" s="135"/>
      <c r="M1284" s="165"/>
      <c r="O1284" s="165"/>
    </row>
    <row r="1285" spans="1:15">
      <c r="A1285" s="143" t="s">
        <v>1304</v>
      </c>
      <c r="B1285" s="144" t="s">
        <v>1782</v>
      </c>
      <c r="C1285" s="145">
        <v>9.2899999999999991</v>
      </c>
      <c r="D1285" s="171">
        <v>2.0716399999999999</v>
      </c>
      <c r="E1285" s="146">
        <v>1</v>
      </c>
      <c r="F1285" s="171">
        <f t="shared" si="41"/>
        <v>2.0716399999999999</v>
      </c>
      <c r="G1285" s="146">
        <v>1</v>
      </c>
      <c r="H1285" s="147">
        <f t="shared" si="43"/>
        <v>10358.199999999999</v>
      </c>
      <c r="I1285" s="148" t="s">
        <v>17</v>
      </c>
      <c r="J1285" s="149" t="s">
        <v>123</v>
      </c>
      <c r="K1285" s="150" t="s">
        <v>129</v>
      </c>
      <c r="L1285" s="135"/>
      <c r="M1285" s="165"/>
      <c r="O1285" s="165"/>
    </row>
    <row r="1286" spans="1:15" s="135" customFormat="1">
      <c r="A1286" s="127" t="s">
        <v>1305</v>
      </c>
      <c r="B1286" s="128" t="s">
        <v>1783</v>
      </c>
      <c r="C1286" s="129">
        <v>2.61</v>
      </c>
      <c r="D1286" s="169">
        <v>0.53624000000000005</v>
      </c>
      <c r="E1286" s="130">
        <v>1</v>
      </c>
      <c r="F1286" s="169">
        <f t="shared" si="41"/>
        <v>0.53624000000000005</v>
      </c>
      <c r="G1286" s="130">
        <v>1</v>
      </c>
      <c r="H1286" s="131">
        <f t="shared" si="43"/>
        <v>2681.2000000000003</v>
      </c>
      <c r="I1286" s="132" t="s">
        <v>17</v>
      </c>
      <c r="J1286" s="133" t="s">
        <v>123</v>
      </c>
      <c r="K1286" s="134" t="s">
        <v>129</v>
      </c>
      <c r="L1286" s="126"/>
      <c r="M1286" s="165"/>
      <c r="N1286" s="164"/>
      <c r="O1286" s="165"/>
    </row>
    <row r="1287" spans="1:15">
      <c r="A1287" s="136" t="s">
        <v>1306</v>
      </c>
      <c r="B1287" s="137" t="s">
        <v>1783</v>
      </c>
      <c r="C1287" s="138">
        <v>3.16</v>
      </c>
      <c r="D1287" s="170">
        <v>0.67296</v>
      </c>
      <c r="E1287" s="139">
        <v>1</v>
      </c>
      <c r="F1287" s="170">
        <f t="shared" si="41"/>
        <v>0.67296</v>
      </c>
      <c r="G1287" s="139">
        <v>1</v>
      </c>
      <c r="H1287" s="131">
        <f t="shared" si="43"/>
        <v>3364.8</v>
      </c>
      <c r="I1287" s="140" t="s">
        <v>17</v>
      </c>
      <c r="J1287" s="141" t="s">
        <v>123</v>
      </c>
      <c r="K1287" s="142" t="s">
        <v>129</v>
      </c>
      <c r="L1287" s="135"/>
      <c r="M1287" s="165"/>
      <c r="N1287" s="166"/>
      <c r="O1287" s="165"/>
    </row>
    <row r="1288" spans="1:15">
      <c r="A1288" s="136" t="s">
        <v>1307</v>
      </c>
      <c r="B1288" s="137" t="s">
        <v>1783</v>
      </c>
      <c r="C1288" s="138">
        <v>4.57</v>
      </c>
      <c r="D1288" s="170">
        <v>0.94027000000000005</v>
      </c>
      <c r="E1288" s="139">
        <v>1</v>
      </c>
      <c r="F1288" s="170">
        <f t="shared" si="41"/>
        <v>0.94027000000000005</v>
      </c>
      <c r="G1288" s="139">
        <v>1</v>
      </c>
      <c r="H1288" s="131">
        <f t="shared" si="43"/>
        <v>4701.3500000000004</v>
      </c>
      <c r="I1288" s="140" t="s">
        <v>17</v>
      </c>
      <c r="J1288" s="141" t="s">
        <v>123</v>
      </c>
      <c r="K1288" s="142" t="s">
        <v>129</v>
      </c>
      <c r="L1288" s="135"/>
      <c r="M1288" s="165"/>
      <c r="O1288" s="165"/>
    </row>
    <row r="1289" spans="1:15">
      <c r="A1289" s="143" t="s">
        <v>1308</v>
      </c>
      <c r="B1289" s="144" t="s">
        <v>1783</v>
      </c>
      <c r="C1289" s="145">
        <v>6</v>
      </c>
      <c r="D1289" s="171">
        <v>1.5947899999999999</v>
      </c>
      <c r="E1289" s="146">
        <v>1</v>
      </c>
      <c r="F1289" s="171">
        <f t="shared" si="41"/>
        <v>1.5947899999999999</v>
      </c>
      <c r="G1289" s="146">
        <v>1</v>
      </c>
      <c r="H1289" s="147">
        <f t="shared" si="43"/>
        <v>7973.95</v>
      </c>
      <c r="I1289" s="148" t="s">
        <v>17</v>
      </c>
      <c r="J1289" s="149" t="s">
        <v>123</v>
      </c>
      <c r="K1289" s="150" t="s">
        <v>129</v>
      </c>
      <c r="L1289" s="135"/>
      <c r="M1289" s="165"/>
      <c r="O1289" s="165"/>
    </row>
    <row r="1290" spans="1:15">
      <c r="A1290" s="127" t="s">
        <v>1309</v>
      </c>
      <c r="B1290" s="128" t="s">
        <v>1784</v>
      </c>
      <c r="C1290" s="129">
        <v>2.5299999999999998</v>
      </c>
      <c r="D1290" s="169">
        <v>2.75231</v>
      </c>
      <c r="E1290" s="130">
        <v>1</v>
      </c>
      <c r="F1290" s="169">
        <f t="shared" si="41"/>
        <v>2.75231</v>
      </c>
      <c r="G1290" s="130">
        <v>1</v>
      </c>
      <c r="H1290" s="131">
        <f t="shared" si="43"/>
        <v>13761.55</v>
      </c>
      <c r="I1290" s="132" t="s">
        <v>17</v>
      </c>
      <c r="J1290" s="133" t="s">
        <v>123</v>
      </c>
      <c r="K1290" s="134" t="s">
        <v>129</v>
      </c>
      <c r="L1290" s="135"/>
      <c r="M1290" s="165"/>
      <c r="O1290" s="165"/>
    </row>
    <row r="1291" spans="1:15">
      <c r="A1291" s="136" t="s">
        <v>1310</v>
      </c>
      <c r="B1291" s="137" t="s">
        <v>1784</v>
      </c>
      <c r="C1291" s="138">
        <v>3</v>
      </c>
      <c r="D1291" s="170">
        <v>3.2184499999999998</v>
      </c>
      <c r="E1291" s="139">
        <v>1</v>
      </c>
      <c r="F1291" s="170">
        <f t="shared" si="41"/>
        <v>3.2184499999999998</v>
      </c>
      <c r="G1291" s="139">
        <v>1</v>
      </c>
      <c r="H1291" s="131">
        <f t="shared" si="43"/>
        <v>16092.249999999998</v>
      </c>
      <c r="I1291" s="140" t="s">
        <v>17</v>
      </c>
      <c r="J1291" s="141" t="s">
        <v>123</v>
      </c>
      <c r="K1291" s="142" t="s">
        <v>129</v>
      </c>
      <c r="L1291" s="135"/>
      <c r="M1291" s="165"/>
      <c r="O1291" s="165"/>
    </row>
    <row r="1292" spans="1:15">
      <c r="A1292" s="136" t="s">
        <v>1311</v>
      </c>
      <c r="B1292" s="137" t="s">
        <v>1784</v>
      </c>
      <c r="C1292" s="138">
        <v>10.8</v>
      </c>
      <c r="D1292" s="170">
        <v>4.2473700000000001</v>
      </c>
      <c r="E1292" s="139">
        <v>1</v>
      </c>
      <c r="F1292" s="170">
        <f t="shared" si="41"/>
        <v>4.2473700000000001</v>
      </c>
      <c r="G1292" s="139">
        <v>1</v>
      </c>
      <c r="H1292" s="131">
        <f t="shared" si="43"/>
        <v>21236.850000000002</v>
      </c>
      <c r="I1292" s="140" t="s">
        <v>17</v>
      </c>
      <c r="J1292" s="141" t="s">
        <v>123</v>
      </c>
      <c r="K1292" s="142" t="s">
        <v>129</v>
      </c>
      <c r="L1292" s="135"/>
      <c r="M1292" s="165"/>
      <c r="O1292" s="165"/>
    </row>
    <row r="1293" spans="1:15">
      <c r="A1293" s="143" t="s">
        <v>1312</v>
      </c>
      <c r="B1293" s="144" t="s">
        <v>1784</v>
      </c>
      <c r="C1293" s="145">
        <v>18.079999999999998</v>
      </c>
      <c r="D1293" s="171">
        <v>8.4366800000000008</v>
      </c>
      <c r="E1293" s="146">
        <v>1</v>
      </c>
      <c r="F1293" s="171">
        <f t="shared" si="41"/>
        <v>8.4366800000000008</v>
      </c>
      <c r="G1293" s="146">
        <v>1</v>
      </c>
      <c r="H1293" s="147">
        <f t="shared" si="43"/>
        <v>42183.4</v>
      </c>
      <c r="I1293" s="148" t="s">
        <v>17</v>
      </c>
      <c r="J1293" s="149" t="s">
        <v>123</v>
      </c>
      <c r="K1293" s="150" t="s">
        <v>129</v>
      </c>
      <c r="L1293" s="135"/>
      <c r="M1293" s="165"/>
      <c r="O1293" s="165"/>
    </row>
    <row r="1294" spans="1:15" s="135" customFormat="1">
      <c r="A1294" s="127" t="s">
        <v>1313</v>
      </c>
      <c r="B1294" s="128" t="s">
        <v>1785</v>
      </c>
      <c r="C1294" s="129">
        <v>5</v>
      </c>
      <c r="D1294" s="169">
        <v>1.5621100000000001</v>
      </c>
      <c r="E1294" s="130">
        <v>1</v>
      </c>
      <c r="F1294" s="169">
        <f t="shared" si="41"/>
        <v>1.5621100000000001</v>
      </c>
      <c r="G1294" s="130">
        <v>1</v>
      </c>
      <c r="H1294" s="131">
        <f t="shared" si="43"/>
        <v>7810.55</v>
      </c>
      <c r="I1294" s="132" t="s">
        <v>17</v>
      </c>
      <c r="J1294" s="133" t="s">
        <v>123</v>
      </c>
      <c r="K1294" s="134" t="s">
        <v>129</v>
      </c>
      <c r="L1294" s="126"/>
      <c r="M1294" s="165"/>
      <c r="N1294" s="164"/>
      <c r="O1294" s="165"/>
    </row>
    <row r="1295" spans="1:15">
      <c r="A1295" s="136" t="s">
        <v>1314</v>
      </c>
      <c r="B1295" s="137" t="s">
        <v>1785</v>
      </c>
      <c r="C1295" s="138">
        <v>6</v>
      </c>
      <c r="D1295" s="170">
        <v>2.0803099999999999</v>
      </c>
      <c r="E1295" s="139">
        <v>1</v>
      </c>
      <c r="F1295" s="170">
        <f t="shared" ref="F1295:F1319" si="44">ROUND(D1295*E1295,5)</f>
        <v>2.0803099999999999</v>
      </c>
      <c r="G1295" s="139">
        <v>1</v>
      </c>
      <c r="H1295" s="131">
        <f t="shared" si="43"/>
        <v>10401.549999999999</v>
      </c>
      <c r="I1295" s="140" t="s">
        <v>17</v>
      </c>
      <c r="J1295" s="141" t="s">
        <v>123</v>
      </c>
      <c r="K1295" s="142" t="s">
        <v>129</v>
      </c>
      <c r="L1295" s="135"/>
      <c r="M1295" s="165"/>
      <c r="N1295" s="166"/>
      <c r="O1295" s="165"/>
    </row>
    <row r="1296" spans="1:15">
      <c r="A1296" s="136" t="s">
        <v>1315</v>
      </c>
      <c r="B1296" s="137" t="s">
        <v>1785</v>
      </c>
      <c r="C1296" s="138">
        <v>7.66</v>
      </c>
      <c r="D1296" s="170">
        <v>2.7429899999999998</v>
      </c>
      <c r="E1296" s="139">
        <v>1</v>
      </c>
      <c r="F1296" s="170">
        <f t="shared" si="44"/>
        <v>2.7429899999999998</v>
      </c>
      <c r="G1296" s="139">
        <v>1</v>
      </c>
      <c r="H1296" s="131">
        <f t="shared" si="43"/>
        <v>13714.949999999999</v>
      </c>
      <c r="I1296" s="140" t="s">
        <v>17</v>
      </c>
      <c r="J1296" s="141" t="s">
        <v>123</v>
      </c>
      <c r="K1296" s="142" t="s">
        <v>129</v>
      </c>
      <c r="L1296" s="135"/>
      <c r="M1296" s="165"/>
      <c r="O1296" s="165"/>
    </row>
    <row r="1297" spans="1:15">
      <c r="A1297" s="143" t="s">
        <v>1316</v>
      </c>
      <c r="B1297" s="144" t="s">
        <v>1785</v>
      </c>
      <c r="C1297" s="145">
        <v>16.66</v>
      </c>
      <c r="D1297" s="171">
        <v>6.1422400000000001</v>
      </c>
      <c r="E1297" s="146">
        <v>1</v>
      </c>
      <c r="F1297" s="171">
        <f t="shared" si="44"/>
        <v>6.1422400000000001</v>
      </c>
      <c r="G1297" s="146">
        <v>1</v>
      </c>
      <c r="H1297" s="147">
        <f t="shared" si="43"/>
        <v>30711.200000000001</v>
      </c>
      <c r="I1297" s="148" t="s">
        <v>17</v>
      </c>
      <c r="J1297" s="149" t="s">
        <v>123</v>
      </c>
      <c r="K1297" s="150" t="s">
        <v>129</v>
      </c>
      <c r="L1297" s="135"/>
      <c r="M1297" s="165"/>
      <c r="O1297" s="165"/>
    </row>
    <row r="1298" spans="1:15">
      <c r="A1298" s="127" t="s">
        <v>1317</v>
      </c>
      <c r="B1298" s="128" t="s">
        <v>1786</v>
      </c>
      <c r="C1298" s="129">
        <v>4.8</v>
      </c>
      <c r="D1298" s="169">
        <v>1.9979800000000001</v>
      </c>
      <c r="E1298" s="130">
        <v>1</v>
      </c>
      <c r="F1298" s="169">
        <f t="shared" si="44"/>
        <v>1.9979800000000001</v>
      </c>
      <c r="G1298" s="130">
        <v>1</v>
      </c>
      <c r="H1298" s="131">
        <f t="shared" si="43"/>
        <v>9989.9</v>
      </c>
      <c r="I1298" s="132" t="s">
        <v>17</v>
      </c>
      <c r="J1298" s="133" t="s">
        <v>123</v>
      </c>
      <c r="K1298" s="134" t="s">
        <v>129</v>
      </c>
      <c r="L1298" s="135"/>
      <c r="M1298" s="165"/>
      <c r="O1298" s="165"/>
    </row>
    <row r="1299" spans="1:15">
      <c r="A1299" s="136" t="s">
        <v>1318</v>
      </c>
      <c r="B1299" s="137" t="s">
        <v>1786</v>
      </c>
      <c r="C1299" s="138">
        <v>5.29</v>
      </c>
      <c r="D1299" s="170">
        <v>2.2072099999999999</v>
      </c>
      <c r="E1299" s="139">
        <v>1</v>
      </c>
      <c r="F1299" s="170">
        <f t="shared" si="44"/>
        <v>2.2072099999999999</v>
      </c>
      <c r="G1299" s="139">
        <v>1</v>
      </c>
      <c r="H1299" s="131">
        <f t="shared" si="43"/>
        <v>11036.05</v>
      </c>
      <c r="I1299" s="140" t="s">
        <v>17</v>
      </c>
      <c r="J1299" s="141" t="s">
        <v>123</v>
      </c>
      <c r="K1299" s="142" t="s">
        <v>129</v>
      </c>
      <c r="L1299" s="135"/>
      <c r="M1299" s="165"/>
      <c r="O1299" s="165"/>
    </row>
    <row r="1300" spans="1:15">
      <c r="A1300" s="136" t="s">
        <v>1319</v>
      </c>
      <c r="B1300" s="137" t="s">
        <v>1786</v>
      </c>
      <c r="C1300" s="138">
        <v>7.81</v>
      </c>
      <c r="D1300" s="170">
        <v>3.5013999999999998</v>
      </c>
      <c r="E1300" s="139">
        <v>1</v>
      </c>
      <c r="F1300" s="170">
        <f t="shared" si="44"/>
        <v>3.5013999999999998</v>
      </c>
      <c r="G1300" s="139">
        <v>1</v>
      </c>
      <c r="H1300" s="131">
        <f t="shared" si="43"/>
        <v>17507</v>
      </c>
      <c r="I1300" s="140" t="s">
        <v>17</v>
      </c>
      <c r="J1300" s="141" t="s">
        <v>123</v>
      </c>
      <c r="K1300" s="142" t="s">
        <v>129</v>
      </c>
      <c r="L1300" s="135"/>
      <c r="M1300" s="165"/>
      <c r="O1300" s="165"/>
    </row>
    <row r="1301" spans="1:15">
      <c r="A1301" s="143" t="s">
        <v>1320</v>
      </c>
      <c r="B1301" s="144" t="s">
        <v>1786</v>
      </c>
      <c r="C1301" s="145">
        <v>14.75</v>
      </c>
      <c r="D1301" s="171">
        <v>6.6141199999999998</v>
      </c>
      <c r="E1301" s="146">
        <v>1</v>
      </c>
      <c r="F1301" s="171">
        <f t="shared" si="44"/>
        <v>6.6141199999999998</v>
      </c>
      <c r="G1301" s="146">
        <v>1</v>
      </c>
      <c r="H1301" s="147">
        <f t="shared" si="43"/>
        <v>33070.6</v>
      </c>
      <c r="I1301" s="148" t="s">
        <v>17</v>
      </c>
      <c r="J1301" s="149" t="s">
        <v>123</v>
      </c>
      <c r="K1301" s="150" t="s">
        <v>129</v>
      </c>
      <c r="L1301" s="135"/>
      <c r="M1301" s="165"/>
      <c r="O1301" s="165"/>
    </row>
    <row r="1302" spans="1:15" s="135" customFormat="1">
      <c r="A1302" s="127" t="s">
        <v>1321</v>
      </c>
      <c r="B1302" s="128" t="s">
        <v>1787</v>
      </c>
      <c r="C1302" s="129">
        <v>2.8</v>
      </c>
      <c r="D1302" s="169">
        <v>0.72352000000000005</v>
      </c>
      <c r="E1302" s="130">
        <v>1</v>
      </c>
      <c r="F1302" s="169">
        <f t="shared" si="44"/>
        <v>0.72352000000000005</v>
      </c>
      <c r="G1302" s="130">
        <v>1</v>
      </c>
      <c r="H1302" s="131">
        <f t="shared" si="43"/>
        <v>3617.6000000000004</v>
      </c>
      <c r="I1302" s="132" t="s">
        <v>17</v>
      </c>
      <c r="J1302" s="133" t="s">
        <v>123</v>
      </c>
      <c r="K1302" s="134" t="s">
        <v>129</v>
      </c>
      <c r="L1302" s="126"/>
      <c r="M1302" s="165"/>
      <c r="N1302" s="164"/>
      <c r="O1302" s="165"/>
    </row>
    <row r="1303" spans="1:15">
      <c r="A1303" s="136" t="s">
        <v>1322</v>
      </c>
      <c r="B1303" s="137" t="s">
        <v>1787</v>
      </c>
      <c r="C1303" s="138">
        <v>3.17</v>
      </c>
      <c r="D1303" s="170">
        <v>0.97738000000000003</v>
      </c>
      <c r="E1303" s="139">
        <v>1</v>
      </c>
      <c r="F1303" s="170">
        <f t="shared" si="44"/>
        <v>0.97738000000000003</v>
      </c>
      <c r="G1303" s="139">
        <v>1</v>
      </c>
      <c r="H1303" s="131">
        <f t="shared" si="43"/>
        <v>4886.9000000000005</v>
      </c>
      <c r="I1303" s="140" t="s">
        <v>17</v>
      </c>
      <c r="J1303" s="141" t="s">
        <v>123</v>
      </c>
      <c r="K1303" s="142" t="s">
        <v>129</v>
      </c>
      <c r="L1303" s="135"/>
      <c r="M1303" s="165"/>
      <c r="N1303" s="166"/>
      <c r="O1303" s="165"/>
    </row>
    <row r="1304" spans="1:15">
      <c r="A1304" s="136" t="s">
        <v>1323</v>
      </c>
      <c r="B1304" s="137" t="s">
        <v>1787</v>
      </c>
      <c r="C1304" s="138">
        <v>5.18</v>
      </c>
      <c r="D1304" s="170">
        <v>1.6410499999999999</v>
      </c>
      <c r="E1304" s="139">
        <v>1</v>
      </c>
      <c r="F1304" s="170">
        <f t="shared" si="44"/>
        <v>1.6410499999999999</v>
      </c>
      <c r="G1304" s="139">
        <v>1</v>
      </c>
      <c r="H1304" s="131">
        <f t="shared" si="43"/>
        <v>8205.25</v>
      </c>
      <c r="I1304" s="140" t="s">
        <v>17</v>
      </c>
      <c r="J1304" s="141" t="s">
        <v>123</v>
      </c>
      <c r="K1304" s="142" t="s">
        <v>129</v>
      </c>
      <c r="L1304" s="135"/>
      <c r="M1304" s="165"/>
      <c r="O1304" s="165"/>
    </row>
    <row r="1305" spans="1:15">
      <c r="A1305" s="143" t="s">
        <v>1324</v>
      </c>
      <c r="B1305" s="144" t="s">
        <v>1787</v>
      </c>
      <c r="C1305" s="145">
        <v>12.8</v>
      </c>
      <c r="D1305" s="171">
        <v>4.2576499999999999</v>
      </c>
      <c r="E1305" s="146">
        <v>1</v>
      </c>
      <c r="F1305" s="171">
        <f t="shared" si="44"/>
        <v>4.2576499999999999</v>
      </c>
      <c r="G1305" s="146">
        <v>1</v>
      </c>
      <c r="H1305" s="147">
        <f t="shared" si="43"/>
        <v>21288.25</v>
      </c>
      <c r="I1305" s="148" t="s">
        <v>17</v>
      </c>
      <c r="J1305" s="149" t="s">
        <v>123</v>
      </c>
      <c r="K1305" s="150" t="s">
        <v>129</v>
      </c>
      <c r="L1305" s="135"/>
      <c r="M1305" s="165"/>
      <c r="O1305" s="165"/>
    </row>
    <row r="1306" spans="1:15">
      <c r="A1306" s="127" t="s">
        <v>1325</v>
      </c>
      <c r="B1306" s="128" t="s">
        <v>1788</v>
      </c>
      <c r="C1306" s="129">
        <v>2.42</v>
      </c>
      <c r="D1306" s="169">
        <v>1.3349599999999999</v>
      </c>
      <c r="E1306" s="130">
        <v>1</v>
      </c>
      <c r="F1306" s="169">
        <f t="shared" si="44"/>
        <v>1.3349599999999999</v>
      </c>
      <c r="G1306" s="130">
        <v>1</v>
      </c>
      <c r="H1306" s="131">
        <f t="shared" si="43"/>
        <v>6674.7999999999993</v>
      </c>
      <c r="I1306" s="132" t="s">
        <v>17</v>
      </c>
      <c r="J1306" s="133" t="s">
        <v>123</v>
      </c>
      <c r="K1306" s="134" t="s">
        <v>129</v>
      </c>
      <c r="L1306" s="135"/>
      <c r="M1306" s="165"/>
      <c r="O1306" s="165"/>
    </row>
    <row r="1307" spans="1:15">
      <c r="A1307" s="136" t="s">
        <v>1326</v>
      </c>
      <c r="B1307" s="137" t="s">
        <v>1788</v>
      </c>
      <c r="C1307" s="138">
        <v>3.93</v>
      </c>
      <c r="D1307" s="170">
        <v>1.8420700000000001</v>
      </c>
      <c r="E1307" s="139">
        <v>1</v>
      </c>
      <c r="F1307" s="170">
        <f t="shared" si="44"/>
        <v>1.8420700000000001</v>
      </c>
      <c r="G1307" s="139">
        <v>1</v>
      </c>
      <c r="H1307" s="131">
        <f t="shared" si="43"/>
        <v>9210.35</v>
      </c>
      <c r="I1307" s="140" t="s">
        <v>17</v>
      </c>
      <c r="J1307" s="141" t="s">
        <v>123</v>
      </c>
      <c r="K1307" s="142" t="s">
        <v>129</v>
      </c>
      <c r="L1307" s="135"/>
      <c r="M1307" s="165"/>
      <c r="O1307" s="165"/>
    </row>
    <row r="1308" spans="1:15">
      <c r="A1308" s="136" t="s">
        <v>1327</v>
      </c>
      <c r="B1308" s="137" t="s">
        <v>1788</v>
      </c>
      <c r="C1308" s="138">
        <v>7.9</v>
      </c>
      <c r="D1308" s="170">
        <v>3.0297100000000001</v>
      </c>
      <c r="E1308" s="139">
        <v>1</v>
      </c>
      <c r="F1308" s="170">
        <f t="shared" si="44"/>
        <v>3.0297100000000001</v>
      </c>
      <c r="G1308" s="139">
        <v>1</v>
      </c>
      <c r="H1308" s="131">
        <f t="shared" si="43"/>
        <v>15148.550000000001</v>
      </c>
      <c r="I1308" s="140" t="s">
        <v>17</v>
      </c>
      <c r="J1308" s="141" t="s">
        <v>123</v>
      </c>
      <c r="K1308" s="142" t="s">
        <v>129</v>
      </c>
      <c r="L1308" s="135"/>
      <c r="M1308" s="165"/>
      <c r="O1308" s="165"/>
    </row>
    <row r="1309" spans="1:15">
      <c r="A1309" s="143" t="s">
        <v>1328</v>
      </c>
      <c r="B1309" s="144" t="s">
        <v>1788</v>
      </c>
      <c r="C1309" s="145">
        <v>20.239999999999998</v>
      </c>
      <c r="D1309" s="171">
        <v>5.5992300000000004</v>
      </c>
      <c r="E1309" s="146">
        <v>1</v>
      </c>
      <c r="F1309" s="171">
        <f t="shared" si="44"/>
        <v>5.5992300000000004</v>
      </c>
      <c r="G1309" s="146">
        <v>1</v>
      </c>
      <c r="H1309" s="147">
        <f t="shared" si="43"/>
        <v>27996.15</v>
      </c>
      <c r="I1309" s="148" t="s">
        <v>17</v>
      </c>
      <c r="J1309" s="149" t="s">
        <v>123</v>
      </c>
      <c r="K1309" s="150" t="s">
        <v>129</v>
      </c>
      <c r="L1309" s="135"/>
      <c r="M1309" s="165"/>
      <c r="O1309" s="165"/>
    </row>
    <row r="1310" spans="1:15" s="135" customFormat="1">
      <c r="A1310" s="127" t="s">
        <v>1329</v>
      </c>
      <c r="B1310" s="128" t="s">
        <v>1789</v>
      </c>
      <c r="C1310" s="129">
        <v>2.57</v>
      </c>
      <c r="D1310" s="169">
        <v>0.94601000000000002</v>
      </c>
      <c r="E1310" s="130">
        <v>1</v>
      </c>
      <c r="F1310" s="169">
        <f t="shared" si="44"/>
        <v>0.94601000000000002</v>
      </c>
      <c r="G1310" s="130">
        <v>1</v>
      </c>
      <c r="H1310" s="131">
        <f t="shared" si="43"/>
        <v>4730.05</v>
      </c>
      <c r="I1310" s="132" t="s">
        <v>17</v>
      </c>
      <c r="J1310" s="133" t="s">
        <v>123</v>
      </c>
      <c r="K1310" s="134" t="s">
        <v>129</v>
      </c>
      <c r="L1310" s="126"/>
      <c r="M1310" s="165"/>
      <c r="N1310" s="164"/>
      <c r="O1310" s="165"/>
    </row>
    <row r="1311" spans="1:15">
      <c r="A1311" s="136" t="s">
        <v>1330</v>
      </c>
      <c r="B1311" s="137" t="s">
        <v>1789</v>
      </c>
      <c r="C1311" s="138">
        <v>4.1500000000000004</v>
      </c>
      <c r="D1311" s="170">
        <v>1.4051400000000001</v>
      </c>
      <c r="E1311" s="139">
        <v>1</v>
      </c>
      <c r="F1311" s="170">
        <f t="shared" si="44"/>
        <v>1.4051400000000001</v>
      </c>
      <c r="G1311" s="139">
        <v>1</v>
      </c>
      <c r="H1311" s="131">
        <f t="shared" si="43"/>
        <v>7025.7000000000007</v>
      </c>
      <c r="I1311" s="140" t="s">
        <v>17</v>
      </c>
      <c r="J1311" s="141" t="s">
        <v>123</v>
      </c>
      <c r="K1311" s="142" t="s">
        <v>129</v>
      </c>
      <c r="L1311" s="135"/>
      <c r="M1311" s="165"/>
      <c r="N1311" s="166"/>
      <c r="O1311" s="165"/>
    </row>
    <row r="1312" spans="1:15">
      <c r="A1312" s="136" t="s">
        <v>1331</v>
      </c>
      <c r="B1312" s="137" t="s">
        <v>1789</v>
      </c>
      <c r="C1312" s="138">
        <v>7.91</v>
      </c>
      <c r="D1312" s="170">
        <v>2.2793600000000001</v>
      </c>
      <c r="E1312" s="139">
        <v>1</v>
      </c>
      <c r="F1312" s="170">
        <f t="shared" si="44"/>
        <v>2.2793600000000001</v>
      </c>
      <c r="G1312" s="139">
        <v>1</v>
      </c>
      <c r="H1312" s="131">
        <f t="shared" si="43"/>
        <v>11396.800000000001</v>
      </c>
      <c r="I1312" s="140" t="s">
        <v>17</v>
      </c>
      <c r="J1312" s="141" t="s">
        <v>123</v>
      </c>
      <c r="K1312" s="142" t="s">
        <v>129</v>
      </c>
      <c r="L1312" s="135"/>
      <c r="M1312" s="165"/>
      <c r="O1312" s="165"/>
    </row>
    <row r="1313" spans="1:15">
      <c r="A1313" s="143" t="s">
        <v>1332</v>
      </c>
      <c r="B1313" s="144" t="s">
        <v>1789</v>
      </c>
      <c r="C1313" s="145">
        <v>17.559999999999999</v>
      </c>
      <c r="D1313" s="171">
        <v>4.3062300000000002</v>
      </c>
      <c r="E1313" s="146">
        <v>1</v>
      </c>
      <c r="F1313" s="171">
        <f t="shared" si="44"/>
        <v>4.3062300000000002</v>
      </c>
      <c r="G1313" s="146">
        <v>1</v>
      </c>
      <c r="H1313" s="147">
        <f t="shared" si="43"/>
        <v>21531.15</v>
      </c>
      <c r="I1313" s="148" t="s">
        <v>17</v>
      </c>
      <c r="J1313" s="149" t="s">
        <v>123</v>
      </c>
      <c r="K1313" s="150" t="s">
        <v>129</v>
      </c>
      <c r="L1313" s="135"/>
      <c r="M1313" s="165"/>
      <c r="O1313" s="165"/>
    </row>
    <row r="1314" spans="1:15">
      <c r="A1314" s="127" t="s">
        <v>1333</v>
      </c>
      <c r="B1314" s="128" t="s">
        <v>1790</v>
      </c>
      <c r="C1314" s="129">
        <v>2.4700000000000002</v>
      </c>
      <c r="D1314" s="169">
        <v>0.83208000000000004</v>
      </c>
      <c r="E1314" s="130">
        <v>1</v>
      </c>
      <c r="F1314" s="169">
        <f t="shared" si="44"/>
        <v>0.83208000000000004</v>
      </c>
      <c r="G1314" s="130">
        <v>1</v>
      </c>
      <c r="H1314" s="131">
        <f t="shared" si="43"/>
        <v>4160.4000000000005</v>
      </c>
      <c r="I1314" s="132" t="s">
        <v>17</v>
      </c>
      <c r="J1314" s="133" t="s">
        <v>123</v>
      </c>
      <c r="K1314" s="134" t="s">
        <v>129</v>
      </c>
      <c r="L1314" s="135"/>
      <c r="M1314" s="165"/>
      <c r="O1314" s="165"/>
    </row>
    <row r="1315" spans="1:15">
      <c r="A1315" s="136" t="s">
        <v>1334</v>
      </c>
      <c r="B1315" s="137" t="s">
        <v>1790</v>
      </c>
      <c r="C1315" s="138">
        <v>3.75</v>
      </c>
      <c r="D1315" s="170">
        <v>1.1787000000000001</v>
      </c>
      <c r="E1315" s="139">
        <v>1</v>
      </c>
      <c r="F1315" s="170">
        <f t="shared" si="44"/>
        <v>1.1787000000000001</v>
      </c>
      <c r="G1315" s="139">
        <v>1</v>
      </c>
      <c r="H1315" s="131">
        <f t="shared" si="43"/>
        <v>5893.5</v>
      </c>
      <c r="I1315" s="140" t="s">
        <v>17</v>
      </c>
      <c r="J1315" s="141" t="s">
        <v>123</v>
      </c>
      <c r="K1315" s="142" t="s">
        <v>129</v>
      </c>
      <c r="L1315" s="135"/>
      <c r="M1315" s="165"/>
      <c r="O1315" s="165"/>
    </row>
    <row r="1316" spans="1:15">
      <c r="A1316" s="136" t="s">
        <v>1335</v>
      </c>
      <c r="B1316" s="137" t="s">
        <v>1790</v>
      </c>
      <c r="C1316" s="138">
        <v>7.76</v>
      </c>
      <c r="D1316" s="170">
        <v>1.96723</v>
      </c>
      <c r="E1316" s="139">
        <v>1</v>
      </c>
      <c r="F1316" s="170">
        <f t="shared" si="44"/>
        <v>1.96723</v>
      </c>
      <c r="G1316" s="139">
        <v>1</v>
      </c>
      <c r="H1316" s="131">
        <f t="shared" si="43"/>
        <v>9836.15</v>
      </c>
      <c r="I1316" s="140" t="s">
        <v>17</v>
      </c>
      <c r="J1316" s="141" t="s">
        <v>123</v>
      </c>
      <c r="K1316" s="142" t="s">
        <v>129</v>
      </c>
      <c r="L1316" s="135"/>
      <c r="M1316" s="165"/>
      <c r="O1316" s="165"/>
    </row>
    <row r="1317" spans="1:15">
      <c r="A1317" s="143" t="s">
        <v>1336</v>
      </c>
      <c r="B1317" s="144" t="s">
        <v>1790</v>
      </c>
      <c r="C1317" s="145">
        <v>14.72</v>
      </c>
      <c r="D1317" s="171">
        <v>3.6941899999999999</v>
      </c>
      <c r="E1317" s="146">
        <v>1</v>
      </c>
      <c r="F1317" s="171">
        <f t="shared" si="44"/>
        <v>3.6941899999999999</v>
      </c>
      <c r="G1317" s="146">
        <v>1</v>
      </c>
      <c r="H1317" s="147">
        <f t="shared" si="43"/>
        <v>18470.95</v>
      </c>
      <c r="I1317" s="148" t="s">
        <v>17</v>
      </c>
      <c r="J1317" s="149" t="s">
        <v>123</v>
      </c>
      <c r="K1317" s="150" t="s">
        <v>129</v>
      </c>
      <c r="L1317" s="135"/>
      <c r="M1317" s="165"/>
      <c r="O1317" s="165"/>
    </row>
    <row r="1318" spans="1:15">
      <c r="A1318" s="127" t="s">
        <v>1337</v>
      </c>
      <c r="B1318" s="128" t="s">
        <v>1791</v>
      </c>
      <c r="C1318" s="129">
        <v>0</v>
      </c>
      <c r="D1318" s="169">
        <v>-1</v>
      </c>
      <c r="E1318" s="130">
        <v>1</v>
      </c>
      <c r="F1318" s="169">
        <f t="shared" si="44"/>
        <v>-1</v>
      </c>
      <c r="G1318" s="130">
        <v>1</v>
      </c>
      <c r="H1318" s="131">
        <v>0</v>
      </c>
      <c r="I1318" s="132" t="s">
        <v>17</v>
      </c>
      <c r="J1318" s="133" t="s">
        <v>1338</v>
      </c>
      <c r="K1318" s="134" t="s">
        <v>1338</v>
      </c>
      <c r="M1318" s="165"/>
      <c r="O1318" s="165"/>
    </row>
    <row r="1319" spans="1:15">
      <c r="A1319" s="143" t="s">
        <v>1339</v>
      </c>
      <c r="B1319" s="144" t="s">
        <v>1792</v>
      </c>
      <c r="C1319" s="145">
        <v>0</v>
      </c>
      <c r="D1319" s="171">
        <v>-1</v>
      </c>
      <c r="E1319" s="146">
        <v>1</v>
      </c>
      <c r="F1319" s="171">
        <f t="shared" si="44"/>
        <v>-1</v>
      </c>
      <c r="G1319" s="146">
        <v>1</v>
      </c>
      <c r="H1319" s="147">
        <v>0</v>
      </c>
      <c r="I1319" s="148" t="s">
        <v>17</v>
      </c>
      <c r="J1319" s="149" t="s">
        <v>1338</v>
      </c>
      <c r="K1319" s="150" t="s">
        <v>1338</v>
      </c>
      <c r="O1319" s="165"/>
    </row>
    <row r="1320" spans="1:15">
      <c r="E1320" s="123"/>
      <c r="G1320" s="123"/>
      <c r="H1320" s="155"/>
      <c r="I1320" s="156"/>
      <c r="J1320" s="123"/>
    </row>
  </sheetData>
  <sheetProtection sheet="1" objects="1" scenarios="1"/>
  <mergeCells count="21">
    <mergeCell ref="A1:K1"/>
    <mergeCell ref="A4:K4"/>
    <mergeCell ref="A5:K5"/>
    <mergeCell ref="A6:K6"/>
    <mergeCell ref="A7:K7"/>
    <mergeCell ref="A2:K2"/>
    <mergeCell ref="A3:K3"/>
    <mergeCell ref="A8:K8"/>
    <mergeCell ref="A9:K9"/>
    <mergeCell ref="A10:K10"/>
    <mergeCell ref="A11:K11"/>
    <mergeCell ref="F12:F13"/>
    <mergeCell ref="H12:H13"/>
    <mergeCell ref="I12:I13"/>
    <mergeCell ref="J12:K12"/>
    <mergeCell ref="A12:A13"/>
    <mergeCell ref="B12:B13"/>
    <mergeCell ref="C12:C13"/>
    <mergeCell ref="D12:D13"/>
    <mergeCell ref="E12:E13"/>
    <mergeCell ref="G12:G1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20D15AED0ADE4794A6DE2D9AA0A066" ma:contentTypeVersion="1" ma:contentTypeDescription="Create a new document." ma:contentTypeScope="" ma:versionID="21dfb610cdbe558923b58dab62bb8ce1">
  <xsd:schema xmlns:xsd="http://www.w3.org/2001/XMLSchema" xmlns:p="http://schemas.microsoft.com/office/2006/metadata/properties" xmlns:ns2="b3c47ade-b9ac-4603-937d-3ea7c4dd3f94" targetNamespace="http://schemas.microsoft.com/office/2006/metadata/properties" ma:root="true" ma:fieldsID="a76531420021b69188321b605af2e97e" ns2:_="">
    <xsd:import namespace="b3c47ade-b9ac-4603-937d-3ea7c4dd3f94"/>
    <xsd:element name="properties">
      <xsd:complexType>
        <xsd:sequence>
          <xsd:element name="documentManagement">
            <xsd:complexType>
              <xsd:all>
                <xsd:element ref="ns2:Note" minOccurs="0"/>
              </xsd:all>
            </xsd:complexType>
          </xsd:element>
        </xsd:sequence>
      </xsd:complexType>
    </xsd:element>
  </xsd:schema>
  <xsd:schema xmlns:xsd="http://www.w3.org/2001/XMLSchema" xmlns:dms="http://schemas.microsoft.com/office/2006/documentManagement/types" targetNamespace="b3c47ade-b9ac-4603-937d-3ea7c4dd3f94" elementFormDefault="qualified">
    <xsd:import namespace="http://schemas.microsoft.com/office/2006/documentManagement/types"/>
    <xsd:element name="Note" ma:index="8" nillable="true" ma:displayName="Note" ma:description="Notes on content" ma:internalName="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Note xmlns="b3c47ade-b9ac-4603-937d-3ea7c4dd3f94" xsi:nil="true"/>
  </documentManagement>
</p:properties>
</file>

<file path=customXml/itemProps1.xml><?xml version="1.0" encoding="utf-8"?>
<ds:datastoreItem xmlns:ds="http://schemas.openxmlformats.org/officeDocument/2006/customXml" ds:itemID="{E5374843-6AC2-4267-98EC-7AFF7871FE8B}">
  <ds:schemaRefs>
    <ds:schemaRef ds:uri="http://schemas.microsoft.com/sharepoint/v3/contenttype/forms"/>
  </ds:schemaRefs>
</ds:datastoreItem>
</file>

<file path=customXml/itemProps2.xml><?xml version="1.0" encoding="utf-8"?>
<ds:datastoreItem xmlns:ds="http://schemas.openxmlformats.org/officeDocument/2006/customXml" ds:itemID="{D8AD9847-DB2B-475F-B3B8-134F442BFE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c47ade-b9ac-4603-937d-3ea7c4dd3f9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3C73F15E-49FB-4466-A101-DC96FCD5E14B}">
  <ds:schemaRefs>
    <ds:schemaRef ds:uri="http://schemas.microsoft.com/office/2006/metadata/properties"/>
    <ds:schemaRef ds:uri="b3c47ade-b9ac-4603-937d-3ea7c4dd3f9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1-Cover</vt:lpstr>
      <vt:lpstr>2-Calculator</vt:lpstr>
      <vt:lpstr>3-DRG Base Rates</vt:lpstr>
      <vt:lpstr>4-DRG Table</vt:lpstr>
      <vt:lpstr>V35_lkup</vt:lpstr>
    </vt:vector>
  </TitlesOfParts>
  <Company>Xerox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Fawbush, Sandy G</dc:creator>
  <cp:lastModifiedBy>Augenbaum, Sharon (DHCF)</cp:lastModifiedBy>
  <cp:lastPrinted>2019-09-09T19:35:00Z</cp:lastPrinted>
  <dcterms:created xsi:type="dcterms:W3CDTF">2017-07-18T17:02:21Z</dcterms:created>
  <dcterms:modified xsi:type="dcterms:W3CDTF">2020-10-07T11:42:41Z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0x0101007920D15AED0ADE4794A6DE2D9AA0A066</vt:lpwstr>
  </property>
</Properties>
</file>