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O:\REIMBURSEMENTS\Fee For Service\Hospitals\Xerox Hospital Projects\WEB PORTAL\FY22 Final Documents to Post\Checked\"/>
    </mc:Choice>
  </mc:AlternateContent>
  <xr:revisionPtr revIDLastSave="0" documentId="8_{6B02993A-5C5D-4850-806B-5465110798F6}" xr6:coauthVersionLast="46" xr6:coauthVersionMax="46" xr10:uidLastSave="{00000000-0000-0000-0000-000000000000}"/>
  <bookViews>
    <workbookView xWindow="-120" yWindow="-120" windowWidth="29040" windowHeight="15840" activeTab="1" xr2:uid="{00000000-000D-0000-FFFF-FFFF00000000}"/>
  </bookViews>
  <sheets>
    <sheet name="1-Cover" sheetId="11" r:id="rId1"/>
    <sheet name="2-Calculator" sheetId="10" r:id="rId2"/>
    <sheet name="3-DRG Base Rate Addons" sheetId="12" r:id="rId3"/>
    <sheet name="4-DRG Table" sheetId="15" r:id="rId4"/>
  </sheets>
  <definedNames>
    <definedName name="_DRGlookup">'4-DRG Table'!$A$12:$K$1342</definedName>
    <definedName name="_xlnm._FilterDatabase" localSheetId="1" hidden="1">'2-Calculator'!#REF!</definedName>
    <definedName name="_xlnm._FilterDatabase" localSheetId="3" hidden="1">'4-DRG Table'!$A$12:$Q$1342</definedName>
    <definedName name="_PRIVIA_COMMENT_DF2A9CCF_274F_46E8_85B6_" localSheetId="1">'2-Calculator'!$E$48</definedName>
    <definedName name="Disch_stat">'2-Calculator'!$E$10</definedName>
    <definedName name="DRG_Base_Pay">'2-Calculator'!$E$45</definedName>
    <definedName name="NICU">'2-Calculator'!$K$18:$K$32</definedName>
    <definedName name="_xlnm.Print_Area" localSheetId="1">'2-Calculator'!$B$1:$G$73</definedName>
    <definedName name="_xlnm.Print_Area" localSheetId="2">'3-DRG Base Rate Addons'!$B$2:$J$11</definedName>
    <definedName name="Total_chg">'2-Calculator'!$E$7</definedName>
    <definedName name="Total_chrg">'2-Calculator'!$E$7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0" l="1"/>
  <c r="E35" i="10"/>
  <c r="E36" i="10" s="1"/>
  <c r="E34" i="10"/>
  <c r="E33" i="10"/>
  <c r="E37" i="10" l="1"/>
  <c r="I1342" i="15" l="1"/>
  <c r="I1341" i="15"/>
  <c r="G1340" i="15"/>
  <c r="I1340" i="15" s="1"/>
  <c r="G1339" i="15"/>
  <c r="I1339" i="15" s="1"/>
  <c r="G1338" i="15"/>
  <c r="I1338" i="15" s="1"/>
  <c r="G1337" i="15"/>
  <c r="I1337" i="15" s="1"/>
  <c r="I1336" i="15"/>
  <c r="G1336" i="15"/>
  <c r="G1335" i="15"/>
  <c r="I1335" i="15" s="1"/>
  <c r="G1334" i="15"/>
  <c r="I1334" i="15" s="1"/>
  <c r="G1333" i="15"/>
  <c r="I1333" i="15" s="1"/>
  <c r="G1332" i="15"/>
  <c r="I1332" i="15" s="1"/>
  <c r="G1331" i="15"/>
  <c r="I1331" i="15" s="1"/>
  <c r="G1330" i="15"/>
  <c r="I1330" i="15" s="1"/>
  <c r="G1329" i="15"/>
  <c r="I1329" i="15" s="1"/>
  <c r="G1328" i="15"/>
  <c r="I1328" i="15" s="1"/>
  <c r="G1327" i="15"/>
  <c r="I1327" i="15" s="1"/>
  <c r="G1326" i="15"/>
  <c r="I1326" i="15" s="1"/>
  <c r="G1325" i="15"/>
  <c r="I1325" i="15" s="1"/>
  <c r="G1324" i="15"/>
  <c r="I1324" i="15" s="1"/>
  <c r="G1323" i="15"/>
  <c r="I1323" i="15" s="1"/>
  <c r="G1322" i="15"/>
  <c r="I1322" i="15" s="1"/>
  <c r="G1321" i="15"/>
  <c r="I1321" i="15" s="1"/>
  <c r="G1320" i="15"/>
  <c r="I1320" i="15" s="1"/>
  <c r="G1319" i="15"/>
  <c r="I1319" i="15" s="1"/>
  <c r="G1318" i="15"/>
  <c r="I1318" i="15" s="1"/>
  <c r="I1317" i="15"/>
  <c r="G1317" i="15"/>
  <c r="I1316" i="15"/>
  <c r="G1316" i="15"/>
  <c r="G1315" i="15"/>
  <c r="I1315" i="15" s="1"/>
  <c r="G1314" i="15"/>
  <c r="I1314" i="15" s="1"/>
  <c r="G1313" i="15"/>
  <c r="I1313" i="15" s="1"/>
  <c r="I1312" i="15"/>
  <c r="G1312" i="15"/>
  <c r="G1311" i="15"/>
  <c r="I1311" i="15" s="1"/>
  <c r="G1310" i="15"/>
  <c r="I1310" i="15" s="1"/>
  <c r="I1309" i="15"/>
  <c r="G1309" i="15"/>
  <c r="G1308" i="15"/>
  <c r="I1308" i="15" s="1"/>
  <c r="G1307" i="15"/>
  <c r="I1307" i="15" s="1"/>
  <c r="G1306" i="15"/>
  <c r="I1306" i="15" s="1"/>
  <c r="I1305" i="15"/>
  <c r="G1305" i="15"/>
  <c r="I1304" i="15"/>
  <c r="G1304" i="15"/>
  <c r="G1303" i="15"/>
  <c r="I1303" i="15" s="1"/>
  <c r="G1302" i="15"/>
  <c r="I1302" i="15" s="1"/>
  <c r="G1301" i="15"/>
  <c r="I1301" i="15" s="1"/>
  <c r="G1300" i="15"/>
  <c r="I1300" i="15" s="1"/>
  <c r="G1299" i="15"/>
  <c r="I1299" i="15" s="1"/>
  <c r="G1298" i="15"/>
  <c r="I1298" i="15" s="1"/>
  <c r="G1297" i="15"/>
  <c r="I1297" i="15" s="1"/>
  <c r="G1296" i="15"/>
  <c r="I1296" i="15" s="1"/>
  <c r="G1295" i="15"/>
  <c r="I1295" i="15" s="1"/>
  <c r="G1294" i="15"/>
  <c r="I1294" i="15" s="1"/>
  <c r="I1293" i="15"/>
  <c r="G1293" i="15"/>
  <c r="I1292" i="15"/>
  <c r="G1292" i="15"/>
  <c r="G1291" i="15"/>
  <c r="I1291" i="15" s="1"/>
  <c r="G1290" i="15"/>
  <c r="I1290" i="15" s="1"/>
  <c r="I1289" i="15"/>
  <c r="G1289" i="15"/>
  <c r="I1288" i="15"/>
  <c r="G1288" i="15"/>
  <c r="G1287" i="15"/>
  <c r="I1287" i="15" s="1"/>
  <c r="G1286" i="15"/>
  <c r="I1286" i="15" s="1"/>
  <c r="G1285" i="15"/>
  <c r="I1285" i="15" s="1"/>
  <c r="G1284" i="15"/>
  <c r="I1284" i="15" s="1"/>
  <c r="G1283" i="15"/>
  <c r="I1283" i="15" s="1"/>
  <c r="G1282" i="15"/>
  <c r="I1282" i="15" s="1"/>
  <c r="G1281" i="15"/>
  <c r="I1281" i="15" s="1"/>
  <c r="G1280" i="15"/>
  <c r="I1280" i="15" s="1"/>
  <c r="G1279" i="15"/>
  <c r="I1279" i="15" s="1"/>
  <c r="G1278" i="15"/>
  <c r="I1278" i="15" s="1"/>
  <c r="G1277" i="15"/>
  <c r="I1277" i="15" s="1"/>
  <c r="G1276" i="15"/>
  <c r="I1276" i="15" s="1"/>
  <c r="G1275" i="15"/>
  <c r="I1275" i="15" s="1"/>
  <c r="G1274" i="15"/>
  <c r="I1274" i="15" s="1"/>
  <c r="I1273" i="15"/>
  <c r="G1273" i="15"/>
  <c r="G1272" i="15"/>
  <c r="I1272" i="15" s="1"/>
  <c r="G1271" i="15"/>
  <c r="I1271" i="15" s="1"/>
  <c r="I1270" i="15"/>
  <c r="G1270" i="15"/>
  <c r="G1269" i="15"/>
  <c r="I1269" i="15" s="1"/>
  <c r="I1268" i="15"/>
  <c r="G1268" i="15"/>
  <c r="G1267" i="15"/>
  <c r="I1267" i="15" s="1"/>
  <c r="G1266" i="15"/>
  <c r="I1266" i="15" s="1"/>
  <c r="I1265" i="15"/>
  <c r="G1265" i="15"/>
  <c r="G1264" i="15"/>
  <c r="I1264" i="15" s="1"/>
  <c r="G1263" i="15"/>
  <c r="I1263" i="15" s="1"/>
  <c r="G1262" i="15"/>
  <c r="I1262" i="15" s="1"/>
  <c r="G1261" i="15"/>
  <c r="I1261" i="15" s="1"/>
  <c r="G1260" i="15"/>
  <c r="I1260" i="15" s="1"/>
  <c r="G1259" i="15"/>
  <c r="I1259" i="15" s="1"/>
  <c r="G1258" i="15"/>
  <c r="I1258" i="15" s="1"/>
  <c r="G1257" i="15"/>
  <c r="I1257" i="15" s="1"/>
  <c r="G1256" i="15"/>
  <c r="I1256" i="15" s="1"/>
  <c r="G1255" i="15"/>
  <c r="I1255" i="15" s="1"/>
  <c r="G1254" i="15"/>
  <c r="I1254" i="15" s="1"/>
  <c r="I1253" i="15"/>
  <c r="G1253" i="15"/>
  <c r="G1252" i="15"/>
  <c r="I1252" i="15" s="1"/>
  <c r="G1251" i="15"/>
  <c r="I1251" i="15" s="1"/>
  <c r="G1250" i="15"/>
  <c r="I1250" i="15" s="1"/>
  <c r="G1249" i="15"/>
  <c r="I1249" i="15" s="1"/>
  <c r="I1248" i="15"/>
  <c r="G1248" i="15"/>
  <c r="G1247" i="15"/>
  <c r="I1247" i="15" s="1"/>
  <c r="G1246" i="15"/>
  <c r="I1246" i="15" s="1"/>
  <c r="I1245" i="15"/>
  <c r="G1245" i="15"/>
  <c r="G1244" i="15"/>
  <c r="I1244" i="15" s="1"/>
  <c r="G1243" i="15"/>
  <c r="I1243" i="15" s="1"/>
  <c r="G1242" i="15"/>
  <c r="I1242" i="15" s="1"/>
  <c r="G1241" i="15"/>
  <c r="I1241" i="15" s="1"/>
  <c r="I1240" i="15"/>
  <c r="G1240" i="15"/>
  <c r="G1239" i="15"/>
  <c r="I1239" i="15" s="1"/>
  <c r="I1238" i="15"/>
  <c r="G1238" i="15"/>
  <c r="G1237" i="15"/>
  <c r="I1237" i="15" s="1"/>
  <c r="G1236" i="15"/>
  <c r="I1236" i="15" s="1"/>
  <c r="G1235" i="15"/>
  <c r="I1235" i="15" s="1"/>
  <c r="G1234" i="15"/>
  <c r="I1234" i="15" s="1"/>
  <c r="G1233" i="15"/>
  <c r="I1233" i="15" s="1"/>
  <c r="G1232" i="15"/>
  <c r="I1232" i="15" s="1"/>
  <c r="G1231" i="15"/>
  <c r="I1231" i="15" s="1"/>
  <c r="G1230" i="15"/>
  <c r="I1230" i="15" s="1"/>
  <c r="G1229" i="15"/>
  <c r="I1229" i="15" s="1"/>
  <c r="G1228" i="15"/>
  <c r="I1228" i="15" s="1"/>
  <c r="G1227" i="15"/>
  <c r="I1227" i="15" s="1"/>
  <c r="G1226" i="15"/>
  <c r="I1226" i="15" s="1"/>
  <c r="G1225" i="15"/>
  <c r="I1225" i="15" s="1"/>
  <c r="G1224" i="15"/>
  <c r="I1224" i="15" s="1"/>
  <c r="G1223" i="15"/>
  <c r="I1223" i="15" s="1"/>
  <c r="G1222" i="15"/>
  <c r="I1222" i="15" s="1"/>
  <c r="G1221" i="15"/>
  <c r="I1221" i="15" s="1"/>
  <c r="I1220" i="15"/>
  <c r="G1220" i="15"/>
  <c r="G1219" i="15"/>
  <c r="I1219" i="15" s="1"/>
  <c r="G1218" i="15"/>
  <c r="I1218" i="15" s="1"/>
  <c r="G1217" i="15"/>
  <c r="I1217" i="15" s="1"/>
  <c r="G1216" i="15"/>
  <c r="I1216" i="15" s="1"/>
  <c r="G1215" i="15"/>
  <c r="I1215" i="15" s="1"/>
  <c r="G1214" i="15"/>
  <c r="I1214" i="15" s="1"/>
  <c r="I1213" i="15"/>
  <c r="G1213" i="15"/>
  <c r="G1212" i="15"/>
  <c r="I1212" i="15" s="1"/>
  <c r="G1211" i="15"/>
  <c r="I1211" i="15" s="1"/>
  <c r="G1210" i="15"/>
  <c r="I1210" i="15" s="1"/>
  <c r="G1209" i="15"/>
  <c r="I1209" i="15" s="1"/>
  <c r="G1208" i="15"/>
  <c r="I1208" i="15" s="1"/>
  <c r="G1207" i="15"/>
  <c r="I1207" i="15" s="1"/>
  <c r="G1206" i="15"/>
  <c r="I1206" i="15" s="1"/>
  <c r="G1205" i="15"/>
  <c r="I1205" i="15" s="1"/>
  <c r="I1204" i="15"/>
  <c r="G1204" i="15"/>
  <c r="G1203" i="15"/>
  <c r="I1203" i="15" s="1"/>
  <c r="G1202" i="15"/>
  <c r="I1202" i="15" s="1"/>
  <c r="G1201" i="15"/>
  <c r="I1201" i="15" s="1"/>
  <c r="G1200" i="15"/>
  <c r="I1200" i="15" s="1"/>
  <c r="G1199" i="15"/>
  <c r="I1199" i="15" s="1"/>
  <c r="I1198" i="15"/>
  <c r="G1198" i="15"/>
  <c r="G1197" i="15"/>
  <c r="I1197" i="15" s="1"/>
  <c r="G1196" i="15"/>
  <c r="I1196" i="15" s="1"/>
  <c r="G1195" i="15"/>
  <c r="I1195" i="15" s="1"/>
  <c r="G1194" i="15"/>
  <c r="I1194" i="15" s="1"/>
  <c r="G1193" i="15"/>
  <c r="I1193" i="15" s="1"/>
  <c r="G1192" i="15"/>
  <c r="I1192" i="15" s="1"/>
  <c r="G1191" i="15"/>
  <c r="I1191" i="15" s="1"/>
  <c r="G1190" i="15"/>
  <c r="I1190" i="15" s="1"/>
  <c r="I1189" i="15"/>
  <c r="G1189" i="15"/>
  <c r="G1188" i="15"/>
  <c r="I1188" i="15" s="1"/>
  <c r="G1187" i="15"/>
  <c r="I1187" i="15" s="1"/>
  <c r="G1186" i="15"/>
  <c r="I1186" i="15" s="1"/>
  <c r="G1185" i="15"/>
  <c r="I1185" i="15" s="1"/>
  <c r="G1184" i="15"/>
  <c r="I1184" i="15" s="1"/>
  <c r="G1183" i="15"/>
  <c r="I1183" i="15" s="1"/>
  <c r="G1182" i="15"/>
  <c r="I1182" i="15" s="1"/>
  <c r="G1181" i="15"/>
  <c r="I1181" i="15" s="1"/>
  <c r="I1180" i="15"/>
  <c r="G1180" i="15"/>
  <c r="G1179" i="15"/>
  <c r="I1179" i="15" s="1"/>
  <c r="G1178" i="15"/>
  <c r="I1178" i="15" s="1"/>
  <c r="I1177" i="15"/>
  <c r="G1177" i="15"/>
  <c r="G1176" i="15"/>
  <c r="I1176" i="15" s="1"/>
  <c r="G1175" i="15"/>
  <c r="I1175" i="15" s="1"/>
  <c r="I1174" i="15"/>
  <c r="G1174" i="15"/>
  <c r="G1173" i="15"/>
  <c r="I1173" i="15" s="1"/>
  <c r="G1172" i="15"/>
  <c r="I1172" i="15" s="1"/>
  <c r="G1171" i="15"/>
  <c r="I1171" i="15" s="1"/>
  <c r="G1170" i="15"/>
  <c r="I1170" i="15" s="1"/>
  <c r="G1169" i="15"/>
  <c r="I1169" i="15" s="1"/>
  <c r="G1168" i="15"/>
  <c r="I1168" i="15" s="1"/>
  <c r="G1167" i="15"/>
  <c r="I1167" i="15" s="1"/>
  <c r="G1166" i="15"/>
  <c r="I1166" i="15" s="1"/>
  <c r="I1165" i="15"/>
  <c r="G1165" i="15"/>
  <c r="G1164" i="15"/>
  <c r="I1164" i="15" s="1"/>
  <c r="G1163" i="15"/>
  <c r="I1163" i="15" s="1"/>
  <c r="G1162" i="15"/>
  <c r="I1162" i="15" s="1"/>
  <c r="G1161" i="15"/>
  <c r="I1161" i="15" s="1"/>
  <c r="G1160" i="15"/>
  <c r="I1160" i="15" s="1"/>
  <c r="G1159" i="15"/>
  <c r="I1159" i="15" s="1"/>
  <c r="I1158" i="15"/>
  <c r="G1158" i="15"/>
  <c r="G1157" i="15"/>
  <c r="I1157" i="15" s="1"/>
  <c r="I1156" i="15"/>
  <c r="G1156" i="15"/>
  <c r="G1155" i="15"/>
  <c r="I1155" i="15" s="1"/>
  <c r="G1154" i="15"/>
  <c r="I1154" i="15" s="1"/>
  <c r="G1153" i="15"/>
  <c r="I1153" i="15" s="1"/>
  <c r="G1152" i="15"/>
  <c r="I1152" i="15" s="1"/>
  <c r="G1151" i="15"/>
  <c r="I1151" i="15" s="1"/>
  <c r="G1150" i="15"/>
  <c r="I1150" i="15" s="1"/>
  <c r="I1149" i="15"/>
  <c r="G1149" i="15"/>
  <c r="G1148" i="15"/>
  <c r="I1148" i="15" s="1"/>
  <c r="G1147" i="15"/>
  <c r="I1147" i="15" s="1"/>
  <c r="G1146" i="15"/>
  <c r="I1146" i="15" s="1"/>
  <c r="G1145" i="15"/>
  <c r="I1145" i="15" s="1"/>
  <c r="G1144" i="15"/>
  <c r="I1144" i="15" s="1"/>
  <c r="G1143" i="15"/>
  <c r="I1143" i="15" s="1"/>
  <c r="G1142" i="15"/>
  <c r="I1142" i="15" s="1"/>
  <c r="G1141" i="15"/>
  <c r="I1141" i="15" s="1"/>
  <c r="G1140" i="15"/>
  <c r="I1140" i="15" s="1"/>
  <c r="G1139" i="15"/>
  <c r="I1139" i="15" s="1"/>
  <c r="G1138" i="15"/>
  <c r="I1138" i="15" s="1"/>
  <c r="G1137" i="15"/>
  <c r="I1137" i="15" s="1"/>
  <c r="G1136" i="15"/>
  <c r="I1136" i="15" s="1"/>
  <c r="G1135" i="15"/>
  <c r="I1135" i="15" s="1"/>
  <c r="G1134" i="15"/>
  <c r="I1134" i="15" s="1"/>
  <c r="G1133" i="15"/>
  <c r="I1133" i="15" s="1"/>
  <c r="G1132" i="15"/>
  <c r="I1132" i="15" s="1"/>
  <c r="G1131" i="15"/>
  <c r="I1131" i="15" s="1"/>
  <c r="G1130" i="15"/>
  <c r="I1130" i="15" s="1"/>
  <c r="G1129" i="15"/>
  <c r="I1129" i="15" s="1"/>
  <c r="G1128" i="15"/>
  <c r="I1128" i="15" s="1"/>
  <c r="G1127" i="15"/>
  <c r="I1127" i="15" s="1"/>
  <c r="G1126" i="15"/>
  <c r="I1126" i="15" s="1"/>
  <c r="I1125" i="15"/>
  <c r="G1125" i="15"/>
  <c r="G1124" i="15"/>
  <c r="I1124" i="15" s="1"/>
  <c r="G1123" i="15"/>
  <c r="I1123" i="15" s="1"/>
  <c r="G1122" i="15"/>
  <c r="I1122" i="15" s="1"/>
  <c r="G1121" i="15"/>
  <c r="I1121" i="15" s="1"/>
  <c r="G1120" i="15"/>
  <c r="I1120" i="15" s="1"/>
  <c r="G1119" i="15"/>
  <c r="I1119" i="15" s="1"/>
  <c r="G1118" i="15"/>
  <c r="I1118" i="15" s="1"/>
  <c r="G1117" i="15"/>
  <c r="I1117" i="15" s="1"/>
  <c r="G1116" i="15"/>
  <c r="I1116" i="15" s="1"/>
  <c r="G1115" i="15"/>
  <c r="I1115" i="15" s="1"/>
  <c r="G1114" i="15"/>
  <c r="I1114" i="15" s="1"/>
  <c r="I1113" i="15"/>
  <c r="G1113" i="15"/>
  <c r="G1112" i="15"/>
  <c r="I1112" i="15" s="1"/>
  <c r="G1111" i="15"/>
  <c r="I1111" i="15" s="1"/>
  <c r="G1110" i="15"/>
  <c r="I1110" i="15" s="1"/>
  <c r="G1109" i="15"/>
  <c r="I1109" i="15" s="1"/>
  <c r="I1108" i="15"/>
  <c r="G1108" i="15"/>
  <c r="G1107" i="15"/>
  <c r="I1107" i="15" s="1"/>
  <c r="G1106" i="15"/>
  <c r="I1106" i="15" s="1"/>
  <c r="G1105" i="15"/>
  <c r="I1105" i="15" s="1"/>
  <c r="G1104" i="15"/>
  <c r="I1104" i="15" s="1"/>
  <c r="G1103" i="15"/>
  <c r="I1103" i="15" s="1"/>
  <c r="G1102" i="15"/>
  <c r="I1102" i="15" s="1"/>
  <c r="I1101" i="15"/>
  <c r="G1101" i="15"/>
  <c r="G1100" i="15"/>
  <c r="I1100" i="15" s="1"/>
  <c r="G1099" i="15"/>
  <c r="I1099" i="15" s="1"/>
  <c r="G1098" i="15"/>
  <c r="I1098" i="15" s="1"/>
  <c r="G1097" i="15"/>
  <c r="I1097" i="15" s="1"/>
  <c r="G1096" i="15"/>
  <c r="I1096" i="15" s="1"/>
  <c r="G1095" i="15"/>
  <c r="I1095" i="15" s="1"/>
  <c r="I1094" i="15"/>
  <c r="G1094" i="15"/>
  <c r="G1093" i="15"/>
  <c r="I1093" i="15" s="1"/>
  <c r="G1092" i="15"/>
  <c r="I1092" i="15" s="1"/>
  <c r="G1091" i="15"/>
  <c r="I1091" i="15" s="1"/>
  <c r="I1090" i="15"/>
  <c r="G1090" i="15"/>
  <c r="G1089" i="15"/>
  <c r="I1089" i="15" s="1"/>
  <c r="G1088" i="15"/>
  <c r="I1088" i="15" s="1"/>
  <c r="G1087" i="15"/>
  <c r="I1087" i="15" s="1"/>
  <c r="G1086" i="15"/>
  <c r="I1086" i="15" s="1"/>
  <c r="G1085" i="15"/>
  <c r="I1085" i="15" s="1"/>
  <c r="I1084" i="15"/>
  <c r="G1084" i="15"/>
  <c r="G1083" i="15"/>
  <c r="I1083" i="15" s="1"/>
  <c r="G1082" i="15"/>
  <c r="I1082" i="15" s="1"/>
  <c r="G1081" i="15"/>
  <c r="I1081" i="15" s="1"/>
  <c r="G1080" i="15"/>
  <c r="I1080" i="15" s="1"/>
  <c r="G1079" i="15"/>
  <c r="I1079" i="15" s="1"/>
  <c r="G1078" i="15"/>
  <c r="I1078" i="15" s="1"/>
  <c r="G1077" i="15"/>
  <c r="I1077" i="15" s="1"/>
  <c r="G1076" i="15"/>
  <c r="I1076" i="15" s="1"/>
  <c r="G1075" i="15"/>
  <c r="I1075" i="15" s="1"/>
  <c r="G1074" i="15"/>
  <c r="I1074" i="15" s="1"/>
  <c r="G1073" i="15"/>
  <c r="I1073" i="15" s="1"/>
  <c r="G1072" i="15"/>
  <c r="I1072" i="15" s="1"/>
  <c r="G1071" i="15"/>
  <c r="I1071" i="15" s="1"/>
  <c r="G1070" i="15"/>
  <c r="I1070" i="15" s="1"/>
  <c r="I1069" i="15"/>
  <c r="G1069" i="15"/>
  <c r="G1068" i="15"/>
  <c r="I1068" i="15" s="1"/>
  <c r="G1067" i="15"/>
  <c r="I1067" i="15" s="1"/>
  <c r="G1066" i="15"/>
  <c r="I1066" i="15" s="1"/>
  <c r="G1065" i="15"/>
  <c r="I1065" i="15" s="1"/>
  <c r="G1064" i="15"/>
  <c r="I1064" i="15" s="1"/>
  <c r="G1063" i="15"/>
  <c r="I1063" i="15" s="1"/>
  <c r="I1062" i="15"/>
  <c r="G1062" i="15"/>
  <c r="I1061" i="15"/>
  <c r="G1061" i="15"/>
  <c r="I1060" i="15"/>
  <c r="G1060" i="15"/>
  <c r="G1059" i="15"/>
  <c r="I1059" i="15" s="1"/>
  <c r="G1058" i="15"/>
  <c r="I1058" i="15" s="1"/>
  <c r="G1057" i="15"/>
  <c r="I1057" i="15" s="1"/>
  <c r="G1056" i="15"/>
  <c r="I1056" i="15" s="1"/>
  <c r="G1055" i="15"/>
  <c r="I1055" i="15" s="1"/>
  <c r="G1054" i="15"/>
  <c r="I1054" i="15" s="1"/>
  <c r="I1053" i="15"/>
  <c r="G1053" i="15"/>
  <c r="G1052" i="15"/>
  <c r="I1052" i="15" s="1"/>
  <c r="G1051" i="15"/>
  <c r="I1051" i="15" s="1"/>
  <c r="G1050" i="15"/>
  <c r="I1050" i="15" s="1"/>
  <c r="G1049" i="15"/>
  <c r="I1049" i="15" s="1"/>
  <c r="G1048" i="15"/>
  <c r="I1048" i="15" s="1"/>
  <c r="G1047" i="15"/>
  <c r="I1047" i="15" s="1"/>
  <c r="G1046" i="15"/>
  <c r="I1046" i="15" s="1"/>
  <c r="G1045" i="15"/>
  <c r="I1045" i="15" s="1"/>
  <c r="G1044" i="15"/>
  <c r="I1044" i="15" s="1"/>
  <c r="G1043" i="15"/>
  <c r="I1043" i="15" s="1"/>
  <c r="G1042" i="15"/>
  <c r="I1042" i="15" s="1"/>
  <c r="G1041" i="15"/>
  <c r="I1041" i="15" s="1"/>
  <c r="G1040" i="15"/>
  <c r="I1040" i="15" s="1"/>
  <c r="G1039" i="15"/>
  <c r="I1039" i="15" s="1"/>
  <c r="I1038" i="15"/>
  <c r="G1038" i="15"/>
  <c r="G1037" i="15"/>
  <c r="I1037" i="15" s="1"/>
  <c r="I1036" i="15"/>
  <c r="G1036" i="15"/>
  <c r="G1035" i="15"/>
  <c r="I1035" i="15" s="1"/>
  <c r="G1034" i="15"/>
  <c r="I1034" i="15" s="1"/>
  <c r="G1033" i="15"/>
  <c r="I1033" i="15" s="1"/>
  <c r="G1032" i="15"/>
  <c r="I1032" i="15" s="1"/>
  <c r="G1031" i="15"/>
  <c r="I1031" i="15" s="1"/>
  <c r="G1030" i="15"/>
  <c r="I1030" i="15" s="1"/>
  <c r="I1029" i="15"/>
  <c r="G1029" i="15"/>
  <c r="G1028" i="15"/>
  <c r="I1028" i="15" s="1"/>
  <c r="G1027" i="15"/>
  <c r="I1027" i="15" s="1"/>
  <c r="G1026" i="15"/>
  <c r="I1026" i="15" s="1"/>
  <c r="G1025" i="15"/>
  <c r="I1025" i="15" s="1"/>
  <c r="G1024" i="15"/>
  <c r="I1024" i="15" s="1"/>
  <c r="G1023" i="15"/>
  <c r="I1023" i="15" s="1"/>
  <c r="G1022" i="15"/>
  <c r="I1022" i="15" s="1"/>
  <c r="I1021" i="15"/>
  <c r="G1021" i="15"/>
  <c r="G1020" i="15"/>
  <c r="I1020" i="15" s="1"/>
  <c r="G1019" i="15"/>
  <c r="I1019" i="15" s="1"/>
  <c r="G1018" i="15"/>
  <c r="I1018" i="15" s="1"/>
  <c r="G1017" i="15"/>
  <c r="I1017" i="15" s="1"/>
  <c r="G1016" i="15"/>
  <c r="I1016" i="15" s="1"/>
  <c r="G1015" i="15"/>
  <c r="I1015" i="15" s="1"/>
  <c r="G1014" i="15"/>
  <c r="I1014" i="15" s="1"/>
  <c r="G1013" i="15"/>
  <c r="I1013" i="15" s="1"/>
  <c r="I1012" i="15"/>
  <c r="G1012" i="15"/>
  <c r="G1011" i="15"/>
  <c r="I1011" i="15" s="1"/>
  <c r="G1010" i="15"/>
  <c r="I1010" i="15" s="1"/>
  <c r="G1009" i="15"/>
  <c r="I1009" i="15" s="1"/>
  <c r="G1008" i="15"/>
  <c r="I1008" i="15" s="1"/>
  <c r="G1007" i="15"/>
  <c r="I1007" i="15" s="1"/>
  <c r="I1006" i="15"/>
  <c r="G1006" i="15"/>
  <c r="G1005" i="15"/>
  <c r="I1005" i="15" s="1"/>
  <c r="I1004" i="15"/>
  <c r="G1004" i="15"/>
  <c r="G1003" i="15"/>
  <c r="I1003" i="15" s="1"/>
  <c r="G1002" i="15"/>
  <c r="I1002" i="15" s="1"/>
  <c r="G1001" i="15"/>
  <c r="I1001" i="15" s="1"/>
  <c r="G1000" i="15"/>
  <c r="I1000" i="15" s="1"/>
  <c r="G999" i="15"/>
  <c r="I999" i="15" s="1"/>
  <c r="G998" i="15"/>
  <c r="I998" i="15" s="1"/>
  <c r="G997" i="15"/>
  <c r="I997" i="15" s="1"/>
  <c r="G996" i="15"/>
  <c r="I996" i="15" s="1"/>
  <c r="I995" i="15"/>
  <c r="G995" i="15"/>
  <c r="G994" i="15"/>
  <c r="I994" i="15" s="1"/>
  <c r="G993" i="15"/>
  <c r="I993" i="15" s="1"/>
  <c r="G992" i="15"/>
  <c r="I992" i="15" s="1"/>
  <c r="I991" i="15"/>
  <c r="G991" i="15"/>
  <c r="G990" i="15"/>
  <c r="I990" i="15" s="1"/>
  <c r="G989" i="15"/>
  <c r="I989" i="15" s="1"/>
  <c r="G988" i="15"/>
  <c r="I988" i="15" s="1"/>
  <c r="G987" i="15"/>
  <c r="I987" i="15" s="1"/>
  <c r="G986" i="15"/>
  <c r="I986" i="15" s="1"/>
  <c r="G985" i="15"/>
  <c r="I985" i="15" s="1"/>
  <c r="G984" i="15"/>
  <c r="I984" i="15" s="1"/>
  <c r="G983" i="15"/>
  <c r="I983" i="15" s="1"/>
  <c r="G982" i="15"/>
  <c r="I982" i="15" s="1"/>
  <c r="G981" i="15"/>
  <c r="I981" i="15" s="1"/>
  <c r="G980" i="15"/>
  <c r="I980" i="15" s="1"/>
  <c r="G979" i="15"/>
  <c r="I979" i="15" s="1"/>
  <c r="G978" i="15"/>
  <c r="I978" i="15" s="1"/>
  <c r="G977" i="15"/>
  <c r="I977" i="15" s="1"/>
  <c r="G976" i="15"/>
  <c r="I976" i="15" s="1"/>
  <c r="G975" i="15"/>
  <c r="I975" i="15" s="1"/>
  <c r="G974" i="15"/>
  <c r="I974" i="15" s="1"/>
  <c r="G973" i="15"/>
  <c r="I973" i="15" s="1"/>
  <c r="G972" i="15"/>
  <c r="I972" i="15" s="1"/>
  <c r="G971" i="15"/>
  <c r="I971" i="15" s="1"/>
  <c r="G970" i="15"/>
  <c r="I970" i="15" s="1"/>
  <c r="G969" i="15"/>
  <c r="I969" i="15" s="1"/>
  <c r="G968" i="15"/>
  <c r="I968" i="15" s="1"/>
  <c r="I967" i="15"/>
  <c r="G967" i="15"/>
  <c r="G966" i="15"/>
  <c r="I966" i="15" s="1"/>
  <c r="G965" i="15"/>
  <c r="I965" i="15" s="1"/>
  <c r="G964" i="15"/>
  <c r="I964" i="15" s="1"/>
  <c r="G963" i="15"/>
  <c r="I963" i="15" s="1"/>
  <c r="G962" i="15"/>
  <c r="I962" i="15" s="1"/>
  <c r="G961" i="15"/>
  <c r="I961" i="15" s="1"/>
  <c r="G960" i="15"/>
  <c r="I960" i="15" s="1"/>
  <c r="I959" i="15"/>
  <c r="G959" i="15"/>
  <c r="G958" i="15"/>
  <c r="I958" i="15" s="1"/>
  <c r="G957" i="15"/>
  <c r="I957" i="15" s="1"/>
  <c r="G956" i="15"/>
  <c r="I956" i="15" s="1"/>
  <c r="G955" i="15"/>
  <c r="I955" i="15" s="1"/>
  <c r="G954" i="15"/>
  <c r="I954" i="15" s="1"/>
  <c r="G953" i="15"/>
  <c r="I953" i="15" s="1"/>
  <c r="G952" i="15"/>
  <c r="I952" i="15" s="1"/>
  <c r="G951" i="15"/>
  <c r="I951" i="15" s="1"/>
  <c r="G950" i="15"/>
  <c r="I950" i="15" s="1"/>
  <c r="G949" i="15"/>
  <c r="I949" i="15" s="1"/>
  <c r="G948" i="15"/>
  <c r="I948" i="15" s="1"/>
  <c r="G947" i="15"/>
  <c r="I947" i="15" s="1"/>
  <c r="G946" i="15"/>
  <c r="I946" i="15" s="1"/>
  <c r="G945" i="15"/>
  <c r="I945" i="15" s="1"/>
  <c r="G944" i="15"/>
  <c r="I944" i="15" s="1"/>
  <c r="G943" i="15"/>
  <c r="I943" i="15" s="1"/>
  <c r="G942" i="15"/>
  <c r="I942" i="15" s="1"/>
  <c r="G941" i="15"/>
  <c r="I941" i="15" s="1"/>
  <c r="G940" i="15"/>
  <c r="I940" i="15" s="1"/>
  <c r="G939" i="15"/>
  <c r="I939" i="15" s="1"/>
  <c r="G938" i="15"/>
  <c r="I938" i="15" s="1"/>
  <c r="G937" i="15"/>
  <c r="I937" i="15" s="1"/>
  <c r="G936" i="15"/>
  <c r="I936" i="15" s="1"/>
  <c r="I935" i="15"/>
  <c r="G935" i="15"/>
  <c r="G934" i="15"/>
  <c r="I934" i="15" s="1"/>
  <c r="G933" i="15"/>
  <c r="I933" i="15" s="1"/>
  <c r="G932" i="15"/>
  <c r="I932" i="15" s="1"/>
  <c r="G931" i="15"/>
  <c r="I931" i="15" s="1"/>
  <c r="G930" i="15"/>
  <c r="I930" i="15" s="1"/>
  <c r="G929" i="15"/>
  <c r="I929" i="15" s="1"/>
  <c r="G928" i="15"/>
  <c r="I928" i="15" s="1"/>
  <c r="I927" i="15"/>
  <c r="G927" i="15"/>
  <c r="G926" i="15"/>
  <c r="I926" i="15" s="1"/>
  <c r="G925" i="15"/>
  <c r="I925" i="15" s="1"/>
  <c r="G924" i="15"/>
  <c r="I924" i="15" s="1"/>
  <c r="G923" i="15"/>
  <c r="I923" i="15" s="1"/>
  <c r="G922" i="15"/>
  <c r="I922" i="15" s="1"/>
  <c r="G921" i="15"/>
  <c r="I921" i="15" s="1"/>
  <c r="G920" i="15"/>
  <c r="I920" i="15" s="1"/>
  <c r="G919" i="15"/>
  <c r="I919" i="15" s="1"/>
  <c r="G918" i="15"/>
  <c r="I918" i="15" s="1"/>
  <c r="G917" i="15"/>
  <c r="I917" i="15" s="1"/>
  <c r="G916" i="15"/>
  <c r="I916" i="15" s="1"/>
  <c r="G915" i="15"/>
  <c r="I915" i="15" s="1"/>
  <c r="G914" i="15"/>
  <c r="I914" i="15" s="1"/>
  <c r="G913" i="15"/>
  <c r="I913" i="15" s="1"/>
  <c r="G912" i="15"/>
  <c r="I912" i="15" s="1"/>
  <c r="G911" i="15"/>
  <c r="I911" i="15" s="1"/>
  <c r="G910" i="15"/>
  <c r="I910" i="15" s="1"/>
  <c r="G909" i="15"/>
  <c r="I909" i="15" s="1"/>
  <c r="G908" i="15"/>
  <c r="I908" i="15" s="1"/>
  <c r="G907" i="15"/>
  <c r="I907" i="15" s="1"/>
  <c r="G906" i="15"/>
  <c r="I906" i="15" s="1"/>
  <c r="G905" i="15"/>
  <c r="I905" i="15" s="1"/>
  <c r="G904" i="15"/>
  <c r="I904" i="15" s="1"/>
  <c r="I903" i="15"/>
  <c r="G903" i="15"/>
  <c r="G902" i="15"/>
  <c r="I902" i="15" s="1"/>
  <c r="G901" i="15"/>
  <c r="I901" i="15" s="1"/>
  <c r="G900" i="15"/>
  <c r="I900" i="15" s="1"/>
  <c r="I899" i="15"/>
  <c r="G899" i="15"/>
  <c r="G898" i="15"/>
  <c r="I898" i="15" s="1"/>
  <c r="G897" i="15"/>
  <c r="I897" i="15" s="1"/>
  <c r="G896" i="15"/>
  <c r="I896" i="15" s="1"/>
  <c r="G895" i="15"/>
  <c r="I895" i="15" s="1"/>
  <c r="G894" i="15"/>
  <c r="I894" i="15" s="1"/>
  <c r="G893" i="15"/>
  <c r="I893" i="15" s="1"/>
  <c r="G892" i="15"/>
  <c r="I892" i="15" s="1"/>
  <c r="G891" i="15"/>
  <c r="I891" i="15" s="1"/>
  <c r="G890" i="15"/>
  <c r="I890" i="15" s="1"/>
  <c r="G889" i="15"/>
  <c r="I889" i="15" s="1"/>
  <c r="G888" i="15"/>
  <c r="I888" i="15" s="1"/>
  <c r="G887" i="15"/>
  <c r="I887" i="15" s="1"/>
  <c r="G886" i="15"/>
  <c r="I886" i="15" s="1"/>
  <c r="G885" i="15"/>
  <c r="I885" i="15" s="1"/>
  <c r="G884" i="15"/>
  <c r="I884" i="15" s="1"/>
  <c r="G883" i="15"/>
  <c r="I883" i="15" s="1"/>
  <c r="G882" i="15"/>
  <c r="I882" i="15" s="1"/>
  <c r="G881" i="15"/>
  <c r="I881" i="15" s="1"/>
  <c r="G880" i="15"/>
  <c r="I880" i="15" s="1"/>
  <c r="G879" i="15"/>
  <c r="I879" i="15" s="1"/>
  <c r="G878" i="15"/>
  <c r="I878" i="15" s="1"/>
  <c r="G877" i="15"/>
  <c r="I877" i="15" s="1"/>
  <c r="G876" i="15"/>
  <c r="I876" i="15" s="1"/>
  <c r="I875" i="15"/>
  <c r="G875" i="15"/>
  <c r="G874" i="15"/>
  <c r="I874" i="15" s="1"/>
  <c r="G873" i="15"/>
  <c r="I873" i="15" s="1"/>
  <c r="G872" i="15"/>
  <c r="I872" i="15" s="1"/>
  <c r="I871" i="15"/>
  <c r="G871" i="15"/>
  <c r="G870" i="15"/>
  <c r="I870" i="15" s="1"/>
  <c r="G869" i="15"/>
  <c r="I869" i="15" s="1"/>
  <c r="G868" i="15"/>
  <c r="I868" i="15" s="1"/>
  <c r="G867" i="15"/>
  <c r="I867" i="15" s="1"/>
  <c r="G866" i="15"/>
  <c r="I866" i="15" s="1"/>
  <c r="G865" i="15"/>
  <c r="I865" i="15" s="1"/>
  <c r="G864" i="15"/>
  <c r="I864" i="15" s="1"/>
  <c r="G863" i="15"/>
  <c r="I863" i="15" s="1"/>
  <c r="G862" i="15"/>
  <c r="I862" i="15" s="1"/>
  <c r="G861" i="15"/>
  <c r="I861" i="15" s="1"/>
  <c r="G860" i="15"/>
  <c r="I860" i="15" s="1"/>
  <c r="G859" i="15"/>
  <c r="I859" i="15" s="1"/>
  <c r="G858" i="15"/>
  <c r="I858" i="15" s="1"/>
  <c r="G857" i="15"/>
  <c r="I857" i="15" s="1"/>
  <c r="G856" i="15"/>
  <c r="I856" i="15" s="1"/>
  <c r="G855" i="15"/>
  <c r="I855" i="15" s="1"/>
  <c r="G854" i="15"/>
  <c r="I854" i="15" s="1"/>
  <c r="G853" i="15"/>
  <c r="I853" i="15" s="1"/>
  <c r="G852" i="15"/>
  <c r="I852" i="15" s="1"/>
  <c r="G851" i="15"/>
  <c r="I851" i="15" s="1"/>
  <c r="G850" i="15"/>
  <c r="I850" i="15" s="1"/>
  <c r="G849" i="15"/>
  <c r="I849" i="15" s="1"/>
  <c r="G848" i="15"/>
  <c r="I848" i="15" s="1"/>
  <c r="G847" i="15"/>
  <c r="I847" i="15" s="1"/>
  <c r="G846" i="15"/>
  <c r="I846" i="15" s="1"/>
  <c r="G845" i="15"/>
  <c r="I845" i="15" s="1"/>
  <c r="G844" i="15"/>
  <c r="I844" i="15" s="1"/>
  <c r="I843" i="15"/>
  <c r="G843" i="15"/>
  <c r="G842" i="15"/>
  <c r="I842" i="15" s="1"/>
  <c r="G841" i="15"/>
  <c r="I841" i="15" s="1"/>
  <c r="G840" i="15"/>
  <c r="I840" i="15" s="1"/>
  <c r="I839" i="15"/>
  <c r="G839" i="15"/>
  <c r="G838" i="15"/>
  <c r="I838" i="15" s="1"/>
  <c r="G837" i="15"/>
  <c r="I837" i="15" s="1"/>
  <c r="G836" i="15"/>
  <c r="I836" i="15" s="1"/>
  <c r="G835" i="15"/>
  <c r="I835" i="15" s="1"/>
  <c r="G834" i="15"/>
  <c r="I834" i="15" s="1"/>
  <c r="G833" i="15"/>
  <c r="I833" i="15" s="1"/>
  <c r="G832" i="15"/>
  <c r="I832" i="15" s="1"/>
  <c r="G831" i="15"/>
  <c r="I831" i="15" s="1"/>
  <c r="G830" i="15"/>
  <c r="I830" i="15" s="1"/>
  <c r="G829" i="15"/>
  <c r="I829" i="15" s="1"/>
  <c r="G828" i="15"/>
  <c r="I828" i="15" s="1"/>
  <c r="G827" i="15"/>
  <c r="I827" i="15" s="1"/>
  <c r="G826" i="15"/>
  <c r="I826" i="15" s="1"/>
  <c r="G825" i="15"/>
  <c r="I825" i="15" s="1"/>
  <c r="G824" i="15"/>
  <c r="I824" i="15" s="1"/>
  <c r="G823" i="15"/>
  <c r="I823" i="15" s="1"/>
  <c r="G822" i="15"/>
  <c r="I822" i="15" s="1"/>
  <c r="G821" i="15"/>
  <c r="I821" i="15" s="1"/>
  <c r="G820" i="15"/>
  <c r="I820" i="15" s="1"/>
  <c r="G819" i="15"/>
  <c r="I819" i="15" s="1"/>
  <c r="G818" i="15"/>
  <c r="I818" i="15" s="1"/>
  <c r="G817" i="15"/>
  <c r="I817" i="15" s="1"/>
  <c r="G816" i="15"/>
  <c r="I816" i="15" s="1"/>
  <c r="G815" i="15"/>
  <c r="I815" i="15" s="1"/>
  <c r="G814" i="15"/>
  <c r="I814" i="15" s="1"/>
  <c r="G813" i="15"/>
  <c r="I813" i="15" s="1"/>
  <c r="G812" i="15"/>
  <c r="I812" i="15" s="1"/>
  <c r="I811" i="15"/>
  <c r="G811" i="15"/>
  <c r="G810" i="15"/>
  <c r="I810" i="15" s="1"/>
  <c r="G809" i="15"/>
  <c r="I809" i="15" s="1"/>
  <c r="G808" i="15"/>
  <c r="I808" i="15" s="1"/>
  <c r="I807" i="15"/>
  <c r="G807" i="15"/>
  <c r="G806" i="15"/>
  <c r="I806" i="15" s="1"/>
  <c r="G805" i="15"/>
  <c r="I805" i="15" s="1"/>
  <c r="G804" i="15"/>
  <c r="I804" i="15" s="1"/>
  <c r="G803" i="15"/>
  <c r="I803" i="15" s="1"/>
  <c r="G802" i="15"/>
  <c r="I802" i="15" s="1"/>
  <c r="G801" i="15"/>
  <c r="I801" i="15" s="1"/>
  <c r="G800" i="15"/>
  <c r="I800" i="15" s="1"/>
  <c r="G799" i="15"/>
  <c r="I799" i="15" s="1"/>
  <c r="G798" i="15"/>
  <c r="I798" i="15" s="1"/>
  <c r="G797" i="15"/>
  <c r="I797" i="15" s="1"/>
  <c r="G796" i="15"/>
  <c r="I796" i="15" s="1"/>
  <c r="G795" i="15"/>
  <c r="I795" i="15" s="1"/>
  <c r="G794" i="15"/>
  <c r="I794" i="15" s="1"/>
  <c r="G793" i="15"/>
  <c r="I793" i="15" s="1"/>
  <c r="G792" i="15"/>
  <c r="I792" i="15" s="1"/>
  <c r="G791" i="15"/>
  <c r="I791" i="15" s="1"/>
  <c r="G790" i="15"/>
  <c r="I790" i="15" s="1"/>
  <c r="G789" i="15"/>
  <c r="I789" i="15" s="1"/>
  <c r="G788" i="15"/>
  <c r="I788" i="15" s="1"/>
  <c r="G787" i="15"/>
  <c r="I787" i="15" s="1"/>
  <c r="G786" i="15"/>
  <c r="I786" i="15" s="1"/>
  <c r="G785" i="15"/>
  <c r="I785" i="15" s="1"/>
  <c r="G784" i="15"/>
  <c r="I784" i="15" s="1"/>
  <c r="G783" i="15"/>
  <c r="I783" i="15" s="1"/>
  <c r="G782" i="15"/>
  <c r="I782" i="15" s="1"/>
  <c r="G781" i="15"/>
  <c r="I781" i="15" s="1"/>
  <c r="G780" i="15"/>
  <c r="I780" i="15" s="1"/>
  <c r="I779" i="15"/>
  <c r="G779" i="15"/>
  <c r="G778" i="15"/>
  <c r="I778" i="15" s="1"/>
  <c r="G777" i="15"/>
  <c r="I777" i="15" s="1"/>
  <c r="G776" i="15"/>
  <c r="I776" i="15" s="1"/>
  <c r="I775" i="15"/>
  <c r="G775" i="15"/>
  <c r="G774" i="15"/>
  <c r="I774" i="15" s="1"/>
  <c r="G773" i="15"/>
  <c r="I773" i="15" s="1"/>
  <c r="G772" i="15"/>
  <c r="I772" i="15" s="1"/>
  <c r="G771" i="15"/>
  <c r="I771" i="15" s="1"/>
  <c r="G770" i="15"/>
  <c r="I770" i="15" s="1"/>
  <c r="G769" i="15"/>
  <c r="I769" i="15" s="1"/>
  <c r="G768" i="15"/>
  <c r="I768" i="15" s="1"/>
  <c r="G767" i="15"/>
  <c r="I767" i="15" s="1"/>
  <c r="G766" i="15"/>
  <c r="I766" i="15" s="1"/>
  <c r="G765" i="15"/>
  <c r="I765" i="15" s="1"/>
  <c r="G764" i="15"/>
  <c r="I764" i="15" s="1"/>
  <c r="I763" i="15"/>
  <c r="G763" i="15"/>
  <c r="G762" i="15"/>
  <c r="I762" i="15" s="1"/>
  <c r="I761" i="15"/>
  <c r="G761" i="15"/>
  <c r="G760" i="15"/>
  <c r="I760" i="15" s="1"/>
  <c r="G759" i="15"/>
  <c r="I759" i="15" s="1"/>
  <c r="G758" i="15"/>
  <c r="I758" i="15" s="1"/>
  <c r="G757" i="15"/>
  <c r="I757" i="15" s="1"/>
  <c r="G756" i="15"/>
  <c r="I756" i="15" s="1"/>
  <c r="G755" i="15"/>
  <c r="I755" i="15" s="1"/>
  <c r="G754" i="15"/>
  <c r="I754" i="15" s="1"/>
  <c r="G753" i="15"/>
  <c r="I753" i="15" s="1"/>
  <c r="I752" i="15"/>
  <c r="G752" i="15"/>
  <c r="G751" i="15"/>
  <c r="I751" i="15" s="1"/>
  <c r="G750" i="15"/>
  <c r="I750" i="15" s="1"/>
  <c r="I749" i="15"/>
  <c r="G749" i="15"/>
  <c r="G748" i="15"/>
  <c r="I748" i="15" s="1"/>
  <c r="G747" i="15"/>
  <c r="I747" i="15" s="1"/>
  <c r="G746" i="15"/>
  <c r="I746" i="15" s="1"/>
  <c r="G745" i="15"/>
  <c r="I745" i="15" s="1"/>
  <c r="I744" i="15"/>
  <c r="G744" i="15"/>
  <c r="G743" i="15"/>
  <c r="I743" i="15" s="1"/>
  <c r="G742" i="15"/>
  <c r="I742" i="15" s="1"/>
  <c r="I741" i="15"/>
  <c r="G741" i="15"/>
  <c r="G740" i="15"/>
  <c r="I740" i="15" s="1"/>
  <c r="G739" i="15"/>
  <c r="I739" i="15" s="1"/>
  <c r="G738" i="15"/>
  <c r="I738" i="15" s="1"/>
  <c r="I737" i="15"/>
  <c r="G737" i="15"/>
  <c r="G736" i="15"/>
  <c r="I736" i="15" s="1"/>
  <c r="G735" i="15"/>
  <c r="I735" i="15" s="1"/>
  <c r="G734" i="15"/>
  <c r="I734" i="15" s="1"/>
  <c r="G733" i="15"/>
  <c r="I733" i="15" s="1"/>
  <c r="G732" i="15"/>
  <c r="I732" i="15" s="1"/>
  <c r="G731" i="15"/>
  <c r="I731" i="15" s="1"/>
  <c r="G730" i="15"/>
  <c r="I730" i="15" s="1"/>
  <c r="I729" i="15"/>
  <c r="G729" i="15"/>
  <c r="G728" i="15"/>
  <c r="I728" i="15" s="1"/>
  <c r="G727" i="15"/>
  <c r="I727" i="15" s="1"/>
  <c r="G726" i="15"/>
  <c r="I726" i="15" s="1"/>
  <c r="G725" i="15"/>
  <c r="I725" i="15" s="1"/>
  <c r="G724" i="15"/>
  <c r="I724" i="15" s="1"/>
  <c r="G723" i="15"/>
  <c r="I723" i="15" s="1"/>
  <c r="G722" i="15"/>
  <c r="I722" i="15" s="1"/>
  <c r="G721" i="15"/>
  <c r="I721" i="15" s="1"/>
  <c r="I720" i="15"/>
  <c r="G720" i="15"/>
  <c r="G719" i="15"/>
  <c r="I719" i="15" s="1"/>
  <c r="G718" i="15"/>
  <c r="I718" i="15" s="1"/>
  <c r="I717" i="15"/>
  <c r="G717" i="15"/>
  <c r="G716" i="15"/>
  <c r="I716" i="15" s="1"/>
  <c r="G715" i="15"/>
  <c r="I715" i="15" s="1"/>
  <c r="G714" i="15"/>
  <c r="I714" i="15" s="1"/>
  <c r="G713" i="15"/>
  <c r="I713" i="15" s="1"/>
  <c r="I712" i="15"/>
  <c r="G712" i="15"/>
  <c r="G711" i="15"/>
  <c r="I711" i="15" s="1"/>
  <c r="G710" i="15"/>
  <c r="I710" i="15" s="1"/>
  <c r="I709" i="15"/>
  <c r="G709" i="15"/>
  <c r="G708" i="15"/>
  <c r="I708" i="15" s="1"/>
  <c r="G707" i="15"/>
  <c r="I707" i="15" s="1"/>
  <c r="G706" i="15"/>
  <c r="I706" i="15" s="1"/>
  <c r="I705" i="15"/>
  <c r="G705" i="15"/>
  <c r="G704" i="15"/>
  <c r="I704" i="15" s="1"/>
  <c r="G703" i="15"/>
  <c r="I703" i="15" s="1"/>
  <c r="G702" i="15"/>
  <c r="I702" i="15" s="1"/>
  <c r="G701" i="15"/>
  <c r="I701" i="15" s="1"/>
  <c r="G700" i="15"/>
  <c r="I700" i="15" s="1"/>
  <c r="G699" i="15"/>
  <c r="I699" i="15" s="1"/>
  <c r="G698" i="15"/>
  <c r="I698" i="15" s="1"/>
  <c r="I697" i="15"/>
  <c r="G697" i="15"/>
  <c r="G696" i="15"/>
  <c r="I696" i="15" s="1"/>
  <c r="G695" i="15"/>
  <c r="I695" i="15" s="1"/>
  <c r="G694" i="15"/>
  <c r="I694" i="15" s="1"/>
  <c r="G693" i="15"/>
  <c r="I693" i="15" s="1"/>
  <c r="G692" i="15"/>
  <c r="I692" i="15" s="1"/>
  <c r="G691" i="15"/>
  <c r="I691" i="15" s="1"/>
  <c r="G690" i="15"/>
  <c r="I690" i="15" s="1"/>
  <c r="G689" i="15"/>
  <c r="I689" i="15" s="1"/>
  <c r="I688" i="15"/>
  <c r="G688" i="15"/>
  <c r="G687" i="15"/>
  <c r="I687" i="15" s="1"/>
  <c r="G686" i="15"/>
  <c r="I686" i="15" s="1"/>
  <c r="I685" i="15"/>
  <c r="G685" i="15"/>
  <c r="G684" i="15"/>
  <c r="I684" i="15" s="1"/>
  <c r="G683" i="15"/>
  <c r="I683" i="15" s="1"/>
  <c r="G682" i="15"/>
  <c r="I682" i="15" s="1"/>
  <c r="G681" i="15"/>
  <c r="I681" i="15" s="1"/>
  <c r="I680" i="15"/>
  <c r="G680" i="15"/>
  <c r="G679" i="15"/>
  <c r="I679" i="15" s="1"/>
  <c r="G678" i="15"/>
  <c r="I678" i="15" s="1"/>
  <c r="I677" i="15"/>
  <c r="G677" i="15"/>
  <c r="G676" i="15"/>
  <c r="I676" i="15" s="1"/>
  <c r="G675" i="15"/>
  <c r="I675" i="15" s="1"/>
  <c r="G674" i="15"/>
  <c r="I674" i="15" s="1"/>
  <c r="I673" i="15"/>
  <c r="G673" i="15"/>
  <c r="G672" i="15"/>
  <c r="I672" i="15" s="1"/>
  <c r="G671" i="15"/>
  <c r="I671" i="15" s="1"/>
  <c r="G670" i="15"/>
  <c r="I670" i="15" s="1"/>
  <c r="G669" i="15"/>
  <c r="I669" i="15" s="1"/>
  <c r="G668" i="15"/>
  <c r="I668" i="15" s="1"/>
  <c r="G667" i="15"/>
  <c r="I667" i="15" s="1"/>
  <c r="G666" i="15"/>
  <c r="I666" i="15" s="1"/>
  <c r="G665" i="15"/>
  <c r="I665" i="15" s="1"/>
  <c r="I664" i="15"/>
  <c r="G664" i="15"/>
  <c r="G663" i="15"/>
  <c r="I663" i="15" s="1"/>
  <c r="G662" i="15"/>
  <c r="I662" i="15" s="1"/>
  <c r="I661" i="15"/>
  <c r="G661" i="15"/>
  <c r="G660" i="15"/>
  <c r="I660" i="15" s="1"/>
  <c r="G659" i="15"/>
  <c r="I659" i="15" s="1"/>
  <c r="G658" i="15"/>
  <c r="I658" i="15" s="1"/>
  <c r="G657" i="15"/>
  <c r="I657" i="15" s="1"/>
  <c r="G656" i="15"/>
  <c r="I656" i="15" s="1"/>
  <c r="G655" i="15"/>
  <c r="I655" i="15" s="1"/>
  <c r="G654" i="15"/>
  <c r="I654" i="15" s="1"/>
  <c r="G653" i="15"/>
  <c r="I653" i="15" s="1"/>
  <c r="G652" i="15"/>
  <c r="I652" i="15" s="1"/>
  <c r="G651" i="15"/>
  <c r="I651" i="15" s="1"/>
  <c r="G650" i="15"/>
  <c r="I650" i="15" s="1"/>
  <c r="G649" i="15"/>
  <c r="I649" i="15" s="1"/>
  <c r="I648" i="15"/>
  <c r="G648" i="15"/>
  <c r="G647" i="15"/>
  <c r="I647" i="15" s="1"/>
  <c r="G646" i="15"/>
  <c r="I646" i="15" s="1"/>
  <c r="I645" i="15"/>
  <c r="G645" i="15"/>
  <c r="G644" i="15"/>
  <c r="I644" i="15" s="1"/>
  <c r="G643" i="15"/>
  <c r="I643" i="15" s="1"/>
  <c r="G642" i="15"/>
  <c r="I642" i="15" s="1"/>
  <c r="G641" i="15"/>
  <c r="I641" i="15" s="1"/>
  <c r="G640" i="15"/>
  <c r="I640" i="15" s="1"/>
  <c r="G639" i="15"/>
  <c r="I639" i="15" s="1"/>
  <c r="G638" i="15"/>
  <c r="I638" i="15" s="1"/>
  <c r="G637" i="15"/>
  <c r="I637" i="15" s="1"/>
  <c r="G636" i="15"/>
  <c r="I636" i="15" s="1"/>
  <c r="G635" i="15"/>
  <c r="I635" i="15" s="1"/>
  <c r="G634" i="15"/>
  <c r="I634" i="15" s="1"/>
  <c r="G633" i="15"/>
  <c r="I633" i="15" s="1"/>
  <c r="I632" i="15"/>
  <c r="G632" i="15"/>
  <c r="G631" i="15"/>
  <c r="I631" i="15" s="1"/>
  <c r="G630" i="15"/>
  <c r="I630" i="15" s="1"/>
  <c r="I629" i="15"/>
  <c r="G629" i="15"/>
  <c r="G628" i="15"/>
  <c r="I628" i="15" s="1"/>
  <c r="G627" i="15"/>
  <c r="I627" i="15" s="1"/>
  <c r="G626" i="15"/>
  <c r="I626" i="15" s="1"/>
  <c r="G625" i="15"/>
  <c r="I625" i="15" s="1"/>
  <c r="G624" i="15"/>
  <c r="I624" i="15" s="1"/>
  <c r="G623" i="15"/>
  <c r="I623" i="15" s="1"/>
  <c r="G622" i="15"/>
  <c r="I622" i="15" s="1"/>
  <c r="G621" i="15"/>
  <c r="I621" i="15" s="1"/>
  <c r="G620" i="15"/>
  <c r="I620" i="15" s="1"/>
  <c r="G619" i="15"/>
  <c r="I619" i="15" s="1"/>
  <c r="G618" i="15"/>
  <c r="I618" i="15" s="1"/>
  <c r="G617" i="15"/>
  <c r="I617" i="15" s="1"/>
  <c r="I616" i="15"/>
  <c r="G616" i="15"/>
  <c r="G615" i="15"/>
  <c r="I615" i="15" s="1"/>
  <c r="G614" i="15"/>
  <c r="I614" i="15" s="1"/>
  <c r="I613" i="15"/>
  <c r="G613" i="15"/>
  <c r="G612" i="15"/>
  <c r="I612" i="15" s="1"/>
  <c r="G611" i="15"/>
  <c r="I611" i="15" s="1"/>
  <c r="G610" i="15"/>
  <c r="I610" i="15" s="1"/>
  <c r="G609" i="15"/>
  <c r="I609" i="15" s="1"/>
  <c r="G608" i="15"/>
  <c r="I608" i="15" s="1"/>
  <c r="G607" i="15"/>
  <c r="I607" i="15" s="1"/>
  <c r="G606" i="15"/>
  <c r="I606" i="15" s="1"/>
  <c r="G605" i="15"/>
  <c r="I605" i="15" s="1"/>
  <c r="G604" i="15"/>
  <c r="I604" i="15" s="1"/>
  <c r="G603" i="15"/>
  <c r="I603" i="15" s="1"/>
  <c r="G602" i="15"/>
  <c r="I602" i="15" s="1"/>
  <c r="G601" i="15"/>
  <c r="I601" i="15" s="1"/>
  <c r="I600" i="15"/>
  <c r="G600" i="15"/>
  <c r="G599" i="15"/>
  <c r="I599" i="15" s="1"/>
  <c r="G598" i="15"/>
  <c r="I598" i="15" s="1"/>
  <c r="I597" i="15"/>
  <c r="G597" i="15"/>
  <c r="G596" i="15"/>
  <c r="I596" i="15" s="1"/>
  <c r="G595" i="15"/>
  <c r="I595" i="15" s="1"/>
  <c r="G594" i="15"/>
  <c r="I594" i="15" s="1"/>
  <c r="G593" i="15"/>
  <c r="I593" i="15" s="1"/>
  <c r="G592" i="15"/>
  <c r="I592" i="15" s="1"/>
  <c r="G591" i="15"/>
  <c r="I591" i="15" s="1"/>
  <c r="G590" i="15"/>
  <c r="I590" i="15" s="1"/>
  <c r="G589" i="15"/>
  <c r="I589" i="15" s="1"/>
  <c r="G588" i="15"/>
  <c r="I588" i="15" s="1"/>
  <c r="G587" i="15"/>
  <c r="I587" i="15" s="1"/>
  <c r="G586" i="15"/>
  <c r="I586" i="15" s="1"/>
  <c r="G585" i="15"/>
  <c r="I585" i="15" s="1"/>
  <c r="I584" i="15"/>
  <c r="G584" i="15"/>
  <c r="G583" i="15"/>
  <c r="I583" i="15" s="1"/>
  <c r="G582" i="15"/>
  <c r="I582" i="15" s="1"/>
  <c r="I581" i="15"/>
  <c r="G581" i="15"/>
  <c r="G580" i="15"/>
  <c r="I580" i="15" s="1"/>
  <c r="G579" i="15"/>
  <c r="I579" i="15" s="1"/>
  <c r="G578" i="15"/>
  <c r="I578" i="15" s="1"/>
  <c r="G577" i="15"/>
  <c r="I577" i="15" s="1"/>
  <c r="G576" i="15"/>
  <c r="I576" i="15" s="1"/>
  <c r="G575" i="15"/>
  <c r="I575" i="15" s="1"/>
  <c r="G574" i="15"/>
  <c r="I574" i="15" s="1"/>
  <c r="G573" i="15"/>
  <c r="I573" i="15" s="1"/>
  <c r="G572" i="15"/>
  <c r="I572" i="15" s="1"/>
  <c r="G571" i="15"/>
  <c r="I571" i="15" s="1"/>
  <c r="G570" i="15"/>
  <c r="I570" i="15" s="1"/>
  <c r="G569" i="15"/>
  <c r="I569" i="15" s="1"/>
  <c r="I568" i="15"/>
  <c r="G568" i="15"/>
  <c r="G567" i="15"/>
  <c r="I567" i="15" s="1"/>
  <c r="G566" i="15"/>
  <c r="I566" i="15" s="1"/>
  <c r="I565" i="15"/>
  <c r="G565" i="15"/>
  <c r="G564" i="15"/>
  <c r="I564" i="15" s="1"/>
  <c r="G563" i="15"/>
  <c r="I563" i="15" s="1"/>
  <c r="G562" i="15"/>
  <c r="I562" i="15" s="1"/>
  <c r="G561" i="15"/>
  <c r="I561" i="15" s="1"/>
  <c r="G560" i="15"/>
  <c r="I560" i="15" s="1"/>
  <c r="G559" i="15"/>
  <c r="I559" i="15" s="1"/>
  <c r="G558" i="15"/>
  <c r="I558" i="15" s="1"/>
  <c r="G557" i="15"/>
  <c r="I557" i="15" s="1"/>
  <c r="G556" i="15"/>
  <c r="I556" i="15" s="1"/>
  <c r="G555" i="15"/>
  <c r="I555" i="15" s="1"/>
  <c r="G554" i="15"/>
  <c r="I554" i="15" s="1"/>
  <c r="G553" i="15"/>
  <c r="I553" i="15" s="1"/>
  <c r="I552" i="15"/>
  <c r="G552" i="15"/>
  <c r="G551" i="15"/>
  <c r="I551" i="15" s="1"/>
  <c r="G550" i="15"/>
  <c r="I550" i="15" s="1"/>
  <c r="I549" i="15"/>
  <c r="G549" i="15"/>
  <c r="G548" i="15"/>
  <c r="I548" i="15" s="1"/>
  <c r="G547" i="15"/>
  <c r="I547" i="15" s="1"/>
  <c r="G546" i="15"/>
  <c r="I546" i="15" s="1"/>
  <c r="G545" i="15"/>
  <c r="I545" i="15" s="1"/>
  <c r="G544" i="15"/>
  <c r="I544" i="15" s="1"/>
  <c r="G543" i="15"/>
  <c r="I543" i="15" s="1"/>
  <c r="G542" i="15"/>
  <c r="I542" i="15" s="1"/>
  <c r="G541" i="15"/>
  <c r="I541" i="15" s="1"/>
  <c r="G540" i="15"/>
  <c r="I540" i="15" s="1"/>
  <c r="G539" i="15"/>
  <c r="I539" i="15" s="1"/>
  <c r="G538" i="15"/>
  <c r="I538" i="15" s="1"/>
  <c r="G537" i="15"/>
  <c r="I537" i="15" s="1"/>
  <c r="I536" i="15"/>
  <c r="G536" i="15"/>
  <c r="G535" i="15"/>
  <c r="I535" i="15" s="1"/>
  <c r="G534" i="15"/>
  <c r="I534" i="15" s="1"/>
  <c r="I533" i="15"/>
  <c r="G533" i="15"/>
  <c r="G532" i="15"/>
  <c r="I532" i="15" s="1"/>
  <c r="G531" i="15"/>
  <c r="I531" i="15" s="1"/>
  <c r="G530" i="15"/>
  <c r="I530" i="15" s="1"/>
  <c r="G529" i="15"/>
  <c r="I529" i="15" s="1"/>
  <c r="G528" i="15"/>
  <c r="I528" i="15" s="1"/>
  <c r="G527" i="15"/>
  <c r="I527" i="15" s="1"/>
  <c r="G526" i="15"/>
  <c r="I526" i="15" s="1"/>
  <c r="G525" i="15"/>
  <c r="I525" i="15" s="1"/>
  <c r="G524" i="15"/>
  <c r="I524" i="15" s="1"/>
  <c r="G523" i="15"/>
  <c r="I523" i="15" s="1"/>
  <c r="G522" i="15"/>
  <c r="I522" i="15" s="1"/>
  <c r="G521" i="15"/>
  <c r="I521" i="15" s="1"/>
  <c r="I520" i="15"/>
  <c r="G520" i="15"/>
  <c r="G519" i="15"/>
  <c r="I519" i="15" s="1"/>
  <c r="G518" i="15"/>
  <c r="I518" i="15" s="1"/>
  <c r="I517" i="15"/>
  <c r="G517" i="15"/>
  <c r="G516" i="15"/>
  <c r="I516" i="15" s="1"/>
  <c r="G515" i="15"/>
  <c r="I515" i="15" s="1"/>
  <c r="G514" i="15"/>
  <c r="I514" i="15" s="1"/>
  <c r="G513" i="15"/>
  <c r="I513" i="15" s="1"/>
  <c r="G512" i="15"/>
  <c r="I512" i="15" s="1"/>
  <c r="G511" i="15"/>
  <c r="I511" i="15" s="1"/>
  <c r="G510" i="15"/>
  <c r="I510" i="15" s="1"/>
  <c r="G509" i="15"/>
  <c r="I509" i="15" s="1"/>
  <c r="G508" i="15"/>
  <c r="I508" i="15" s="1"/>
  <c r="G507" i="15"/>
  <c r="I507" i="15" s="1"/>
  <c r="G506" i="15"/>
  <c r="I506" i="15" s="1"/>
  <c r="G505" i="15"/>
  <c r="I505" i="15" s="1"/>
  <c r="I504" i="15"/>
  <c r="G504" i="15"/>
  <c r="G503" i="15"/>
  <c r="I503" i="15" s="1"/>
  <c r="G502" i="15"/>
  <c r="I502" i="15" s="1"/>
  <c r="G501" i="15"/>
  <c r="I501" i="15" s="1"/>
  <c r="G500" i="15"/>
  <c r="I500" i="15" s="1"/>
  <c r="G499" i="15"/>
  <c r="I499" i="15" s="1"/>
  <c r="G498" i="15"/>
  <c r="I498" i="15" s="1"/>
  <c r="G497" i="15"/>
  <c r="I497" i="15" s="1"/>
  <c r="G496" i="15"/>
  <c r="I496" i="15" s="1"/>
  <c r="G495" i="15"/>
  <c r="I495" i="15" s="1"/>
  <c r="G494" i="15"/>
  <c r="I494" i="15" s="1"/>
  <c r="G493" i="15"/>
  <c r="I493" i="15" s="1"/>
  <c r="G492" i="15"/>
  <c r="I492" i="15" s="1"/>
  <c r="G491" i="15"/>
  <c r="I491" i="15" s="1"/>
  <c r="G490" i="15"/>
  <c r="I490" i="15" s="1"/>
  <c r="G489" i="15"/>
  <c r="I489" i="15" s="1"/>
  <c r="I488" i="15"/>
  <c r="G488" i="15"/>
  <c r="G487" i="15"/>
  <c r="I487" i="15" s="1"/>
  <c r="G486" i="15"/>
  <c r="I486" i="15" s="1"/>
  <c r="I485" i="15"/>
  <c r="G485" i="15"/>
  <c r="G484" i="15"/>
  <c r="I484" i="15" s="1"/>
  <c r="G483" i="15"/>
  <c r="I483" i="15" s="1"/>
  <c r="G482" i="15"/>
  <c r="I482" i="15" s="1"/>
  <c r="G481" i="15"/>
  <c r="I481" i="15" s="1"/>
  <c r="G480" i="15"/>
  <c r="I480" i="15" s="1"/>
  <c r="G479" i="15"/>
  <c r="I479" i="15" s="1"/>
  <c r="G478" i="15"/>
  <c r="I478" i="15" s="1"/>
  <c r="G477" i="15"/>
  <c r="I477" i="15" s="1"/>
  <c r="G476" i="15"/>
  <c r="I476" i="15" s="1"/>
  <c r="G475" i="15"/>
  <c r="I475" i="15" s="1"/>
  <c r="G474" i="15"/>
  <c r="I474" i="15" s="1"/>
  <c r="G473" i="15"/>
  <c r="I473" i="15" s="1"/>
  <c r="G472" i="15"/>
  <c r="I472" i="15" s="1"/>
  <c r="G471" i="15"/>
  <c r="I471" i="15" s="1"/>
  <c r="G470" i="15"/>
  <c r="I470" i="15" s="1"/>
  <c r="G469" i="15"/>
  <c r="I469" i="15" s="1"/>
  <c r="G468" i="15"/>
  <c r="I468" i="15" s="1"/>
  <c r="G467" i="15"/>
  <c r="I467" i="15" s="1"/>
  <c r="G466" i="15"/>
  <c r="I466" i="15" s="1"/>
  <c r="G465" i="15"/>
  <c r="I465" i="15" s="1"/>
  <c r="G464" i="15"/>
  <c r="I464" i="15" s="1"/>
  <c r="G463" i="15"/>
  <c r="I463" i="15" s="1"/>
  <c r="G462" i="15"/>
  <c r="I462" i="15" s="1"/>
  <c r="G461" i="15"/>
  <c r="I461" i="15" s="1"/>
  <c r="G460" i="15"/>
  <c r="I460" i="15" s="1"/>
  <c r="G459" i="15"/>
  <c r="I459" i="15" s="1"/>
  <c r="G458" i="15"/>
  <c r="I458" i="15" s="1"/>
  <c r="G457" i="15"/>
  <c r="I457" i="15" s="1"/>
  <c r="G456" i="15"/>
  <c r="I456" i="15" s="1"/>
  <c r="G455" i="15"/>
  <c r="I455" i="15" s="1"/>
  <c r="G454" i="15"/>
  <c r="I454" i="15" s="1"/>
  <c r="G453" i="15"/>
  <c r="I453" i="15" s="1"/>
  <c r="G452" i="15"/>
  <c r="I452" i="15" s="1"/>
  <c r="G451" i="15"/>
  <c r="I451" i="15" s="1"/>
  <c r="G450" i="15"/>
  <c r="I450" i="15" s="1"/>
  <c r="I449" i="15"/>
  <c r="G449" i="15"/>
  <c r="G448" i="15"/>
  <c r="I448" i="15" s="1"/>
  <c r="G447" i="15"/>
  <c r="I447" i="15" s="1"/>
  <c r="G446" i="15"/>
  <c r="I446" i="15" s="1"/>
  <c r="G445" i="15"/>
  <c r="I445" i="15" s="1"/>
  <c r="G444" i="15"/>
  <c r="I444" i="15" s="1"/>
  <c r="G443" i="15"/>
  <c r="I443" i="15" s="1"/>
  <c r="I442" i="15"/>
  <c r="G442" i="15"/>
  <c r="G441" i="15"/>
  <c r="I441" i="15" s="1"/>
  <c r="G440" i="15"/>
  <c r="I440" i="15" s="1"/>
  <c r="G439" i="15"/>
  <c r="I439" i="15" s="1"/>
  <c r="G438" i="15"/>
  <c r="I438" i="15" s="1"/>
  <c r="G437" i="15"/>
  <c r="I437" i="15" s="1"/>
  <c r="G436" i="15"/>
  <c r="I436" i="15" s="1"/>
  <c r="I435" i="15"/>
  <c r="G435" i="15"/>
  <c r="G434" i="15"/>
  <c r="I434" i="15" s="1"/>
  <c r="G433" i="15"/>
  <c r="I433" i="15" s="1"/>
  <c r="G432" i="15"/>
  <c r="I432" i="15" s="1"/>
  <c r="G431" i="15"/>
  <c r="I431" i="15" s="1"/>
  <c r="G430" i="15"/>
  <c r="I430" i="15" s="1"/>
  <c r="G429" i="15"/>
  <c r="I429" i="15" s="1"/>
  <c r="G428" i="15"/>
  <c r="I428" i="15" s="1"/>
  <c r="G427" i="15"/>
  <c r="I427" i="15" s="1"/>
  <c r="G426" i="15"/>
  <c r="I426" i="15" s="1"/>
  <c r="G425" i="15"/>
  <c r="I425" i="15" s="1"/>
  <c r="G424" i="15"/>
  <c r="I424" i="15" s="1"/>
  <c r="G423" i="15"/>
  <c r="I423" i="15" s="1"/>
  <c r="G422" i="15"/>
  <c r="I422" i="15" s="1"/>
  <c r="G421" i="15"/>
  <c r="I421" i="15" s="1"/>
  <c r="G420" i="15"/>
  <c r="I420" i="15" s="1"/>
  <c r="G419" i="15"/>
  <c r="I419" i="15" s="1"/>
  <c r="G418" i="15"/>
  <c r="I418" i="15" s="1"/>
  <c r="I417" i="15"/>
  <c r="G417" i="15"/>
  <c r="G416" i="15"/>
  <c r="I416" i="15" s="1"/>
  <c r="G415" i="15"/>
  <c r="I415" i="15" s="1"/>
  <c r="G414" i="15"/>
  <c r="I414" i="15" s="1"/>
  <c r="G413" i="15"/>
  <c r="I413" i="15" s="1"/>
  <c r="G412" i="15"/>
  <c r="I412" i="15" s="1"/>
  <c r="G411" i="15"/>
  <c r="I411" i="15" s="1"/>
  <c r="I410" i="15"/>
  <c r="G410" i="15"/>
  <c r="G409" i="15"/>
  <c r="I409" i="15" s="1"/>
  <c r="G408" i="15"/>
  <c r="I408" i="15" s="1"/>
  <c r="G407" i="15"/>
  <c r="I407" i="15" s="1"/>
  <c r="G406" i="15"/>
  <c r="I406" i="15" s="1"/>
  <c r="G405" i="15"/>
  <c r="I405" i="15" s="1"/>
  <c r="G404" i="15"/>
  <c r="I404" i="15" s="1"/>
  <c r="I403" i="15"/>
  <c r="G403" i="15"/>
  <c r="G402" i="15"/>
  <c r="I402" i="15" s="1"/>
  <c r="I401" i="15"/>
  <c r="G401" i="15"/>
  <c r="G400" i="15"/>
  <c r="I400" i="15" s="1"/>
  <c r="G399" i="15"/>
  <c r="I399" i="15" s="1"/>
  <c r="G398" i="15"/>
  <c r="I398" i="15" s="1"/>
  <c r="G397" i="15"/>
  <c r="I397" i="15" s="1"/>
  <c r="G396" i="15"/>
  <c r="I396" i="15" s="1"/>
  <c r="G395" i="15"/>
  <c r="I395" i="15" s="1"/>
  <c r="I394" i="15"/>
  <c r="G394" i="15"/>
  <c r="G393" i="15"/>
  <c r="I393" i="15" s="1"/>
  <c r="G392" i="15"/>
  <c r="I392" i="15" s="1"/>
  <c r="G391" i="15"/>
  <c r="I391" i="15" s="1"/>
  <c r="G390" i="15"/>
  <c r="I390" i="15" s="1"/>
  <c r="G389" i="15"/>
  <c r="I389" i="15" s="1"/>
  <c r="G388" i="15"/>
  <c r="I388" i="15" s="1"/>
  <c r="I387" i="15"/>
  <c r="G387" i="15"/>
  <c r="G386" i="15"/>
  <c r="I386" i="15" s="1"/>
  <c r="I385" i="15"/>
  <c r="G385" i="15"/>
  <c r="G384" i="15"/>
  <c r="I384" i="15" s="1"/>
  <c r="G383" i="15"/>
  <c r="I383" i="15" s="1"/>
  <c r="G382" i="15"/>
  <c r="I382" i="15" s="1"/>
  <c r="G381" i="15"/>
  <c r="I381" i="15" s="1"/>
  <c r="G380" i="15"/>
  <c r="I380" i="15" s="1"/>
  <c r="G379" i="15"/>
  <c r="I379" i="15" s="1"/>
  <c r="I378" i="15"/>
  <c r="G378" i="15"/>
  <c r="G377" i="15"/>
  <c r="I377" i="15" s="1"/>
  <c r="G376" i="15"/>
  <c r="I376" i="15" s="1"/>
  <c r="G375" i="15"/>
  <c r="I375" i="15" s="1"/>
  <c r="G374" i="15"/>
  <c r="I374" i="15" s="1"/>
  <c r="G373" i="15"/>
  <c r="I373" i="15" s="1"/>
  <c r="G372" i="15"/>
  <c r="I372" i="15" s="1"/>
  <c r="I371" i="15"/>
  <c r="G371" i="15"/>
  <c r="G370" i="15"/>
  <c r="I370" i="15" s="1"/>
  <c r="G369" i="15"/>
  <c r="I369" i="15" s="1"/>
  <c r="G368" i="15"/>
  <c r="I368" i="15" s="1"/>
  <c r="G367" i="15"/>
  <c r="I367" i="15" s="1"/>
  <c r="G366" i="15"/>
  <c r="I366" i="15" s="1"/>
  <c r="G365" i="15"/>
  <c r="I365" i="15" s="1"/>
  <c r="G364" i="15"/>
  <c r="I364" i="15" s="1"/>
  <c r="G363" i="15"/>
  <c r="I363" i="15" s="1"/>
  <c r="G362" i="15"/>
  <c r="I362" i="15" s="1"/>
  <c r="G361" i="15"/>
  <c r="I361" i="15" s="1"/>
  <c r="G360" i="15"/>
  <c r="I360" i="15" s="1"/>
  <c r="G359" i="15"/>
  <c r="I359" i="15" s="1"/>
  <c r="G358" i="15"/>
  <c r="I358" i="15" s="1"/>
  <c r="G357" i="15"/>
  <c r="I357" i="15" s="1"/>
  <c r="G356" i="15"/>
  <c r="I356" i="15" s="1"/>
  <c r="G355" i="15"/>
  <c r="I355" i="15" s="1"/>
  <c r="G354" i="15"/>
  <c r="I354" i="15" s="1"/>
  <c r="G353" i="15"/>
  <c r="I353" i="15" s="1"/>
  <c r="G352" i="15"/>
  <c r="I352" i="15" s="1"/>
  <c r="G351" i="15"/>
  <c r="I351" i="15" s="1"/>
  <c r="G350" i="15"/>
  <c r="I350" i="15" s="1"/>
  <c r="G349" i="15"/>
  <c r="I349" i="15" s="1"/>
  <c r="G348" i="15"/>
  <c r="I348" i="15" s="1"/>
  <c r="G347" i="15"/>
  <c r="I347" i="15" s="1"/>
  <c r="G346" i="15"/>
  <c r="I346" i="15" s="1"/>
  <c r="G345" i="15"/>
  <c r="I345" i="15" s="1"/>
  <c r="G344" i="15"/>
  <c r="I344" i="15" s="1"/>
  <c r="G343" i="15"/>
  <c r="I343" i="15" s="1"/>
  <c r="G342" i="15"/>
  <c r="I342" i="15" s="1"/>
  <c r="G341" i="15"/>
  <c r="I341" i="15" s="1"/>
  <c r="G340" i="15"/>
  <c r="I340" i="15" s="1"/>
  <c r="G339" i="15"/>
  <c r="I339" i="15" s="1"/>
  <c r="G338" i="15"/>
  <c r="I338" i="15" s="1"/>
  <c r="G337" i="15"/>
  <c r="I337" i="15" s="1"/>
  <c r="G336" i="15"/>
  <c r="I336" i="15" s="1"/>
  <c r="G335" i="15"/>
  <c r="I335" i="15" s="1"/>
  <c r="G334" i="15"/>
  <c r="I334" i="15" s="1"/>
  <c r="G333" i="15"/>
  <c r="I333" i="15" s="1"/>
  <c r="G332" i="15"/>
  <c r="I332" i="15" s="1"/>
  <c r="G331" i="15"/>
  <c r="I331" i="15" s="1"/>
  <c r="G330" i="15"/>
  <c r="I330" i="15" s="1"/>
  <c r="G329" i="15"/>
  <c r="I329" i="15" s="1"/>
  <c r="G328" i="15"/>
  <c r="I328" i="15" s="1"/>
  <c r="G327" i="15"/>
  <c r="I327" i="15" s="1"/>
  <c r="G326" i="15"/>
  <c r="I326" i="15" s="1"/>
  <c r="G325" i="15"/>
  <c r="I325" i="15" s="1"/>
  <c r="G324" i="15"/>
  <c r="I324" i="15" s="1"/>
  <c r="G323" i="15"/>
  <c r="I323" i="15" s="1"/>
  <c r="G322" i="15"/>
  <c r="I322" i="15" s="1"/>
  <c r="I321" i="15"/>
  <c r="G321" i="15"/>
  <c r="G320" i="15"/>
  <c r="I320" i="15" s="1"/>
  <c r="G319" i="15"/>
  <c r="I319" i="15" s="1"/>
  <c r="G318" i="15"/>
  <c r="I318" i="15" s="1"/>
  <c r="G317" i="15"/>
  <c r="I317" i="15" s="1"/>
  <c r="G316" i="15"/>
  <c r="I316" i="15" s="1"/>
  <c r="G315" i="15"/>
  <c r="I315" i="15" s="1"/>
  <c r="I314" i="15"/>
  <c r="G314" i="15"/>
  <c r="G313" i="15"/>
  <c r="I313" i="15" s="1"/>
  <c r="G312" i="15"/>
  <c r="I312" i="15" s="1"/>
  <c r="G311" i="15"/>
  <c r="I311" i="15" s="1"/>
  <c r="G310" i="15"/>
  <c r="I310" i="15" s="1"/>
  <c r="G309" i="15"/>
  <c r="I309" i="15" s="1"/>
  <c r="G308" i="15"/>
  <c r="I308" i="15" s="1"/>
  <c r="I307" i="15"/>
  <c r="G307" i="15"/>
  <c r="G306" i="15"/>
  <c r="I306" i="15" s="1"/>
  <c r="G305" i="15"/>
  <c r="I305" i="15" s="1"/>
  <c r="G304" i="15"/>
  <c r="I304" i="15" s="1"/>
  <c r="G303" i="15"/>
  <c r="I303" i="15" s="1"/>
  <c r="G302" i="15"/>
  <c r="I302" i="15" s="1"/>
  <c r="G301" i="15"/>
  <c r="I301" i="15" s="1"/>
  <c r="G300" i="15"/>
  <c r="I300" i="15" s="1"/>
  <c r="G299" i="15"/>
  <c r="I299" i="15" s="1"/>
  <c r="G298" i="15"/>
  <c r="I298" i="15" s="1"/>
  <c r="G297" i="15"/>
  <c r="I297" i="15" s="1"/>
  <c r="G296" i="15"/>
  <c r="I296" i="15" s="1"/>
  <c r="G295" i="15"/>
  <c r="I295" i="15" s="1"/>
  <c r="G294" i="15"/>
  <c r="I294" i="15" s="1"/>
  <c r="G293" i="15"/>
  <c r="I293" i="15" s="1"/>
  <c r="G292" i="15"/>
  <c r="I292" i="15" s="1"/>
  <c r="G291" i="15"/>
  <c r="I291" i="15" s="1"/>
  <c r="G290" i="15"/>
  <c r="I290" i="15" s="1"/>
  <c r="I289" i="15"/>
  <c r="G289" i="15"/>
  <c r="G288" i="15"/>
  <c r="I288" i="15" s="1"/>
  <c r="G287" i="15"/>
  <c r="I287" i="15" s="1"/>
  <c r="G286" i="15"/>
  <c r="I286" i="15" s="1"/>
  <c r="G285" i="15"/>
  <c r="I285" i="15" s="1"/>
  <c r="G284" i="15"/>
  <c r="I284" i="15" s="1"/>
  <c r="G283" i="15"/>
  <c r="I283" i="15" s="1"/>
  <c r="I282" i="15"/>
  <c r="G282" i="15"/>
  <c r="G281" i="15"/>
  <c r="I281" i="15" s="1"/>
  <c r="G280" i="15"/>
  <c r="I280" i="15" s="1"/>
  <c r="G279" i="15"/>
  <c r="I279" i="15" s="1"/>
  <c r="G278" i="15"/>
  <c r="I278" i="15" s="1"/>
  <c r="G277" i="15"/>
  <c r="I277" i="15" s="1"/>
  <c r="G276" i="15"/>
  <c r="I276" i="15" s="1"/>
  <c r="I275" i="15"/>
  <c r="G275" i="15"/>
  <c r="G274" i="15"/>
  <c r="I274" i="15" s="1"/>
  <c r="I273" i="15"/>
  <c r="G273" i="15"/>
  <c r="G272" i="15"/>
  <c r="I272" i="15" s="1"/>
  <c r="G271" i="15"/>
  <c r="I271" i="15" s="1"/>
  <c r="G270" i="15"/>
  <c r="I270" i="15" s="1"/>
  <c r="G269" i="15"/>
  <c r="I269" i="15" s="1"/>
  <c r="G268" i="15"/>
  <c r="I268" i="15" s="1"/>
  <c r="G267" i="15"/>
  <c r="I267" i="15" s="1"/>
  <c r="G266" i="15"/>
  <c r="I266" i="15" s="1"/>
  <c r="G265" i="15"/>
  <c r="I265" i="15" s="1"/>
  <c r="G264" i="15"/>
  <c r="I264" i="15" s="1"/>
  <c r="G263" i="15"/>
  <c r="I263" i="15" s="1"/>
  <c r="G262" i="15"/>
  <c r="I262" i="15" s="1"/>
  <c r="G261" i="15"/>
  <c r="I261" i="15" s="1"/>
  <c r="G260" i="15"/>
  <c r="I260" i="15" s="1"/>
  <c r="G259" i="15"/>
  <c r="I259" i="15" s="1"/>
  <c r="G258" i="15"/>
  <c r="I258" i="15" s="1"/>
  <c r="I257" i="15"/>
  <c r="G257" i="15"/>
  <c r="G256" i="15"/>
  <c r="I256" i="15" s="1"/>
  <c r="G255" i="15"/>
  <c r="I255" i="15" s="1"/>
  <c r="G254" i="15"/>
  <c r="I254" i="15" s="1"/>
  <c r="G253" i="15"/>
  <c r="I253" i="15" s="1"/>
  <c r="G252" i="15"/>
  <c r="I252" i="15" s="1"/>
  <c r="G251" i="15"/>
  <c r="I251" i="15" s="1"/>
  <c r="I250" i="15"/>
  <c r="G250" i="15"/>
  <c r="G249" i="15"/>
  <c r="I249" i="15" s="1"/>
  <c r="G248" i="15"/>
  <c r="I248" i="15" s="1"/>
  <c r="G247" i="15"/>
  <c r="I247" i="15" s="1"/>
  <c r="G246" i="15"/>
  <c r="I246" i="15" s="1"/>
  <c r="G245" i="15"/>
  <c r="I245" i="15" s="1"/>
  <c r="G244" i="15"/>
  <c r="I244" i="15" s="1"/>
  <c r="G243" i="15"/>
  <c r="I243" i="15" s="1"/>
  <c r="G242" i="15"/>
  <c r="I242" i="15" s="1"/>
  <c r="G241" i="15"/>
  <c r="I241" i="15" s="1"/>
  <c r="G240" i="15"/>
  <c r="I240" i="15" s="1"/>
  <c r="G239" i="15"/>
  <c r="I239" i="15" s="1"/>
  <c r="G238" i="15"/>
  <c r="I238" i="15" s="1"/>
  <c r="G237" i="15"/>
  <c r="I237" i="15" s="1"/>
  <c r="G236" i="15"/>
  <c r="I236" i="15" s="1"/>
  <c r="G235" i="15"/>
  <c r="I235" i="15" s="1"/>
  <c r="G234" i="15"/>
  <c r="I234" i="15" s="1"/>
  <c r="G233" i="15"/>
  <c r="I233" i="15" s="1"/>
  <c r="G232" i="15"/>
  <c r="I232" i="15" s="1"/>
  <c r="G231" i="15"/>
  <c r="I231" i="15" s="1"/>
  <c r="G230" i="15"/>
  <c r="I230" i="15" s="1"/>
  <c r="G229" i="15"/>
  <c r="I229" i="15" s="1"/>
  <c r="G228" i="15"/>
  <c r="I228" i="15" s="1"/>
  <c r="G227" i="15"/>
  <c r="I227" i="15" s="1"/>
  <c r="G226" i="15"/>
  <c r="I226" i="15" s="1"/>
  <c r="G225" i="15"/>
  <c r="I225" i="15" s="1"/>
  <c r="G224" i="15"/>
  <c r="I224" i="15" s="1"/>
  <c r="G223" i="15"/>
  <c r="I223" i="15" s="1"/>
  <c r="G222" i="15"/>
  <c r="I222" i="15" s="1"/>
  <c r="G221" i="15"/>
  <c r="I221" i="15" s="1"/>
  <c r="G220" i="15"/>
  <c r="I220" i="15" s="1"/>
  <c r="G219" i="15"/>
  <c r="I219" i="15" s="1"/>
  <c r="G218" i="15"/>
  <c r="I218" i="15" s="1"/>
  <c r="G217" i="15"/>
  <c r="I217" i="15" s="1"/>
  <c r="G216" i="15"/>
  <c r="I216" i="15" s="1"/>
  <c r="G215" i="15"/>
  <c r="I215" i="15" s="1"/>
  <c r="G214" i="15"/>
  <c r="I214" i="15" s="1"/>
  <c r="G213" i="15"/>
  <c r="I213" i="15" s="1"/>
  <c r="G212" i="15"/>
  <c r="I212" i="15" s="1"/>
  <c r="G211" i="15"/>
  <c r="I211" i="15" s="1"/>
  <c r="G210" i="15"/>
  <c r="I210" i="15" s="1"/>
  <c r="G209" i="15"/>
  <c r="I209" i="15" s="1"/>
  <c r="G208" i="15"/>
  <c r="I208" i="15" s="1"/>
  <c r="G207" i="15"/>
  <c r="I207" i="15" s="1"/>
  <c r="G206" i="15"/>
  <c r="I206" i="15" s="1"/>
  <c r="G205" i="15"/>
  <c r="I205" i="15" s="1"/>
  <c r="G204" i="15"/>
  <c r="I204" i="15" s="1"/>
  <c r="G203" i="15"/>
  <c r="I203" i="15" s="1"/>
  <c r="G202" i="15"/>
  <c r="I202" i="15" s="1"/>
  <c r="G201" i="15"/>
  <c r="I201" i="15" s="1"/>
  <c r="G200" i="15"/>
  <c r="I200" i="15" s="1"/>
  <c r="G199" i="15"/>
  <c r="I199" i="15" s="1"/>
  <c r="G198" i="15"/>
  <c r="I198" i="15" s="1"/>
  <c r="G197" i="15"/>
  <c r="I197" i="15" s="1"/>
  <c r="G196" i="15"/>
  <c r="I196" i="15" s="1"/>
  <c r="G195" i="15"/>
  <c r="I195" i="15" s="1"/>
  <c r="G194" i="15"/>
  <c r="I194" i="15" s="1"/>
  <c r="G193" i="15"/>
  <c r="I193" i="15" s="1"/>
  <c r="G192" i="15"/>
  <c r="I192" i="15" s="1"/>
  <c r="G191" i="15"/>
  <c r="I191" i="15" s="1"/>
  <c r="G190" i="15"/>
  <c r="I190" i="15" s="1"/>
  <c r="G189" i="15"/>
  <c r="I189" i="15" s="1"/>
  <c r="G188" i="15"/>
  <c r="I188" i="15" s="1"/>
  <c r="G187" i="15"/>
  <c r="I187" i="15" s="1"/>
  <c r="G186" i="15"/>
  <c r="I186" i="15" s="1"/>
  <c r="G185" i="15"/>
  <c r="I185" i="15" s="1"/>
  <c r="G184" i="15"/>
  <c r="I184" i="15" s="1"/>
  <c r="G183" i="15"/>
  <c r="I183" i="15" s="1"/>
  <c r="G182" i="15"/>
  <c r="I182" i="15" s="1"/>
  <c r="G181" i="15"/>
  <c r="I181" i="15" s="1"/>
  <c r="G180" i="15"/>
  <c r="I180" i="15" s="1"/>
  <c r="G179" i="15"/>
  <c r="I179" i="15" s="1"/>
  <c r="G178" i="15"/>
  <c r="I178" i="15" s="1"/>
  <c r="G177" i="15"/>
  <c r="I177" i="15" s="1"/>
  <c r="G176" i="15"/>
  <c r="I176" i="15" s="1"/>
  <c r="G175" i="15"/>
  <c r="I175" i="15" s="1"/>
  <c r="G174" i="15"/>
  <c r="I174" i="15" s="1"/>
  <c r="G173" i="15"/>
  <c r="I173" i="15" s="1"/>
  <c r="G172" i="15"/>
  <c r="I172" i="15" s="1"/>
  <c r="G171" i="15"/>
  <c r="I171" i="15" s="1"/>
  <c r="G170" i="15"/>
  <c r="I170" i="15" s="1"/>
  <c r="G169" i="15"/>
  <c r="I169" i="15" s="1"/>
  <c r="G168" i="15"/>
  <c r="I168" i="15" s="1"/>
  <c r="G167" i="15"/>
  <c r="I167" i="15" s="1"/>
  <c r="G166" i="15"/>
  <c r="I166" i="15" s="1"/>
  <c r="G165" i="15"/>
  <c r="I165" i="15" s="1"/>
  <c r="G164" i="15"/>
  <c r="I164" i="15" s="1"/>
  <c r="G163" i="15"/>
  <c r="I163" i="15" s="1"/>
  <c r="G162" i="15"/>
  <c r="I162" i="15" s="1"/>
  <c r="G161" i="15"/>
  <c r="I161" i="15" s="1"/>
  <c r="G160" i="15"/>
  <c r="I160" i="15" s="1"/>
  <c r="G159" i="15"/>
  <c r="I159" i="15" s="1"/>
  <c r="G158" i="15"/>
  <c r="I158" i="15" s="1"/>
  <c r="G157" i="15"/>
  <c r="I157" i="15" s="1"/>
  <c r="G156" i="15"/>
  <c r="I156" i="15" s="1"/>
  <c r="G155" i="15"/>
  <c r="I155" i="15" s="1"/>
  <c r="G154" i="15"/>
  <c r="I154" i="15" s="1"/>
  <c r="G153" i="15"/>
  <c r="I153" i="15" s="1"/>
  <c r="G152" i="15"/>
  <c r="I152" i="15" s="1"/>
  <c r="G151" i="15"/>
  <c r="I151" i="15" s="1"/>
  <c r="G150" i="15"/>
  <c r="I150" i="15" s="1"/>
  <c r="G149" i="15"/>
  <c r="I149" i="15" s="1"/>
  <c r="G148" i="15"/>
  <c r="I148" i="15" s="1"/>
  <c r="G147" i="15"/>
  <c r="I147" i="15" s="1"/>
  <c r="G146" i="15"/>
  <c r="I146" i="15" s="1"/>
  <c r="G145" i="15"/>
  <c r="I145" i="15" s="1"/>
  <c r="G144" i="15"/>
  <c r="I144" i="15" s="1"/>
  <c r="G143" i="15"/>
  <c r="I143" i="15" s="1"/>
  <c r="G142" i="15"/>
  <c r="I142" i="15" s="1"/>
  <c r="G141" i="15"/>
  <c r="I141" i="15" s="1"/>
  <c r="G140" i="15"/>
  <c r="I140" i="15" s="1"/>
  <c r="G139" i="15"/>
  <c r="I139" i="15" s="1"/>
  <c r="G138" i="15"/>
  <c r="I138" i="15" s="1"/>
  <c r="G137" i="15"/>
  <c r="I137" i="15" s="1"/>
  <c r="G136" i="15"/>
  <c r="I136" i="15" s="1"/>
  <c r="G135" i="15"/>
  <c r="I135" i="15" s="1"/>
  <c r="G134" i="15"/>
  <c r="I134" i="15" s="1"/>
  <c r="G133" i="15"/>
  <c r="I133" i="15" s="1"/>
  <c r="G132" i="15"/>
  <c r="I132" i="15" s="1"/>
  <c r="G131" i="15"/>
  <c r="I131" i="15" s="1"/>
  <c r="G130" i="15"/>
  <c r="I130" i="15" s="1"/>
  <c r="G129" i="15"/>
  <c r="I129" i="15" s="1"/>
  <c r="G128" i="15"/>
  <c r="I128" i="15" s="1"/>
  <c r="G127" i="15"/>
  <c r="I127" i="15" s="1"/>
  <c r="G126" i="15"/>
  <c r="I126" i="15" s="1"/>
  <c r="G125" i="15"/>
  <c r="I125" i="15" s="1"/>
  <c r="G124" i="15"/>
  <c r="I124" i="15" s="1"/>
  <c r="G123" i="15"/>
  <c r="I123" i="15" s="1"/>
  <c r="G122" i="15"/>
  <c r="I122" i="15" s="1"/>
  <c r="G121" i="15"/>
  <c r="I121" i="15" s="1"/>
  <c r="G120" i="15"/>
  <c r="I120" i="15" s="1"/>
  <c r="G119" i="15"/>
  <c r="I119" i="15" s="1"/>
  <c r="G118" i="15"/>
  <c r="I118" i="15" s="1"/>
  <c r="G117" i="15"/>
  <c r="I117" i="15" s="1"/>
  <c r="G116" i="15"/>
  <c r="I116" i="15" s="1"/>
  <c r="G115" i="15"/>
  <c r="I115" i="15" s="1"/>
  <c r="G114" i="15"/>
  <c r="I114" i="15" s="1"/>
  <c r="G113" i="15"/>
  <c r="I113" i="15" s="1"/>
  <c r="G112" i="15"/>
  <c r="I112" i="15" s="1"/>
  <c r="G111" i="15"/>
  <c r="I111" i="15" s="1"/>
  <c r="G110" i="15"/>
  <c r="I110" i="15" s="1"/>
  <c r="G109" i="15"/>
  <c r="I109" i="15" s="1"/>
  <c r="G108" i="15"/>
  <c r="I108" i="15" s="1"/>
  <c r="G107" i="15"/>
  <c r="I107" i="15" s="1"/>
  <c r="G106" i="15"/>
  <c r="I106" i="15" s="1"/>
  <c r="G105" i="15"/>
  <c r="I105" i="15" s="1"/>
  <c r="G104" i="15"/>
  <c r="I104" i="15" s="1"/>
  <c r="G103" i="15"/>
  <c r="I103" i="15" s="1"/>
  <c r="G102" i="15"/>
  <c r="I102" i="15" s="1"/>
  <c r="G101" i="15"/>
  <c r="I101" i="15" s="1"/>
  <c r="G100" i="15"/>
  <c r="I100" i="15" s="1"/>
  <c r="G99" i="15"/>
  <c r="I99" i="15" s="1"/>
  <c r="G98" i="15"/>
  <c r="I98" i="15" s="1"/>
  <c r="G97" i="15"/>
  <c r="I97" i="15" s="1"/>
  <c r="G96" i="15"/>
  <c r="I96" i="15" s="1"/>
  <c r="G95" i="15"/>
  <c r="I95" i="15" s="1"/>
  <c r="G94" i="15"/>
  <c r="I94" i="15" s="1"/>
  <c r="G93" i="15"/>
  <c r="I93" i="15" s="1"/>
  <c r="G92" i="15"/>
  <c r="I92" i="15" s="1"/>
  <c r="G91" i="15"/>
  <c r="I91" i="15" s="1"/>
  <c r="G90" i="15"/>
  <c r="I90" i="15" s="1"/>
  <c r="G89" i="15"/>
  <c r="I89" i="15" s="1"/>
  <c r="G88" i="15"/>
  <c r="I88" i="15" s="1"/>
  <c r="G87" i="15"/>
  <c r="I87" i="15" s="1"/>
  <c r="G86" i="15"/>
  <c r="I86" i="15" s="1"/>
  <c r="G85" i="15"/>
  <c r="I85" i="15" s="1"/>
  <c r="G84" i="15"/>
  <c r="I84" i="15" s="1"/>
  <c r="G83" i="15"/>
  <c r="I83" i="15" s="1"/>
  <c r="G82" i="15"/>
  <c r="I82" i="15" s="1"/>
  <c r="G81" i="15"/>
  <c r="I81" i="15" s="1"/>
  <c r="G80" i="15"/>
  <c r="I80" i="15" s="1"/>
  <c r="G79" i="15"/>
  <c r="I79" i="15" s="1"/>
  <c r="G78" i="15"/>
  <c r="I78" i="15" s="1"/>
  <c r="G77" i="15"/>
  <c r="I77" i="15" s="1"/>
  <c r="G76" i="15"/>
  <c r="I76" i="15" s="1"/>
  <c r="G75" i="15"/>
  <c r="I75" i="15" s="1"/>
  <c r="G74" i="15"/>
  <c r="I74" i="15" s="1"/>
  <c r="G73" i="15"/>
  <c r="I73" i="15" s="1"/>
  <c r="G72" i="15"/>
  <c r="I72" i="15" s="1"/>
  <c r="G71" i="15"/>
  <c r="I71" i="15" s="1"/>
  <c r="G70" i="15"/>
  <c r="I70" i="15" s="1"/>
  <c r="G69" i="15"/>
  <c r="I69" i="15" s="1"/>
  <c r="G68" i="15"/>
  <c r="I68" i="15" s="1"/>
  <c r="G67" i="15"/>
  <c r="I67" i="15" s="1"/>
  <c r="G66" i="15"/>
  <c r="I66" i="15" s="1"/>
  <c r="G65" i="15"/>
  <c r="I65" i="15" s="1"/>
  <c r="G64" i="15"/>
  <c r="I64" i="15" s="1"/>
  <c r="G63" i="15"/>
  <c r="I63" i="15" s="1"/>
  <c r="G62" i="15"/>
  <c r="I62" i="15" s="1"/>
  <c r="G61" i="15"/>
  <c r="I61" i="15" s="1"/>
  <c r="G60" i="15"/>
  <c r="I60" i="15" s="1"/>
  <c r="G59" i="15"/>
  <c r="I59" i="15" s="1"/>
  <c r="G58" i="15"/>
  <c r="I58" i="15" s="1"/>
  <c r="G57" i="15"/>
  <c r="I57" i="15" s="1"/>
  <c r="G56" i="15"/>
  <c r="I56" i="15" s="1"/>
  <c r="G55" i="15"/>
  <c r="I55" i="15" s="1"/>
  <c r="G54" i="15"/>
  <c r="I54" i="15" s="1"/>
  <c r="G53" i="15"/>
  <c r="I53" i="15" s="1"/>
  <c r="G52" i="15"/>
  <c r="I52" i="15" s="1"/>
  <c r="G51" i="15"/>
  <c r="I51" i="15" s="1"/>
  <c r="G50" i="15"/>
  <c r="I50" i="15" s="1"/>
  <c r="G49" i="15"/>
  <c r="I49" i="15" s="1"/>
  <c r="G48" i="15"/>
  <c r="I48" i="15" s="1"/>
  <c r="G47" i="15"/>
  <c r="I47" i="15" s="1"/>
  <c r="G46" i="15"/>
  <c r="I46" i="15" s="1"/>
  <c r="G45" i="15"/>
  <c r="I45" i="15" s="1"/>
  <c r="G44" i="15"/>
  <c r="I44" i="15" s="1"/>
  <c r="G43" i="15"/>
  <c r="I43" i="15" s="1"/>
  <c r="G42" i="15"/>
  <c r="I42" i="15" s="1"/>
  <c r="G41" i="15"/>
  <c r="I41" i="15" s="1"/>
  <c r="G40" i="15"/>
  <c r="I40" i="15" s="1"/>
  <c r="G39" i="15"/>
  <c r="I39" i="15" s="1"/>
  <c r="G38" i="15"/>
  <c r="I38" i="15" s="1"/>
  <c r="G37" i="15"/>
  <c r="I37" i="15" s="1"/>
  <c r="G36" i="15"/>
  <c r="I36" i="15" s="1"/>
  <c r="G35" i="15"/>
  <c r="I35" i="15" s="1"/>
  <c r="G34" i="15"/>
  <c r="I34" i="15" s="1"/>
  <c r="G33" i="15"/>
  <c r="I33" i="15" s="1"/>
  <c r="G32" i="15"/>
  <c r="I32" i="15" s="1"/>
  <c r="G31" i="15"/>
  <c r="I31" i="15" s="1"/>
  <c r="G30" i="15"/>
  <c r="I30" i="15" s="1"/>
  <c r="G29" i="15"/>
  <c r="I29" i="15" s="1"/>
  <c r="G28" i="15"/>
  <c r="I28" i="15" s="1"/>
  <c r="G27" i="15"/>
  <c r="I27" i="15" s="1"/>
  <c r="G26" i="15"/>
  <c r="I26" i="15" s="1"/>
  <c r="G25" i="15"/>
  <c r="I25" i="15" s="1"/>
  <c r="G24" i="15"/>
  <c r="I24" i="15" s="1"/>
  <c r="G23" i="15"/>
  <c r="I23" i="15" s="1"/>
  <c r="G22" i="15"/>
  <c r="I22" i="15" s="1"/>
  <c r="G21" i="15"/>
  <c r="I21" i="15" s="1"/>
  <c r="G20" i="15"/>
  <c r="I20" i="15" s="1"/>
  <c r="G19" i="15"/>
  <c r="I19" i="15" s="1"/>
  <c r="G18" i="15"/>
  <c r="I18" i="15" s="1"/>
  <c r="G17" i="15"/>
  <c r="I17" i="15" s="1"/>
  <c r="G16" i="15"/>
  <c r="I16" i="15" s="1"/>
  <c r="G15" i="15"/>
  <c r="I15" i="15" s="1"/>
  <c r="G14" i="15"/>
  <c r="I14" i="15" s="1"/>
  <c r="G13" i="15"/>
  <c r="I13" i="15" s="1"/>
  <c r="E40" i="10" l="1"/>
  <c r="E41" i="10" s="1"/>
  <c r="E52" i="10" l="1"/>
  <c r="E45" i="10" l="1"/>
  <c r="E68" i="10" l="1"/>
  <c r="E67" i="10"/>
  <c r="E47" i="10"/>
  <c r="E48" i="10" s="1"/>
  <c r="E42" i="10"/>
  <c r="E43" i="10" s="1"/>
  <c r="E71" i="10" l="1"/>
  <c r="E70" i="10"/>
  <c r="E49" i="10"/>
  <c r="E50" i="10" s="1"/>
  <c r="E53" i="10" l="1"/>
  <c r="E55" i="10" s="1"/>
  <c r="E56" i="10" s="1"/>
  <c r="E57" i="10" s="1"/>
  <c r="E59" i="10" l="1"/>
  <c r="E60" i="10" s="1"/>
  <c r="E61" i="10" l="1"/>
  <c r="E62" i="10" s="1"/>
  <c r="E63" i="10" s="1"/>
  <c r="E65" i="10" s="1"/>
  <c r="E69" i="10" s="1"/>
  <c r="E72" i="10" s="1"/>
</calcChain>
</file>

<file path=xl/sharedStrings.xml><?xml version="1.0" encoding="utf-8"?>
<sst xmlns="http://schemas.openxmlformats.org/spreadsheetml/2006/main" count="5501" uniqueCount="1846">
  <si>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</si>
  <si>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</si>
  <si>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</si>
  <si>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</si>
  <si>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</si>
  <si>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</si>
  <si>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</si>
  <si>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</si>
  <si>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</si>
  <si>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</si>
  <si>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</si>
  <si>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</si>
  <si>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</si>
  <si>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</si>
  <si>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</si>
  <si>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</si>
  <si>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</si>
  <si>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</si>
  <si>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</si>
  <si>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</si>
  <si>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</si>
  <si>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</si>
  <si>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</si>
  <si>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</si>
  <si>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</si>
  <si>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</si>
  <si>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</si>
  <si>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</si>
  <si>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</si>
  <si>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</si>
  <si>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</si>
  <si>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</si>
  <si>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</si>
  <si>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</si>
  <si>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</si>
  <si>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</si>
  <si>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</si>
  <si>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</si>
  <si>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</si>
  <si>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</si>
  <si>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</si>
  <si>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</si>
  <si>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</si>
  <si>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</si>
  <si>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</si>
  <si>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</si>
  <si>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</si>
  <si>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</si>
  <si>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</si>
  <si>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</si>
  <si>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</si>
  <si>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</si>
  <si>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</si>
  <si>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</si>
  <si>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</si>
  <si>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</si>
  <si>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</si>
  <si>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</si>
  <si>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</si>
  <si>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</si>
  <si>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</si>
  <si>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</si>
  <si>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</si>
  <si>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</si>
  <si>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</si>
  <si>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</si>
  <si>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</si>
  <si>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</si>
  <si>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</si>
  <si>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</si>
  <si>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</si>
  <si>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</si>
  <si>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</si>
  <si>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</si>
  <si>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</si>
  <si>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</si>
  <si>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</si>
  <si>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</si>
  <si>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</si>
  <si>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</si>
  <si>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</si>
  <si>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</si>
  <si>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</si>
  <si>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</si>
  <si>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</si>
  <si>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</si>
  <si>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</si>
  <si>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</si>
  <si>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</si>
  <si>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</si>
  <si>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</si>
  <si>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</si>
  <si>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</si>
  <si>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</si>
  <si>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</si>
  <si>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</si>
  <si>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</si>
  <si>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</si>
  <si>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</si>
  <si>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</si>
  <si>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</si>
  <si>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</si>
  <si>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</si>
  <si>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</si>
  <si>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</si>
  <si>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</si>
  <si>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</si>
  <si>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</si>
  <si>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</si>
  <si>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</si>
  <si>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</si>
  <si>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</si>
  <si>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</si>
  <si>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</si>
  <si>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</si>
  <si>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</si>
  <si>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</si>
  <si>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</si>
  <si>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</si>
  <si>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</si>
  <si>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</si>
  <si>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</si>
  <si>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</si>
  <si>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</si>
  <si>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</si>
  <si>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</si>
  <si>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</si>
  <si>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</si>
  <si>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</si>
  <si>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</si>
  <si>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</si>
  <si>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</si>
  <si>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</si>
  <si>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</si>
  <si>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</si>
  <si>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</si>
  <si>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</si>
  <si>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</si>
  <si>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</si>
  <si>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</si>
  <si>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</si>
  <si>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</si>
  <si>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</si>
  <si>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</si>
  <si>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</si>
  <si>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</si>
  <si>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</si>
  <si>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</si>
  <si>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</si>
  <si>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</si>
  <si>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</si>
  <si>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</si>
  <si>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</si>
  <si>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</si>
  <si>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</si>
  <si>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</si>
  <si>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</si>
  <si>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</si>
  <si>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</si>
  <si>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</si>
  <si>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</si>
  <si>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</si>
  <si>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</si>
  <si>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</si>
  <si>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</si>
  <si>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</si>
  <si>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</si>
  <si>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</si>
  <si>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</si>
  <si>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</si>
  <si>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</si>
  <si>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</si>
  <si>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</si>
  <si>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</si>
  <si>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</si>
  <si>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</si>
  <si>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</si>
  <si>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</si>
  <si>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</si>
  <si>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</si>
  <si>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</si>
  <si>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</si>
  <si>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</si>
  <si>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</si>
  <si>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</si>
  <si>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</si>
  <si>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</si>
  <si>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</si>
  <si>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</si>
  <si>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</si>
  <si>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</si>
  <si>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</si>
  <si>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</si>
  <si>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</si>
  <si>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</si>
  <si>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</si>
  <si>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</si>
  <si>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</si>
  <si>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</si>
  <si>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</si>
  <si>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</si>
  <si>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</si>
  <si>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</si>
  <si>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</si>
  <si>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</si>
  <si>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</si>
  <si>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</si>
  <si>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</si>
  <si>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</si>
  <si>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</si>
  <si>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</si>
  <si>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</si>
  <si>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</si>
  <si>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</si>
  <si>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</si>
  <si>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</si>
  <si>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</si>
  <si>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</si>
  <si>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</si>
  <si>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</si>
  <si>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</si>
  <si>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</si>
  <si>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</si>
  <si>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</si>
  <si>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</si>
  <si>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</si>
  <si>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</si>
  <si>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</si>
  <si>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</si>
  <si>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</si>
  <si>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</si>
  <si>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</si>
  <si>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</si>
  <si>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</si>
  <si>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</si>
  <si>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</si>
  <si>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</si>
  <si>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</si>
  <si>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</si>
  <si>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</si>
  <si>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</si>
  <si>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</si>
  <si>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</si>
  <si>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</si>
  <si>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</si>
  <si>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</si>
  <si>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</si>
  <si>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</si>
  <si>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</si>
  <si>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</si>
  <si>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</si>
  <si>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</si>
  <si>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</si>
  <si>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</si>
  <si>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</si>
  <si>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</si>
  <si>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</si>
  <si>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</si>
  <si>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</si>
  <si>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</si>
  <si>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</si>
  <si>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</si>
  <si>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</si>
  <si>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</si>
  <si>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</si>
  <si>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</si>
  <si>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</si>
  <si>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</si>
  <si>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</si>
  <si>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</si>
  <si>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</si>
  <si>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</si>
  <si>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</si>
  <si>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</si>
  <si>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</si>
  <si>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</si>
  <si>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</si>
  <si>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</si>
  <si>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</si>
  <si>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</si>
  <si>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</si>
  <si>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</si>
  <si>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</si>
  <si>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</si>
  <si>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</si>
  <si>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</si>
  <si>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</si>
  <si>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</si>
  <si>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</si>
  <si>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E</t>
  </si>
  <si>
    <t>Used for transfer pricing adjustment</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</si>
  <si>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</si>
  <si>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</si>
  <si>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</si>
  <si>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</si>
  <si>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</si>
  <si>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</si>
  <si>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</si>
  <si>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</si>
  <si>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</si>
  <si>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</si>
  <si>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</si>
  <si>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</si>
  <si>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</si>
  <si>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</si>
  <si>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</si>
  <si>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</si>
  <si>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</si>
  <si>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</si>
  <si>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</si>
  <si>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</si>
  <si>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</si>
  <si>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</si>
  <si>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</si>
  <si>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</si>
  <si>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</si>
  <si>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</si>
  <si>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</si>
  <si>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</si>
  <si>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</si>
  <si>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</si>
  <si>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</si>
  <si>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</si>
  <si>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</si>
  <si>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</si>
  <si>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</si>
  <si>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</si>
  <si>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</si>
  <si>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</si>
  <si>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</si>
  <si>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</si>
  <si>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</si>
  <si>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</si>
  <si>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</si>
  <si>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</si>
  <si>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</si>
  <si>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</si>
  <si>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</si>
  <si>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</si>
  <si>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</si>
  <si>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</si>
  <si>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</si>
  <si>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</si>
  <si>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</si>
  <si>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</si>
  <si>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</si>
  <si>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</si>
  <si>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</si>
  <si>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</si>
  <si>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</si>
  <si>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</si>
  <si>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</si>
  <si>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</si>
  <si>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</si>
  <si>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</si>
  <si>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</si>
  <si>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</si>
  <si>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</si>
  <si>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</si>
  <si>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</si>
  <si>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</si>
  <si>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</si>
  <si>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</si>
  <si>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</si>
  <si>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</si>
  <si>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</si>
  <si>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</si>
  <si>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</si>
  <si>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</si>
  <si>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</si>
  <si>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</si>
  <si>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</si>
  <si>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</si>
  <si>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</si>
  <si>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</si>
  <si>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</si>
  <si>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</si>
  <si>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</si>
  <si>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</si>
  <si>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</si>
  <si>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</si>
  <si>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</si>
  <si>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</si>
  <si>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</si>
  <si>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</si>
  <si>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</si>
  <si>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</si>
  <si>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</si>
  <si>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</si>
  <si>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</si>
  <si>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</si>
  <si>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</si>
  <si>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</si>
  <si>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</si>
  <si>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</si>
  <si>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</si>
  <si>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</si>
  <si>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</si>
  <si>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</si>
  <si>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</si>
  <si>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</si>
  <si>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</si>
  <si>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</si>
  <si>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</si>
  <si>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</si>
  <si>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</si>
  <si>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</si>
  <si>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</si>
  <si>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</si>
  <si>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</si>
  <si>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</si>
  <si>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</si>
  <si>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</si>
  <si>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</si>
  <si>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</si>
  <si>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</si>
  <si>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</si>
  <si>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</si>
  <si>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</si>
  <si>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</si>
  <si>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</si>
  <si>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</si>
  <si>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</si>
  <si>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</si>
  <si>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</si>
  <si>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</si>
  <si>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</si>
  <si>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</si>
  <si>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</si>
  <si>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</si>
  <si>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</si>
  <si>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</si>
  <si>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</si>
  <si>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</si>
  <si>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</si>
  <si>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</si>
  <si>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</si>
  <si>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</si>
  <si>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</si>
  <si>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</si>
  <si>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</si>
  <si>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</si>
  <si>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</si>
  <si>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</si>
  <si>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</si>
  <si>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</si>
  <si>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</si>
  <si>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</si>
  <si>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</si>
  <si>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</si>
  <si>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</si>
  <si>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</si>
  <si>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</si>
  <si>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</si>
  <si>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</si>
  <si>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</si>
  <si>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</si>
  <si>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</si>
  <si>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</si>
  <si>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</si>
  <si>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</si>
  <si>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</si>
  <si>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</si>
  <si>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</si>
  <si>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</si>
  <si>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</si>
  <si>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</si>
  <si>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</si>
  <si>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</si>
  <si>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</si>
  <si>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</si>
  <si>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</si>
  <si>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</si>
  <si>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</si>
  <si>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</si>
  <si>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</si>
  <si>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</si>
  <si>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</si>
  <si>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</si>
  <si>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</si>
  <si>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</si>
  <si>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</si>
  <si>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</si>
  <si>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</si>
  <si>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Information</t>
  </si>
  <si>
    <t>Data</t>
  </si>
  <si>
    <t>Comments or Formula</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</si>
  <si>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</si>
  <si>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</si>
  <si>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</si>
  <si>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</si>
  <si>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</si>
  <si>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</si>
  <si>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</si>
  <si>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</si>
  <si>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</si>
  <si>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</si>
  <si>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</si>
  <si>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</si>
  <si>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</si>
  <si>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</si>
  <si>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</si>
  <si>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</si>
  <si>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</si>
  <si>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</si>
  <si>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</si>
  <si>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</si>
  <si>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</si>
  <si>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</si>
  <si>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</si>
  <si>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</si>
  <si>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</si>
  <si>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</si>
  <si>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</si>
  <si>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</si>
  <si>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</si>
  <si>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</si>
  <si>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</si>
  <si>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</si>
  <si>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</si>
  <si>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</si>
  <si>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</si>
  <si>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</si>
  <si>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</si>
  <si>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</si>
  <si>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</si>
  <si>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</si>
  <si>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</si>
  <si>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</si>
  <si>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</si>
  <si>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</si>
  <si>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</si>
  <si>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</si>
  <si>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</si>
  <si>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</si>
  <si>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</si>
  <si>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</si>
  <si>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</si>
  <si>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</si>
  <si>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</si>
  <si>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</si>
  <si>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</si>
  <si>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</si>
  <si>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</si>
  <si>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</si>
  <si>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</si>
  <si>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</si>
  <si>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</si>
  <si>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</si>
  <si>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</si>
  <si>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</si>
  <si>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</si>
  <si>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</si>
  <si>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</si>
  <si>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</si>
  <si>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</si>
  <si>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</si>
  <si>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</si>
  <si>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</si>
  <si>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</si>
  <si>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</si>
  <si>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</si>
  <si>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</si>
  <si>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</si>
  <si>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</si>
  <si>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</si>
  <si>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</si>
  <si>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</si>
  <si>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</si>
  <si>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</si>
  <si>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</si>
  <si>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</si>
  <si>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</si>
  <si>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</si>
  <si>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</si>
  <si>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</si>
  <si>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</si>
  <si>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</si>
  <si>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</si>
  <si>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</si>
  <si>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</si>
  <si>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</si>
  <si>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</si>
  <si>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</si>
  <si>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</si>
  <si>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</si>
  <si>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</si>
  <si>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</si>
  <si>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</si>
  <si>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</si>
  <si>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</si>
  <si>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</si>
  <si>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</si>
  <si>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</si>
  <si>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</si>
  <si>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</si>
  <si>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</si>
  <si>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</si>
  <si>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</si>
  <si>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</si>
  <si>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</si>
  <si>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</si>
  <si>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</si>
  <si>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</si>
  <si>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</si>
  <si>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</si>
  <si>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</si>
  <si>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</si>
  <si>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</si>
  <si>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</si>
  <si>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</si>
  <si>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</si>
  <si>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</si>
  <si>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</si>
  <si>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</si>
  <si>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</si>
  <si>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</si>
  <si>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</si>
  <si>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</si>
  <si>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</si>
  <si>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</si>
  <si>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</si>
  <si>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</si>
  <si>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</si>
  <si>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</si>
  <si>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</si>
  <si>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</si>
  <si>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</si>
  <si>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</si>
  <si>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</si>
  <si>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</si>
  <si>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</si>
  <si>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</si>
  <si>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</si>
  <si>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</si>
  <si>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</si>
  <si>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</si>
  <si>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</si>
  <si>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</si>
  <si>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</si>
  <si>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</si>
  <si>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</si>
  <si>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</si>
  <si>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</si>
  <si>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</si>
  <si>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</si>
  <si>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</si>
  <si>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</si>
  <si>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</si>
  <si>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</si>
  <si>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</si>
  <si>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</si>
  <si>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</si>
  <si>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</si>
  <si>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</si>
  <si>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</si>
  <si>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</si>
  <si>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</si>
  <si>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</si>
  <si>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</si>
  <si>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</si>
  <si>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</si>
  <si>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</si>
  <si>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</si>
  <si>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</si>
  <si>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</si>
  <si>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</si>
  <si>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</si>
  <si>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</si>
  <si>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</si>
  <si>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</si>
  <si>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</si>
  <si>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</si>
  <si>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</si>
  <si>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</si>
  <si>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</si>
  <si>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</si>
  <si>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</si>
  <si>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</si>
  <si>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</si>
  <si>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</si>
  <si>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</si>
  <si>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</si>
  <si>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</si>
  <si>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</si>
  <si>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</si>
  <si>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</si>
  <si>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</si>
  <si>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</si>
  <si>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</si>
  <si>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</si>
  <si>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</si>
  <si>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</si>
  <si>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</si>
  <si>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</si>
  <si>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</si>
  <si>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</si>
  <si>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</si>
  <si>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</si>
  <si>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</si>
  <si>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</si>
  <si>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</si>
  <si>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</si>
  <si>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</si>
  <si>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</si>
  <si>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</si>
  <si>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</si>
  <si>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</si>
  <si>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</si>
  <si>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</si>
  <si>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</si>
  <si>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</si>
  <si>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</si>
  <si>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</si>
  <si>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</si>
  <si>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</si>
  <si>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</si>
  <si>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</si>
  <si>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</si>
  <si>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</si>
  <si>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</si>
  <si>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</si>
  <si>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</si>
  <si>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</si>
  <si>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</si>
  <si>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</si>
  <si>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</si>
  <si>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</si>
  <si>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</si>
  <si>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</si>
  <si>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</si>
  <si>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</si>
  <si>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</si>
  <si>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</si>
  <si>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</si>
  <si>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</si>
  <si>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</si>
  <si>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</si>
  <si>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</si>
  <si>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</si>
  <si>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</si>
  <si>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</si>
  <si>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</si>
  <si>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</si>
  <si>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</si>
  <si>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</si>
  <si>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</si>
  <si>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</si>
  <si>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</si>
  <si>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</si>
  <si>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</si>
  <si>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</si>
  <si>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</si>
  <si>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</si>
  <si>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</si>
  <si>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</si>
  <si>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</si>
  <si>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</si>
  <si>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</si>
  <si>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</si>
  <si>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</si>
  <si>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</si>
  <si>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</si>
  <si>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</si>
  <si>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</si>
  <si>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</si>
  <si>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</si>
  <si>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</si>
  <si>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</si>
  <si>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</si>
  <si>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</si>
  <si>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</si>
  <si>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</si>
  <si>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</si>
  <si>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</si>
  <si>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</si>
  <si>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</si>
  <si>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</si>
  <si>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</si>
  <si>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</si>
  <si>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</si>
  <si>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</si>
  <si>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</si>
  <si>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</si>
  <si>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</si>
  <si>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</si>
  <si>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</si>
  <si>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</si>
  <si>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</si>
  <si>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</si>
  <si>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</si>
  <si>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</si>
  <si>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</si>
  <si>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</si>
  <si>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</si>
  <si>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</si>
  <si>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</si>
  <si>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</si>
  <si>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</si>
  <si>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</si>
  <si>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</si>
  <si>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</si>
  <si>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</si>
  <si>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</si>
  <si>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</si>
  <si>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</si>
  <si>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</si>
  <si>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</si>
  <si>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</si>
  <si>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</si>
  <si>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</si>
  <si>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</si>
  <si>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</si>
  <si>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</si>
  <si>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</si>
  <si>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</si>
  <si>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</si>
  <si>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</si>
  <si>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</si>
  <si>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</si>
  <si>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</si>
  <si>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</si>
  <si>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</si>
  <si>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</si>
  <si>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</si>
  <si>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</si>
  <si>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</si>
  <si>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</si>
  <si>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</si>
  <si>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</si>
  <si>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</si>
  <si>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</si>
  <si>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</si>
  <si>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</si>
  <si>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</si>
  <si>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</si>
  <si>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</si>
  <si>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</si>
  <si>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</si>
  <si>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</si>
  <si>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</si>
  <si>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</si>
  <si>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</si>
  <si>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</si>
  <si>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</si>
  <si>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</si>
  <si>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</si>
  <si>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</si>
  <si>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</si>
  <si>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</si>
  <si>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</si>
  <si>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</si>
  <si>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</si>
  <si>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</si>
  <si>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</si>
  <si>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</si>
  <si>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</si>
  <si>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</si>
  <si>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</si>
  <si>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</si>
  <si>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</si>
  <si>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</si>
  <si>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</si>
  <si>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</si>
  <si>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</si>
  <si>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</si>
  <si>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</si>
  <si>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</si>
  <si>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</si>
  <si>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</si>
  <si>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</si>
  <si>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</si>
  <si>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</si>
  <si>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</si>
  <si>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</si>
  <si>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</si>
  <si>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</si>
  <si>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</si>
  <si>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</si>
  <si>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</si>
  <si>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</si>
  <si>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</si>
  <si>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</si>
  <si>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</si>
  <si>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</si>
  <si>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</si>
  <si>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</si>
  <si>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</si>
  <si>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</si>
  <si>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</si>
  <si>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</si>
  <si>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</si>
  <si>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</si>
  <si>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</si>
  <si>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</si>
  <si>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</si>
  <si>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</si>
  <si>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</si>
  <si>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</si>
  <si>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</si>
  <si>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</si>
  <si>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</si>
  <si>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</si>
  <si>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</si>
  <si>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</si>
  <si>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</si>
  <si>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</si>
  <si>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</si>
  <si>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</si>
  <si>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</si>
  <si>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</si>
  <si>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</si>
  <si>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</si>
  <si>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</si>
  <si>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</si>
  <si>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</si>
  <si>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</si>
  <si>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</si>
  <si>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</si>
  <si>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</si>
  <si>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</si>
  <si>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</si>
  <si>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</si>
  <si>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</si>
  <si>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</si>
  <si>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</si>
  <si>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</si>
  <si>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</si>
  <si>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</si>
  <si>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</si>
  <si>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</si>
  <si>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</si>
  <si>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</si>
  <si>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</si>
  <si>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</si>
  <si>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</si>
  <si>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</si>
  <si>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</si>
  <si>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</si>
  <si>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</si>
  <si>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</si>
  <si>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</si>
  <si>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</si>
  <si>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</si>
  <si>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</si>
  <si>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</si>
  <si>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</si>
  <si>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</si>
  <si>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</si>
  <si>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</si>
  <si>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</si>
  <si>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</si>
  <si>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</si>
  <si>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</si>
  <si>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</si>
  <si>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</si>
  <si>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</si>
  <si>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</si>
  <si>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</si>
  <si>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</si>
  <si>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</si>
  <si>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</si>
  <si>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</si>
  <si>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</si>
  <si>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</si>
  <si>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</si>
  <si>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</si>
  <si>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</si>
  <si>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</si>
  <si>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</si>
  <si>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</si>
  <si>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</si>
  <si>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</si>
  <si>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</si>
  <si>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</si>
  <si>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</si>
  <si>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</si>
  <si>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</si>
  <si>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</si>
  <si>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</si>
  <si>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</si>
  <si>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</si>
  <si>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</si>
  <si>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</si>
  <si>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</si>
  <si>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</si>
  <si>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</si>
  <si>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</si>
  <si>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</si>
  <si>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</si>
  <si>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</si>
  <si>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</si>
  <si>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</si>
  <si>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</si>
  <si>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</si>
  <si>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</si>
  <si>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</si>
  <si>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</si>
  <si>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</si>
  <si>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</si>
  <si>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</si>
  <si>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</si>
  <si>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</si>
  <si>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</si>
  <si>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</si>
  <si>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</si>
  <si>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</si>
  <si>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</si>
  <si>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</si>
  <si>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</si>
  <si>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</si>
  <si>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</si>
  <si>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</si>
  <si>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</si>
  <si>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</si>
  <si>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</si>
  <si>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</si>
  <si>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</si>
  <si>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</si>
  <si>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</si>
  <si>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</si>
  <si>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</si>
  <si>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</si>
  <si>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</si>
  <si>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</si>
  <si>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</si>
  <si>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</si>
  <si>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</si>
  <si>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</si>
  <si>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</si>
  <si>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</si>
  <si>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</si>
  <si>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</si>
  <si>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</si>
  <si>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</si>
  <si>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</si>
  <si>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</si>
  <si>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</si>
  <si>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</si>
  <si>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</si>
  <si>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</si>
  <si>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</si>
  <si>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</si>
  <si>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</si>
  <si>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</si>
  <si>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</si>
  <si>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</si>
  <si>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</si>
  <si>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</si>
  <si>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</si>
  <si>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</si>
  <si>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</si>
  <si>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</si>
  <si>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</si>
  <si>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</si>
  <si>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</si>
  <si>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</si>
  <si>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</si>
  <si>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</si>
  <si>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</si>
  <si>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</si>
  <si>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</si>
  <si>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</si>
  <si>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</si>
  <si>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</si>
  <si>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</si>
  <si>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</si>
  <si>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</si>
  <si>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</si>
  <si>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</si>
  <si>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</si>
  <si>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</si>
  <si>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</si>
  <si>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</si>
  <si>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</si>
  <si>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</si>
  <si>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</si>
  <si>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</si>
  <si>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</si>
  <si>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</si>
  <si>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</si>
  <si>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</si>
  <si>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</si>
  <si>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</si>
  <si>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</si>
  <si>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</si>
  <si>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</si>
  <si>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</si>
  <si>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</si>
  <si>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</si>
  <si>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</si>
  <si>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</si>
  <si>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</si>
  <si>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</si>
  <si>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</si>
  <si>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</si>
  <si>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</si>
  <si>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</si>
  <si>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</si>
  <si>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</si>
  <si>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</si>
  <si>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</si>
  <si>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</si>
  <si>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</si>
  <si>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</si>
  <si>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</si>
  <si>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</si>
  <si>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</si>
  <si>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</si>
  <si>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</si>
  <si>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</si>
  <si>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</si>
  <si>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</si>
  <si>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</si>
  <si>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</si>
  <si>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</si>
  <si>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</si>
  <si>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</si>
  <si>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</si>
  <si>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</si>
  <si>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</si>
  <si>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</si>
  <si>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</si>
  <si>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</si>
  <si>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</si>
  <si>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</si>
  <si>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</si>
  <si>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</si>
  <si>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</si>
  <si>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</si>
  <si>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</si>
  <si>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</si>
  <si>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</si>
  <si>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</si>
  <si>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</si>
  <si>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</si>
  <si>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</si>
  <si>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</si>
  <si>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</si>
  <si>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</si>
  <si>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</si>
  <si>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</si>
  <si>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</si>
  <si>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</si>
  <si>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</si>
  <si>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</si>
  <si>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</si>
  <si>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</si>
  <si>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</si>
  <si>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</si>
  <si>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</si>
  <si>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</si>
  <si>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</si>
  <si>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</si>
  <si>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</si>
  <si>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</si>
  <si>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</si>
  <si>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</si>
  <si>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</si>
  <si>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</si>
  <si>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</si>
  <si>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</si>
  <si>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</si>
  <si>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</si>
  <si>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</si>
  <si>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</si>
  <si>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</si>
  <si>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</si>
  <si>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</si>
  <si>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</si>
  <si>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</si>
  <si>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</si>
  <si>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</si>
  <si>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</si>
  <si>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</si>
  <si>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</si>
  <si>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</si>
  <si>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</si>
  <si>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</si>
  <si>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</si>
  <si>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</si>
  <si>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</si>
  <si>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</si>
  <si>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</si>
  <si>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</si>
  <si>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</si>
  <si>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</si>
  <si>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</si>
  <si>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</si>
  <si>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</si>
  <si>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</si>
  <si>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</si>
  <si>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</si>
  <si>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Normal newborn</t>
  </si>
  <si>
    <t>Pediatric</t>
  </si>
  <si>
    <t>Adult</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</si>
  <si>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</si>
  <si>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</si>
  <si>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</si>
  <si>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</si>
  <si>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</si>
  <si>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</si>
  <si>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</si>
  <si>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</si>
  <si>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</si>
  <si>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</si>
  <si>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</si>
  <si>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IS A COST OUTLIER ADJUSTMENT MADE?</t>
  </si>
  <si>
    <t>Patient age (in years)</t>
  </si>
  <si>
    <t>Look up from DRG table</t>
  </si>
  <si>
    <t>Used for age adjustor</t>
  </si>
  <si>
    <t>Other health coverage</t>
  </si>
  <si>
    <t>Patient share of cost</t>
  </si>
  <si>
    <t>Includes spend-down or copayment</t>
  </si>
  <si>
    <t>Error DRG</t>
  </si>
  <si>
    <t>Is estimated cost &gt; allowed amount</t>
  </si>
  <si>
    <t>Estimated loss on this case</t>
  </si>
  <si>
    <t>Estimated gain on this case</t>
  </si>
  <si>
    <t>Is gain &gt; outlier threshold</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</si>
  <si>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</si>
  <si>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</si>
  <si>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</si>
  <si>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</si>
  <si>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</si>
  <si>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</si>
  <si>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</si>
  <si>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</si>
  <si>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</si>
  <si>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</si>
  <si>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</si>
  <si>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</si>
  <si>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</si>
  <si>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</si>
  <si>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</si>
  <si>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</si>
  <si>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</si>
  <si>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</si>
  <si>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</si>
  <si>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District of Columbia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</si>
  <si>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</si>
  <si>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</si>
  <si>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</si>
  <si>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</si>
  <si>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</si>
  <si>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</si>
  <si>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</si>
  <si>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</si>
  <si>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</si>
  <si>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</si>
  <si>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</si>
  <si>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</si>
  <si>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</si>
  <si>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</si>
  <si>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</si>
  <si>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</si>
  <si>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</si>
  <si>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</si>
  <si>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</si>
  <si>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</si>
  <si>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</si>
  <si>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</si>
  <si>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For each hospital, the DRG base rate will reflect several factors:</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</si>
  <si>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</si>
  <si>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</si>
  <si>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</si>
  <si>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</si>
  <si>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</si>
  <si>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National average length of stay for this APR-DRG</t>
  </si>
  <si>
    <t>Interim claim threshold- days</t>
  </si>
  <si>
    <t>Interim claim threshold- dollars</t>
  </si>
  <si>
    <t>Threshold defining interim claims in days</t>
  </si>
  <si>
    <t>Threshold defining interim claims in dollars</t>
  </si>
  <si>
    <t>Per diem for pricing interim claims</t>
  </si>
  <si>
    <t xml:space="preserve">DRG base payment </t>
  </si>
  <si>
    <t>Is transfer payment adjustment &lt; DRG base payment so far?</t>
  </si>
  <si>
    <t>Est. cost = charges times CCR (E7 * E8)</t>
  </si>
  <si>
    <t xml:space="preserve">Is estimated loss &gt; outlier threshold </t>
  </si>
  <si>
    <t xml:space="preserve">DRG cost outlier payment increase </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</si>
  <si>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</si>
  <si>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</si>
  <si>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</si>
  <si>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</si>
  <si>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</si>
  <si>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DRG Base Rate and Add-on Amounts</t>
  </si>
  <si>
    <t>Used for DRG base payment</t>
  </si>
  <si>
    <t>Capital payment applies to in-District hospitals</t>
  </si>
  <si>
    <t>DME applies to in-District hospitals</t>
  </si>
  <si>
    <t>Length of stay (covered days)</t>
  </si>
  <si>
    <t>Policy Adjustor--Service</t>
  </si>
  <si>
    <t>Payment Relative Weight--No Age Adjustor</t>
  </si>
  <si>
    <t>Policy Adjustor--Age</t>
  </si>
  <si>
    <t>Payment Relative Weight--with Age Adjustor</t>
  </si>
  <si>
    <t>Medicaid Care Category (MCC)</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</si>
  <si>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</si>
  <si>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payment calculation differences, the claims processing system should be considered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</si>
  <si>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</si>
  <si>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Capital add-on amount</t>
  </si>
  <si>
    <t>5) Maryland hospitals are not paid by DRG per Federal waiver. Maryland hospital reimbursement is not changing, but subject to its own unique method.</t>
  </si>
  <si>
    <t>This calculator spreadsheet is intended to be helpful to users, but it cannot capture all the editing and pricing complexity of the Medicaid claims processing system. In cases of difference, the claims processing system is correct.</t>
  </si>
  <si>
    <t xml:space="preserve">6. Inclusion of a service in this list does not necessarily imply coverage by DC Medicaid. </t>
  </si>
  <si>
    <t>Seizure</t>
  </si>
  <si>
    <t>Asthma</t>
  </si>
  <si>
    <t>Hypertension</t>
  </si>
  <si>
    <t>Cardiomyopathy</t>
  </si>
  <si>
    <t>Diabetes</t>
  </si>
  <si>
    <t>Splenectomy</t>
  </si>
  <si>
    <t>Schizophrenia</t>
  </si>
  <si>
    <t>Rehabilitation</t>
  </si>
  <si>
    <t>Ungroupable</t>
  </si>
  <si>
    <t>007-1</t>
  </si>
  <si>
    <t>007-2</t>
  </si>
  <si>
    <t>007-3</t>
  </si>
  <si>
    <t>007-4</t>
  </si>
  <si>
    <t>008-1</t>
  </si>
  <si>
    <t>008-2</t>
  </si>
  <si>
    <t>008-3</t>
  </si>
  <si>
    <t>008-4</t>
  </si>
  <si>
    <t>009-1</t>
  </si>
  <si>
    <t>009-2</t>
  </si>
  <si>
    <t>009-3</t>
  </si>
  <si>
    <t>009-4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</si>
  <si>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</si>
  <si>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</si>
  <si>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</si>
  <si>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</si>
  <si>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</si>
  <si>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</si>
  <si>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</si>
  <si>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</si>
  <si>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</si>
  <si>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</si>
  <si>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</si>
  <si>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</si>
  <si>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</si>
  <si>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</si>
  <si>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</si>
  <si>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</si>
  <si>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</si>
  <si>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</si>
  <si>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</si>
  <si>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</si>
  <si>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</si>
  <si>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</si>
  <si>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</si>
  <si>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</si>
  <si>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</si>
  <si>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</si>
  <si>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</si>
  <si>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</si>
  <si>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</si>
  <si>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</si>
  <si>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</si>
  <si>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</si>
  <si>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</si>
  <si>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</si>
  <si>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</si>
  <si>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</si>
  <si>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</si>
  <si>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</si>
  <si>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</si>
  <si>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</si>
  <si>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</si>
  <si>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</si>
  <si>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</si>
  <si>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</si>
  <si>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</si>
  <si>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</si>
  <si>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</si>
  <si>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</si>
  <si>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</si>
  <si>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</si>
  <si>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</si>
  <si>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</si>
  <si>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</si>
  <si>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</si>
  <si>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</si>
  <si>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</si>
  <si>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</si>
  <si>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</si>
  <si>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</si>
  <si>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</si>
  <si>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</si>
  <si>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</si>
  <si>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</si>
  <si>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</si>
  <si>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</si>
  <si>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</si>
  <si>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</si>
  <si>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</si>
  <si>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</si>
  <si>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</si>
  <si>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</si>
  <si>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</si>
  <si>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</si>
  <si>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</si>
  <si>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</si>
  <si>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</si>
  <si>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</si>
  <si>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</si>
  <si>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</si>
  <si>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</si>
  <si>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</si>
  <si>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</si>
  <si>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</si>
  <si>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</si>
  <si>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</si>
  <si>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For each stay, the DRG base payment will be calculated as the DC specific relative weight for the specific APR-DRG times a hospital-specific DRG base rate (indirect medical education (IME) included).  For the relative weight, see the DRG table tab, column E.</t>
  </si>
  <si>
    <t>2) The District-wide base rate is established and used for each hospital. IME is added to the district-wide base price; IME varies by hospital, so the hospital-specific base rate will differ.</t>
  </si>
  <si>
    <t>DC Relative Weights</t>
  </si>
  <si>
    <t>Obstetric adjustor</t>
  </si>
  <si>
    <t>Applied to neonate DRGs defined in tab 4-DRG Table</t>
  </si>
  <si>
    <t>Applied to pediatric mental health DRGs defined in tab 4-DRG Table</t>
  </si>
  <si>
    <t>Applied to obstetric DRGs defined in tab 4-DRG Table</t>
  </si>
  <si>
    <t>Medicaid Care Category</t>
  </si>
  <si>
    <t>Policy adjustor used (if applicable)</t>
  </si>
  <si>
    <t>Look up MCC from DRG table</t>
  </si>
  <si>
    <t>Calculated transfer/outlier payment adjustment</t>
  </si>
  <si>
    <t>6) Specialty hospitals are not represented in this calculator.</t>
  </si>
  <si>
    <t>Does discharge status = 02, 05, 63, 65, 66, 82, 85, 91, 93, 94?</t>
  </si>
  <si>
    <t>Pediatric miscellaneous adjustor</t>
  </si>
  <si>
    <t>Pediatric respiratory adjustor</t>
  </si>
  <si>
    <t>Applied to ped misc DRGs defined in tab 4-DRG Table</t>
  </si>
  <si>
    <t>Applied to ped resp DRGs defined in tab 4-DRG Table</t>
  </si>
  <si>
    <t xml:space="preserve">A "Frequently Asked Questions" document is available at  https://dhcf.dc.gov/page/rates-and-reimbursements, and is essential in understanding the payment method.  </t>
  </si>
  <si>
    <t xml:space="preserve">Indicates information to be input by the user (cells E7-E18).  
Look for an estimate of final payment in Cells E69 and E72. </t>
  </si>
  <si>
    <t xml:space="preserve">Indicates payment policy parameters set by Medicaid (cells E20-E31).  </t>
  </si>
  <si>
    <t>IF E40="Yes", then if (E9 &gt; E23), "Yes", else "No", else "N/A"</t>
  </si>
  <si>
    <t>IF E40="Yes", then if (E7&gt;E24), then "Yes", else "No", else "N/A"</t>
  </si>
  <si>
    <t>IF E41 or E42="Yes", (E9*E25), else 0</t>
  </si>
  <si>
    <t xml:space="preserve">Payment relative weight (E37) times hospital-specific base price w/IME (E15) </t>
  </si>
  <si>
    <t>IF E48 ="N/A" then ,"N/A", else if (E48&lt;E45), then "Yes" else "No"</t>
  </si>
  <si>
    <t>IF E49= "Yes", then E48,  else E45</t>
  </si>
  <si>
    <t>IF E52 &gt; E50  then "Loss" else "Gain"</t>
  </si>
  <si>
    <t>IF E53 = "Loss",  then est. cost minus allowed amount (E52-E50), else "N/A"</t>
  </si>
  <si>
    <t>IF E53 = "Loss",  then if loss &gt; threshold (E55 &gt; E20), then  "Yes", else "No", else "N/A"</t>
  </si>
  <si>
    <t xml:space="preserve">IF E56 = "Yes",  then if loss is less than high-cost outlier threshold (E55&lt;E20), then zero, else loss greater than high-cost threshold is multiplied times marginal cost threshold ((E55-E20)*E22), else 0   </t>
  </si>
  <si>
    <t>IF E53="Gain", then (E50-E52), else"N/A"</t>
  </si>
  <si>
    <t>IF E53="Gain", then if gain&gt; threshold (E59&gt;E21), then "Yes", else "No", else "N/A"</t>
  </si>
  <si>
    <t>IF E60="Yes",  then base payment(E45)/nat. ALOS (E38) times LOS ((E9)+1), else "NA"</t>
  </si>
  <si>
    <t>IF E61 ="N/A" then ,"N/A", else if (E61&lt;E45), then "Yes" else "No"</t>
  </si>
  <si>
    <t>IF E62="Yes", then pay transfer adjustment (E61), else E50</t>
  </si>
  <si>
    <t>IF E53="Loss", then allowed amount + high side outlier payment (E50+E57), else low-side outlier payment (E63)</t>
  </si>
  <si>
    <t xml:space="preserve">If interim claim (E43&gt;0), then interim claim (E43) amount as payment amount.  Otherwise, subtract other health coverage (E67) and patient share of cost (E68) from allowed amount (E65) to obtain payment amount. </t>
  </si>
  <si>
    <t>E72=E69+E70+E71, unless interim claim, in which case E72=E43</t>
  </si>
  <si>
    <t>Skip to E72 for final interim claim payment amount</t>
  </si>
  <si>
    <t>Casemix relative weight (E34) times policy adjustor (E36)</t>
  </si>
  <si>
    <t>IF E47="Yes", then base payment(E45)/nat. ALOS (E38) times LOS (E9+1), else "NA"</t>
  </si>
  <si>
    <t>4) Out of District (OOD) hospitals receive the District-wide DRG base rate with no IME addition to the base rate, or direct medical education (DME) or capital add-on.</t>
  </si>
  <si>
    <t>Effective for Discharges at General Acute Care Hospitals from 10/1/2021 to 9/30/2022</t>
  </si>
  <si>
    <t xml:space="preserve">This file is designed to enable interested parties to estimate payment under an APR-DRG payment method for inpatient fee-for-service stays covered by DC Medicaid.  This calculator can be used for discharges on and after October 1, 2021. The "Calculator" sheet incorporates the pricing logic for the DRG base payment, cost outlier payments, etc. The "DRG Table" sheet shows information specific to each APR-DRG. </t>
  </si>
  <si>
    <t>Effective 10/1/2021</t>
  </si>
  <si>
    <t>2. National Average Length of Stay is the trimmed arithmetic value.</t>
  </si>
  <si>
    <t>3. "Pediatric" is defined as under age 21. The Pediatric Mental Health adjustor applies to all stays within that MCC (see column I). The Neonate adjustor applies to all neonate MCCs. The Pediatric policy adjustor applies to all pediatric misc &amp; respiratory MCCs. The Obstetric policy adjustor applies to all obstetric MCCs and the Normal Newborn policy adjustor applies to normal newborn MCCs.</t>
  </si>
  <si>
    <t>4. Substance abuse APR-DRGs are assigned to the mental health care categories.</t>
  </si>
  <si>
    <t>5. APR-DRGs 626-1 and 626-2 are assigned to the Normal Newborn care category while APR-DRGs 626-3 and 626-4 are assigned to the Neonate care category.  Similarly, APR-DRGs 640-1, 640-2, and 640-3 are assigned to the Normal Newborn care category while 640-4 is assigned to the Neonate care category.</t>
  </si>
  <si>
    <t>8. This spreadsheet includes data obtained through the use of proprietary computer software created, owned and licensed by the 3M Company. All copyrights in and to the 3MTM Software are owned by 3M. All rights reserved.</t>
  </si>
  <si>
    <t>V.38 HSRV Blended Relative Weight</t>
  </si>
  <si>
    <t>Liver transplant and/or intestinal transplant</t>
  </si>
  <si>
    <t>Heart and/or lung transplant</t>
  </si>
  <si>
    <t>Tracheostomy with mv &gt;96 hours with extensive procedure</t>
  </si>
  <si>
    <t>Tracheostomy with mv &gt;96 hours without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</si>
  <si>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</si>
  <si>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</si>
  <si>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</si>
  <si>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</si>
  <si>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</si>
  <si>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</si>
  <si>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</si>
  <si>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</si>
  <si>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</si>
  <si>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and related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</si>
  <si>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</si>
  <si>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</si>
  <si>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</si>
  <si>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</si>
  <si>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</si>
  <si>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</si>
  <si>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</si>
  <si>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</si>
  <si>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</si>
  <si>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</si>
  <si>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</si>
  <si>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</si>
  <si>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</si>
  <si>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</si>
  <si>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</si>
  <si>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Spinal disorders and injuries</t>
  </si>
  <si>
    <t>Nervous system malignancy</t>
  </si>
  <si>
    <t>Degenerative nervous system disorders except multiple sclerosis</t>
  </si>
  <si>
    <t>Multiple sclerosis, other demyelinating disease and inflammatory neuropathies</t>
  </si>
  <si>
    <t>Intracranial hemorrhage</t>
  </si>
  <si>
    <t>Cva and precerebral occlusion with infarction</t>
  </si>
  <si>
    <t>Nonspecific cva and precerebral occlusion without infarction</t>
  </si>
  <si>
    <t>Transient ischemia</t>
  </si>
  <si>
    <t>Peripheral, cranial and autonomic nerve disorders</t>
  </si>
  <si>
    <t>Bacterial and tuberculous infections of nervous system</t>
  </si>
  <si>
    <t>Non-bacterial infections of nervous system except viral meningitis</t>
  </si>
  <si>
    <t>Viral meningitis</t>
  </si>
  <si>
    <t>Alteration in consciousness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</si>
  <si>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</si>
  <si>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</si>
  <si>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</si>
  <si>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</si>
  <si>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Other disorders of nervous system</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</si>
  <si>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</si>
  <si>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</si>
  <si>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</si>
  <si>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</si>
  <si>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</si>
  <si>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</si>
  <si>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</si>
  <si>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</si>
  <si>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</si>
  <si>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</si>
  <si>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</si>
  <si>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Infections of upper respiratory tract</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</si>
  <si>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</si>
  <si>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</si>
  <si>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</si>
  <si>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</si>
  <si>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</si>
  <si>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Cystic fibrosis - pulmonary disease</t>
  </si>
  <si>
    <t>Bpd and other chronic respiratory diseases arising in perinatal period</t>
  </si>
  <si>
    <t>Respiratory failure</t>
  </si>
  <si>
    <t>Pulmonary embolism</t>
  </si>
  <si>
    <t>Major chest and respiratory trauma</t>
  </si>
  <si>
    <t>Respiratory malignancy</t>
  </si>
  <si>
    <t>Major respiratory infections and inflammations</t>
  </si>
  <si>
    <t>Bronchiolitis and rsv pneumonia</t>
  </si>
  <si>
    <t>Other pneumonia</t>
  </si>
  <si>
    <t>Chronic obstructive pulmonary disease</t>
  </si>
  <si>
    <t>Interstitial and alveolar lung diseases</t>
  </si>
  <si>
    <t>Other respiratory diagnoses except signs, symptoms and miscellaneous diagnoses</t>
  </si>
  <si>
    <t>Respiratory signs, symptoms and miscellaneous diagnoses</t>
  </si>
  <si>
    <t>Acute bronchitis and related symptoms</t>
  </si>
  <si>
    <t>Major cardiothoracic repair of heart anomaly</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</si>
  <si>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</si>
  <si>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</si>
  <si>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</si>
  <si>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</si>
  <si>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</si>
  <si>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</si>
  <si>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Major abdominal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</si>
  <si>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</si>
  <si>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</si>
  <si>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</si>
  <si>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</si>
  <si>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</si>
  <si>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</si>
  <si>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178-1</t>
  </si>
  <si>
    <t>External heart assist systems</t>
  </si>
  <si>
    <t>178-2</t>
  </si>
  <si>
    <t>178-3</t>
  </si>
  <si>
    <t>178-4</t>
  </si>
  <si>
    <t>179-1</t>
  </si>
  <si>
    <t>Defibrillator implants</t>
  </si>
  <si>
    <t>179-2</t>
  </si>
  <si>
    <t>179-3</t>
  </si>
  <si>
    <t>179-4</t>
  </si>
  <si>
    <t>Other circulatory system procedures</t>
  </si>
  <si>
    <t>Lower extremity arterial procedures</t>
  </si>
  <si>
    <t>Other peripheral vascular procedures</t>
  </si>
  <si>
    <t>183-1</t>
  </si>
  <si>
    <t>Percutaneous structural cardiac procedures</t>
  </si>
  <si>
    <t>183-2</t>
  </si>
  <si>
    <t>183-3</t>
  </si>
  <si>
    <t>183-4</t>
  </si>
  <si>
    <t>Acute myocardial infarction</t>
  </si>
  <si>
    <t>Cardiac catheterization for coronary artery disease</t>
  </si>
  <si>
    <t>Cardiac catheterization for other non-coronary conditions</t>
  </si>
  <si>
    <t>Acute and subacute endocarditis</t>
  </si>
  <si>
    <t>Heart failure</t>
  </si>
  <si>
    <t>Cardiac arrest and shock</t>
  </si>
  <si>
    <t>Peripheral and other vascular disorders</t>
  </si>
  <si>
    <t>Angina pectoris and coronary atherosclerosis</t>
  </si>
  <si>
    <t>Cardiac structural and valvular disorders</t>
  </si>
  <si>
    <t>Cardiac arrhythmia and conduction disorders</t>
  </si>
  <si>
    <t>Chest pain</t>
  </si>
  <si>
    <t>Syncope and collapse</t>
  </si>
  <si>
    <t>Malfunction, reaction, complication of cardiac or vascular device or procedure</t>
  </si>
  <si>
    <t>Other circulatory system diagnoses</t>
  </si>
  <si>
    <t>Major stomach, esophageal and duodenal procedures</t>
  </si>
  <si>
    <t>Other stomach, esophageal and duodenal procedures</t>
  </si>
  <si>
    <t>Other small and large bowel procedures</t>
  </si>
  <si>
    <t>Peritoneal adhesiolysis</t>
  </si>
  <si>
    <t>Anal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</si>
  <si>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</si>
  <si>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</si>
  <si>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</si>
  <si>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</si>
  <si>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</si>
  <si>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</si>
  <si>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</si>
  <si>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</si>
  <si>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</si>
  <si>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</si>
  <si>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</si>
  <si>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</si>
  <si>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</si>
  <si>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Inflammatory bowel disease</t>
  </si>
  <si>
    <t>Gastrointestinal vascular insufficiency</t>
  </si>
  <si>
    <t>Intestinal obstruction</t>
  </si>
  <si>
    <t>Major gastrointestinal and peritoneal infections</t>
  </si>
  <si>
    <t>Other gastroenteritis, nausea and vomiting</t>
  </si>
  <si>
    <t>Abdominal pain</t>
  </si>
  <si>
    <t>Malfunction, reaction and complication of gastrointestinal device or procedure</t>
  </si>
  <si>
    <t>Other and unspecified gastrointestinal hemorrhage</t>
  </si>
  <si>
    <t>Other digestive system diagnoses</t>
  </si>
  <si>
    <t>Major pancreas, liver and shunt procedures</t>
  </si>
  <si>
    <t>Major biliary tract procedures</t>
  </si>
  <si>
    <t>Other hepatobiliary, pancreas and abdominal procedures</t>
  </si>
  <si>
    <t>Hepatic coma and other major acute liver disorders</t>
  </si>
  <si>
    <t>Alcoholic liver disease</t>
  </si>
  <si>
    <t>Malignancy of hepatobiliary system and pancreas</t>
  </si>
  <si>
    <t>Disorders of pancreas except malignancy</t>
  </si>
  <si>
    <t>Other disorders of the liver</t>
  </si>
  <si>
    <t>Disorders of gallbladder and biliary tract</t>
  </si>
  <si>
    <t>Dorsal and lumbar fusion procedure for curvature of back</t>
  </si>
  <si>
    <t>Dorsal and lumbar fusion procedure except for curvature of back</t>
  </si>
  <si>
    <t>Amputation of lower limb except toes</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</si>
  <si>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</si>
  <si>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</si>
  <si>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</si>
  <si>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</si>
  <si>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</si>
  <si>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</si>
  <si>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</si>
  <si>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</si>
  <si>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</si>
  <si>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</si>
  <si>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</si>
  <si>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</si>
  <si>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</si>
  <si>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</si>
  <si>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</si>
  <si>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</si>
  <si>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</si>
  <si>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</si>
  <si>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</si>
  <si>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</si>
  <si>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</si>
  <si>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</si>
  <si>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</si>
  <si>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</si>
  <si>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</si>
  <si>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</si>
  <si>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</si>
  <si>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</si>
  <si>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</si>
  <si>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</si>
  <si>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</si>
  <si>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</si>
  <si>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 of femur</t>
  </si>
  <si>
    <t>Fracture of pelvis or dislocation of hip</t>
  </si>
  <si>
    <t>Fractures and dislocations except femur, pelvis and back</t>
  </si>
  <si>
    <t>Musculoskeletal malignancy and pathological fracture due to musculoskeletal malignancy</t>
  </si>
  <si>
    <t>Osteomyelitis, septic arthritis and other musculoskeletal infections</t>
  </si>
  <si>
    <t>Connective tissue disorders</t>
  </si>
  <si>
    <t>Other back and neck disorders, fractures and injuries</t>
  </si>
  <si>
    <t>Malfunction, reaction, complication of orthopedic device or procedure</t>
  </si>
  <si>
    <t>Other musculoskeletal system and connective tissue diagnoses</t>
  </si>
  <si>
    <t>Skin graft for skin and subcutaneous tissue diagnoses</t>
  </si>
  <si>
    <t>Mastectomy procedures</t>
  </si>
  <si>
    <t>Breast procedures except mastectomy</t>
  </si>
  <si>
    <t>Other skin, subcutaneous tissue and related procedures</t>
  </si>
  <si>
    <t>Skin ulcers</t>
  </si>
  <si>
    <t>Major skin disorders</t>
  </si>
  <si>
    <t>Malignant breast disorders</t>
  </si>
  <si>
    <t>Cellulitis and other skin infections</t>
  </si>
  <si>
    <t>Contusion, open wound and other trauma to skin and subcutaneous tissue</t>
  </si>
  <si>
    <t>Other skin, subcutaneous tissue and breast disorders</t>
  </si>
  <si>
    <t>Adrenal procedures</t>
  </si>
  <si>
    <t>Procedures for obesity</t>
  </si>
  <si>
    <t>Thyroid, parathyroid and thyroglossal procedures</t>
  </si>
  <si>
    <t>Other procedures for endocrine, nutritional and metabolic disorders</t>
  </si>
  <si>
    <t>Malnutrition, failure to thrive and other nutritional disorders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</si>
  <si>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</si>
  <si>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</si>
  <si>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</si>
  <si>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</si>
  <si>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</si>
  <si>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</si>
  <si>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</si>
  <si>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</si>
  <si>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</si>
  <si>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</si>
  <si>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 and vessel repair</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</si>
  <si>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</si>
  <si>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</si>
  <si>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</si>
  <si>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</si>
  <si>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</si>
  <si>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</si>
  <si>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</si>
  <si>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</si>
  <si>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</si>
  <si>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Acute kidney injury</t>
  </si>
  <si>
    <t>Chronic kidney disease</t>
  </si>
  <si>
    <t>Major male pelvic procedures</t>
  </si>
  <si>
    <t>Transurethral prostatectomy</t>
  </si>
  <si>
    <t>Penis, testes and scrotal procedures</t>
  </si>
  <si>
    <t>Other male reproductive system and related procedures</t>
  </si>
  <si>
    <t>Malignancy, male reproductive system</t>
  </si>
  <si>
    <t>Male reproductive system diagnoses except malignancy</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</si>
  <si>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</si>
  <si>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</si>
  <si>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</si>
  <si>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</si>
  <si>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</si>
  <si>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</si>
  <si>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</si>
  <si>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</si>
  <si>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</si>
  <si>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</si>
  <si>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</si>
  <si>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539-1</t>
  </si>
  <si>
    <t>Cesarean section with sterilization</t>
  </si>
  <si>
    <t>539-2</t>
  </si>
  <si>
    <t>539-3</t>
  </si>
  <si>
    <t>539-4</t>
  </si>
  <si>
    <t>Cesarean section without sterilization</t>
  </si>
  <si>
    <t>Vaginal delivery with sterilization and/or d&amp;c</t>
  </si>
  <si>
    <t>Vaginal delivery with o.r. procedure except sterilization and/or d&amp;c</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</si>
  <si>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</si>
  <si>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</si>
  <si>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</si>
  <si>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</si>
  <si>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</si>
  <si>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</si>
  <si>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</si>
  <si>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</si>
  <si>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</si>
  <si>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</si>
  <si>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</si>
  <si>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</si>
  <si>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</si>
  <si>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</si>
  <si>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</si>
  <si>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</si>
  <si>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</si>
  <si>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</si>
  <si>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</si>
  <si>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</si>
  <si>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</si>
  <si>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</si>
  <si>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</si>
  <si>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</si>
  <si>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</si>
  <si>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</si>
  <si>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</si>
  <si>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</si>
  <si>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</si>
  <si>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</si>
  <si>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</si>
  <si>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</si>
  <si>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</si>
  <si>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</si>
  <si>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</si>
  <si>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</si>
  <si>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</si>
  <si>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</si>
  <si>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</si>
  <si>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</si>
  <si>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</si>
  <si>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</si>
  <si>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</si>
  <si>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</si>
  <si>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</si>
  <si>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</si>
  <si>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</si>
  <si>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</si>
  <si>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</si>
  <si>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</si>
  <si>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Sickle cell anemia crisis</t>
  </si>
  <si>
    <t>Other anemia and disorders of blood and blood-forming organs</t>
  </si>
  <si>
    <t>Major o.r. procedures for lymphatic, hematopoietic or other neoplasms</t>
  </si>
  <si>
    <t>Other  o.r. procedures for lymphatic, hematopoietic or other neoplasms</t>
  </si>
  <si>
    <t>Acute leukemia</t>
  </si>
  <si>
    <t>Lymphoma, myeloma and non-acute leukemia</t>
  </si>
  <si>
    <t>Radiotherapy</t>
  </si>
  <si>
    <t>Lymphatic and other malignancies and neoplasms of uncertain behavior</t>
  </si>
  <si>
    <t>Chemotherapy for acute leukemia</t>
  </si>
  <si>
    <t>Other chemotherapy</t>
  </si>
  <si>
    <t>Infectious and parasitic diseases including hiv with o.r. procedure</t>
  </si>
  <si>
    <t>Post-operative, post-trauma, other device infections with o.r. procedure</t>
  </si>
  <si>
    <t>Septicemia and disseminated infections</t>
  </si>
  <si>
    <t>Post-operative, post-traumatic, other device infections</t>
  </si>
  <si>
    <t>Fever and inflammatory conditions</t>
  </si>
  <si>
    <t>Viral illness</t>
  </si>
  <si>
    <t>Other infectious and parasitic diseases</t>
  </si>
  <si>
    <t>Mental illness diagnosis with o.r. procedure</t>
  </si>
  <si>
    <t>Major depressive disorders and other or unspecified psychoses</t>
  </si>
  <si>
    <t>Disorders of personality and impulse control</t>
  </si>
  <si>
    <t>Bipolar disorders</t>
  </si>
  <si>
    <t>Depression except major depressive disorder</t>
  </si>
  <si>
    <t>Adjustment disorders and neuroses except depressive diagnoses</t>
  </si>
  <si>
    <t>Acute anxiety and delirium states</t>
  </si>
  <si>
    <t>Organic mental health disturbances</t>
  </si>
  <si>
    <t>Behavioral disorders</t>
  </si>
  <si>
    <t>Eating disorders</t>
  </si>
  <si>
    <t>Other mental health disorders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</si>
  <si>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</si>
  <si>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</si>
  <si>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</si>
  <si>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</si>
  <si>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</si>
  <si>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</si>
  <si>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</si>
  <si>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</si>
  <si>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</si>
  <si>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</si>
  <si>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</si>
  <si>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</si>
  <si>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</si>
  <si>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</si>
  <si>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</si>
  <si>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</si>
  <si>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</si>
  <si>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</si>
  <si>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</si>
  <si>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</si>
  <si>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</si>
  <si>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</si>
  <si>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</si>
  <si>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Neonatal aftercare</t>
  </si>
  <si>
    <t>Hiv with multiple major hiv related conditions</t>
  </si>
  <si>
    <t>Hiv with major hiv related condition</t>
  </si>
  <si>
    <t>Hiv with multiple significant hiv related conditions</t>
  </si>
  <si>
    <t>Hiv with one significant hiv condition or without significant related conditions</t>
  </si>
  <si>
    <t>Craniotomy for multiple significant trauma</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</si>
  <si>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</si>
  <si>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</si>
  <si>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</si>
  <si>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</si>
  <si>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</si>
  <si>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</si>
  <si>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</si>
  <si>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1) A District-wide DRG base rate of $15,000, set to achieve the overall budget target for fee-for-service DC Medicaid inpatient general acute care. Note that United Medical Center receives a 2% increase to the base rate due to its primary location being in an economic development zone (EDZ).</t>
  </si>
  <si>
    <t>In August 2021, DHCF advised each hospital of its calculated FY22 DRG base rate and add-ons.</t>
  </si>
  <si>
    <t>Adult respiratory adjustor</t>
  </si>
  <si>
    <t>Applied to adult respiratory DRGs defined in tab 4-DRG Table</t>
  </si>
  <si>
    <t>7. The Medicaid Care Category mapping was initially created by Conduent.</t>
  </si>
  <si>
    <t>Assign policy adjustor value depending on medicaid care category</t>
  </si>
  <si>
    <t>1. Average length of stay and casemix relative values were calculated by 3M Health Information Systems for APR-DRG V.38, hospital-specific relative value (HSRV) blended weights.</t>
  </si>
  <si>
    <t>DC Table of DRG Relative Weights V.38 for Acute General Hospitals</t>
  </si>
  <si>
    <t>DC Medicaid DRG Pricing Calculator for Acute General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</si>
</sst>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quot;$&quot;#,##0"/>
    <numFmt numFmtId="169" formatCode="0.00000"/>
    <numFmt numFmtId="170" formatCode="#,##0.00000_);\(#,##0.00000\)"/>
    <numFmt numFmtId="171" formatCode="[$-409]mmmm\ d\,\ yyyy;@"/>
  </numFmts>
  <fonts count="101">
    <font>
      <sz val="10"/>
      <name val="Arial"/>
    </font>
    <font>
      <sz val="11"/>
      <color theme="1"/>
      <name val="Calibri"/>
      <family val="2"/>
      <scheme val="minor"/>
    </font>
    <font>
      <sz val="8"/>
      <color theme="1"/>
      <name val="Arial"/>
      <family val="2"/>
    </font>
    <font>
      <sz val="8"/>
      <color theme="1"/>
      <name val="Arial"/>
      <family val="2"/>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b/>
      <sz val="16"/>
      <name val="Arial"/>
      <family val="2"/>
    </font>
    <font>
      <i/>
      <sz val="10"/>
      <name val="Arial"/>
      <family val="2"/>
    </font>
    <font>
      <b/>
      <sz val="8"/>
      <color theme="0"/>
      <name val="Arial"/>
      <family val="2"/>
    </font>
    <font>
      <b/>
      <sz val="8"/>
      <color indexed="9"/>
      <name val="Arial"/>
      <family val="2"/>
    </font>
    <font>
      <sz val="10"/>
      <color theme="0"/>
      <name val="Arial"/>
      <family val="2"/>
    </font>
    <font>
      <u/>
      <sz val="10"/>
      <color theme="10"/>
      <name val="Arial"/>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55585A"/>
        <bgColor indexed="64"/>
      </patternFill>
    </fill>
    <fill>
      <patternFill patternType="solid">
        <fgColor rgb="FFAAAFB9"/>
        <bgColor indexed="64"/>
      </patternFill>
    </fill>
    <fill>
      <patternFill patternType="solid">
        <fgColor rgb="FFDADDDC"/>
        <bgColor indexed="64"/>
      </patternFill>
    </fill>
    <fill>
      <patternFill patternType="solid">
        <fgColor rgb="FF55585A"/>
        <bgColor indexed="0"/>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style="thin">
        <color rgb="FF7053AA"/>
      </left>
      <right/>
      <top style="thin">
        <color rgb="FF7053AA"/>
      </top>
      <bottom/>
      <diagonal/>
    </border>
    <border>
      <left style="thin">
        <color theme="0"/>
      </left>
      <right/>
      <top style="thin">
        <color theme="0"/>
      </top>
      <bottom/>
      <diagonal/>
    </border>
    <border>
      <left/>
      <right/>
      <top style="thin">
        <color theme="0"/>
      </top>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bottom/>
      <diagonal/>
    </border>
    <border>
      <left/>
      <right style="thin">
        <color rgb="FF55585A"/>
      </right>
      <top/>
      <bottom/>
      <diagonal/>
    </border>
    <border>
      <left style="thin">
        <color rgb="FF7053AA"/>
      </left>
      <right/>
      <top style="thin">
        <color rgb="FF55585A"/>
      </top>
      <bottom/>
      <diagonal/>
    </border>
    <border>
      <left/>
      <right style="thin">
        <color rgb="FF55585A"/>
      </right>
      <top style="thin">
        <color theme="0"/>
      </top>
      <bottom/>
      <diagonal/>
    </border>
    <border>
      <left/>
      <right style="thin">
        <color rgb="FF55585A"/>
      </right>
      <top style="thin">
        <color indexed="9"/>
      </top>
      <bottom style="thin">
        <color indexed="9"/>
      </bottom>
      <diagonal/>
    </border>
    <border>
      <left/>
      <right style="thin">
        <color rgb="FF55585A"/>
      </right>
      <top/>
      <bottom style="thin">
        <color theme="0"/>
      </bottom>
      <diagonal/>
    </border>
    <border>
      <left style="medium">
        <color indexed="64"/>
      </left>
      <right style="medium">
        <color indexed="64"/>
      </right>
      <top style="medium">
        <color indexed="64"/>
      </top>
      <bottom style="thin">
        <color rgb="FF55585A"/>
      </bottom>
      <diagonal/>
    </border>
    <border>
      <left style="thin">
        <color rgb="FF55585A"/>
      </left>
      <right/>
      <top style="thin">
        <color rgb="FF55585A"/>
      </top>
      <bottom style="thin">
        <color rgb="FF55585A"/>
      </bottom>
      <diagonal/>
    </border>
    <border>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indexed="9"/>
      </left>
      <right style="thin">
        <color indexed="9"/>
      </right>
      <top/>
      <bottom style="thin">
        <color indexed="64"/>
      </bottom>
      <diagonal/>
    </border>
    <border>
      <left style="thin">
        <color rgb="FF55585A"/>
      </left>
      <right style="thin">
        <color theme="0"/>
      </right>
      <top style="thin">
        <color rgb="FF55585A"/>
      </top>
      <bottom/>
      <diagonal/>
    </border>
    <border>
      <left style="thin">
        <color theme="0"/>
      </left>
      <right style="thin">
        <color theme="0"/>
      </right>
      <top style="thin">
        <color rgb="FF55585A"/>
      </top>
      <bottom/>
      <diagonal/>
    </border>
    <border>
      <left style="thin">
        <color theme="0"/>
      </left>
      <right style="thin">
        <color indexed="9"/>
      </right>
      <top style="thin">
        <color rgb="FF55585A"/>
      </top>
      <bottom/>
      <diagonal/>
    </border>
    <border>
      <left style="thin">
        <color rgb="FF55585A"/>
      </left>
      <right style="thin">
        <color theme="0"/>
      </right>
      <top/>
      <bottom style="thin">
        <color rgb="FF55585A"/>
      </bottom>
      <diagonal/>
    </border>
    <border>
      <left style="thin">
        <color theme="0"/>
      </left>
      <right style="thin">
        <color theme="0"/>
      </right>
      <top/>
      <bottom style="thin">
        <color rgb="FF55585A"/>
      </bottom>
      <diagonal/>
    </border>
    <border>
      <left style="thin">
        <color theme="0"/>
      </left>
      <right style="thin">
        <color indexed="9"/>
      </right>
      <top/>
      <bottom style="thin">
        <color rgb="FF55585A"/>
      </bottom>
      <diagonal/>
    </border>
    <border>
      <left style="thin">
        <color indexed="9"/>
      </left>
      <right style="thin">
        <color indexed="9"/>
      </right>
      <top style="thin">
        <color indexed="9"/>
      </top>
      <bottom style="thin">
        <color rgb="FF55585A"/>
      </bottom>
      <diagonal/>
    </border>
    <border>
      <left style="thin">
        <color indexed="9"/>
      </left>
      <right style="thin">
        <color rgb="FF55585A"/>
      </right>
      <top style="thin">
        <color indexed="9"/>
      </top>
      <bottom style="thin">
        <color rgb="FF55585A"/>
      </bottom>
      <diagonal/>
    </border>
    <border>
      <left/>
      <right/>
      <top/>
      <bottom style="thin">
        <color auto="1"/>
      </bottom>
      <diagonal/>
    </border>
    <border>
      <left/>
      <right style="thin">
        <color rgb="FF55585A"/>
      </right>
      <top/>
      <bottom style="thin">
        <color auto="1"/>
      </bottom>
      <diagonal/>
    </border>
    <border>
      <left style="thin">
        <color rgb="FF55585A"/>
      </left>
      <right/>
      <top/>
      <bottom style="thin">
        <color auto="1"/>
      </bottom>
      <diagonal/>
    </border>
  </borders>
  <cellStyleXfs count="839">
    <xf numFmtId="0" fontId="0" fillId="0" borderId="0"/>
    <xf numFmtId="0" fontId="33" fillId="2" borderId="0" applyNumberFormat="0" applyBorder="0" applyAlignment="0" applyProtection="0"/>
    <xf numFmtId="0" fontId="65" fillId="28" borderId="0" applyNumberFormat="0" applyBorder="0" applyAlignment="0" applyProtection="0"/>
    <xf numFmtId="0" fontId="33" fillId="2" borderId="0" applyNumberFormat="0" applyBorder="0" applyAlignment="0" applyProtection="0"/>
    <xf numFmtId="0" fontId="6" fillId="2" borderId="0" applyNumberFormat="0" applyBorder="0" applyAlignment="0" applyProtection="0"/>
    <xf numFmtId="0" fontId="33" fillId="3" borderId="0" applyNumberFormat="0" applyBorder="0" applyAlignment="0" applyProtection="0"/>
    <xf numFmtId="0" fontId="65" fillId="29" borderId="0" applyNumberFormat="0" applyBorder="0" applyAlignment="0" applyProtection="0"/>
    <xf numFmtId="0" fontId="33" fillId="3" borderId="0" applyNumberFormat="0" applyBorder="0" applyAlignment="0" applyProtection="0"/>
    <xf numFmtId="0" fontId="6" fillId="3" borderId="0" applyNumberFormat="0" applyBorder="0" applyAlignment="0" applyProtection="0"/>
    <xf numFmtId="0" fontId="33" fillId="4" borderId="0" applyNumberFormat="0" applyBorder="0" applyAlignment="0" applyProtection="0"/>
    <xf numFmtId="0" fontId="65" fillId="30" borderId="0" applyNumberFormat="0" applyBorder="0" applyAlignment="0" applyProtection="0"/>
    <xf numFmtId="0" fontId="33" fillId="4" borderId="0" applyNumberFormat="0" applyBorder="0" applyAlignment="0" applyProtection="0"/>
    <xf numFmtId="0" fontId="6" fillId="4" borderId="0" applyNumberFormat="0" applyBorder="0" applyAlignment="0" applyProtection="0"/>
    <xf numFmtId="0" fontId="33" fillId="5" borderId="0" applyNumberFormat="0" applyBorder="0" applyAlignment="0" applyProtection="0"/>
    <xf numFmtId="0" fontId="65" fillId="31" borderId="0" applyNumberFormat="0" applyBorder="0" applyAlignment="0" applyProtection="0"/>
    <xf numFmtId="0" fontId="33" fillId="5" borderId="0" applyNumberFormat="0" applyBorder="0" applyAlignment="0" applyProtection="0"/>
    <xf numFmtId="0" fontId="6" fillId="5" borderId="0" applyNumberFormat="0" applyBorder="0" applyAlignment="0" applyProtection="0"/>
    <xf numFmtId="0" fontId="65" fillId="31" borderId="0" applyNumberFormat="0" applyBorder="0" applyAlignment="0" applyProtection="0"/>
    <xf numFmtId="0" fontId="33" fillId="6" borderId="0" applyNumberFormat="0" applyBorder="0" applyAlignment="0" applyProtection="0"/>
    <xf numFmtId="0" fontId="65" fillId="32" borderId="0" applyNumberFormat="0" applyBorder="0" applyAlignment="0" applyProtection="0"/>
    <xf numFmtId="0" fontId="33" fillId="6" borderId="0" applyNumberFormat="0" applyBorder="0" applyAlignment="0" applyProtection="0"/>
    <xf numFmtId="0" fontId="6" fillId="6" borderId="0" applyNumberFormat="0" applyBorder="0" applyAlignment="0" applyProtection="0"/>
    <xf numFmtId="0" fontId="33" fillId="7" borderId="0" applyNumberFormat="0" applyBorder="0" applyAlignment="0" applyProtection="0"/>
    <xf numFmtId="0" fontId="65" fillId="33" borderId="0" applyNumberFormat="0" applyBorder="0" applyAlignment="0" applyProtection="0"/>
    <xf numFmtId="0" fontId="33" fillId="7" borderId="0" applyNumberFormat="0" applyBorder="0" applyAlignment="0" applyProtection="0"/>
    <xf numFmtId="0" fontId="6" fillId="7" borderId="0" applyNumberFormat="0" applyBorder="0" applyAlignment="0" applyProtection="0"/>
    <xf numFmtId="0" fontId="33" fillId="8" borderId="0" applyNumberFormat="0" applyBorder="0" applyAlignment="0" applyProtection="0"/>
    <xf numFmtId="0" fontId="65" fillId="34" borderId="0" applyNumberFormat="0" applyBorder="0" applyAlignment="0" applyProtection="0"/>
    <xf numFmtId="0" fontId="33" fillId="8" borderId="0" applyNumberFormat="0" applyBorder="0" applyAlignment="0" applyProtection="0"/>
    <xf numFmtId="0" fontId="6" fillId="8" borderId="0" applyNumberFormat="0" applyBorder="0" applyAlignment="0" applyProtection="0"/>
    <xf numFmtId="0" fontId="33" fillId="9" borderId="0" applyNumberFormat="0" applyBorder="0" applyAlignment="0" applyProtection="0"/>
    <xf numFmtId="0" fontId="65" fillId="35" borderId="0" applyNumberFormat="0" applyBorder="0" applyAlignment="0" applyProtection="0"/>
    <xf numFmtId="0" fontId="33" fillId="9" borderId="0" applyNumberFormat="0" applyBorder="0" applyAlignment="0" applyProtection="0"/>
    <xf numFmtId="0" fontId="6" fillId="9" borderId="0" applyNumberFormat="0" applyBorder="0" applyAlignment="0" applyProtection="0"/>
    <xf numFmtId="0" fontId="33" fillId="10" borderId="0" applyNumberFormat="0" applyBorder="0" applyAlignment="0" applyProtection="0"/>
    <xf numFmtId="0" fontId="65" fillId="36" borderId="0" applyNumberFormat="0" applyBorder="0" applyAlignment="0" applyProtection="0"/>
    <xf numFmtId="0" fontId="33" fillId="10" borderId="0" applyNumberFormat="0" applyBorder="0" applyAlignment="0" applyProtection="0"/>
    <xf numFmtId="0" fontId="6" fillId="10" borderId="0" applyNumberFormat="0" applyBorder="0" applyAlignment="0" applyProtection="0"/>
    <xf numFmtId="0" fontId="33" fillId="5" borderId="0" applyNumberFormat="0" applyBorder="0" applyAlignment="0" applyProtection="0"/>
    <xf numFmtId="0" fontId="65" fillId="37" borderId="0" applyNumberFormat="0" applyBorder="0" applyAlignment="0" applyProtection="0"/>
    <xf numFmtId="0" fontId="33" fillId="5" borderId="0" applyNumberFormat="0" applyBorder="0" applyAlignment="0" applyProtection="0"/>
    <xf numFmtId="0" fontId="6" fillId="5" borderId="0" applyNumberFormat="0" applyBorder="0" applyAlignment="0" applyProtection="0"/>
    <xf numFmtId="0" fontId="33" fillId="8" borderId="0" applyNumberFormat="0" applyBorder="0" applyAlignment="0" applyProtection="0"/>
    <xf numFmtId="0" fontId="65" fillId="38" borderId="0" applyNumberFormat="0" applyBorder="0" applyAlignment="0" applyProtection="0"/>
    <xf numFmtId="0" fontId="33" fillId="8" borderId="0" applyNumberFormat="0" applyBorder="0" applyAlignment="0" applyProtection="0"/>
    <xf numFmtId="0" fontId="6" fillId="8" borderId="0" applyNumberFormat="0" applyBorder="0" applyAlignment="0" applyProtection="0"/>
    <xf numFmtId="0" fontId="33" fillId="11" borderId="0" applyNumberFormat="0" applyBorder="0" applyAlignment="0" applyProtection="0"/>
    <xf numFmtId="0" fontId="65" fillId="39" borderId="0" applyNumberFormat="0" applyBorder="0" applyAlignment="0" applyProtection="0"/>
    <xf numFmtId="0" fontId="33" fillId="11" borderId="0" applyNumberFormat="0" applyBorder="0" applyAlignment="0" applyProtection="0"/>
    <xf numFmtId="0" fontId="6" fillId="11" borderId="0" applyNumberFormat="0" applyBorder="0" applyAlignment="0" applyProtection="0"/>
    <xf numFmtId="0" fontId="36" fillId="12" borderId="0" applyNumberFormat="0" applyBorder="0" applyAlignment="0" applyProtection="0"/>
    <xf numFmtId="0" fontId="66" fillId="40" borderId="0" applyNumberFormat="0" applyBorder="0" applyAlignment="0" applyProtection="0"/>
    <xf numFmtId="0" fontId="36" fillId="12" borderId="0" applyNumberFormat="0" applyBorder="0" applyAlignment="0" applyProtection="0"/>
    <xf numFmtId="0" fontId="14" fillId="12" borderId="0" applyNumberFormat="0" applyBorder="0" applyAlignment="0" applyProtection="0"/>
    <xf numFmtId="0" fontId="36" fillId="9" borderId="0" applyNumberFormat="0" applyBorder="0" applyAlignment="0" applyProtection="0"/>
    <xf numFmtId="0" fontId="66" fillId="41" borderId="0" applyNumberFormat="0" applyBorder="0" applyAlignment="0" applyProtection="0"/>
    <xf numFmtId="0" fontId="36" fillId="9" borderId="0" applyNumberFormat="0" applyBorder="0" applyAlignment="0" applyProtection="0"/>
    <xf numFmtId="0" fontId="14" fillId="9" borderId="0" applyNumberFormat="0" applyBorder="0" applyAlignment="0" applyProtection="0"/>
    <xf numFmtId="0" fontId="36" fillId="10" borderId="0" applyNumberFormat="0" applyBorder="0" applyAlignment="0" applyProtection="0"/>
    <xf numFmtId="0" fontId="66" fillId="42" borderId="0" applyNumberFormat="0" applyBorder="0" applyAlignment="0" applyProtection="0"/>
    <xf numFmtId="0" fontId="36" fillId="10" borderId="0" applyNumberFormat="0" applyBorder="0" applyAlignment="0" applyProtection="0"/>
    <xf numFmtId="0" fontId="14" fillId="10" borderId="0" applyNumberFormat="0" applyBorder="0" applyAlignment="0" applyProtection="0"/>
    <xf numFmtId="0" fontId="36" fillId="13" borderId="0" applyNumberFormat="0" applyBorder="0" applyAlignment="0" applyProtection="0"/>
    <xf numFmtId="0" fontId="66" fillId="43" borderId="0" applyNumberFormat="0" applyBorder="0" applyAlignment="0" applyProtection="0"/>
    <xf numFmtId="0" fontId="36" fillId="13" borderId="0" applyNumberFormat="0" applyBorder="0" applyAlignment="0" applyProtection="0"/>
    <xf numFmtId="0" fontId="14" fillId="13" borderId="0" applyNumberFormat="0" applyBorder="0" applyAlignment="0" applyProtection="0"/>
    <xf numFmtId="0" fontId="36" fillId="14" borderId="0" applyNumberFormat="0" applyBorder="0" applyAlignment="0" applyProtection="0"/>
    <xf numFmtId="0" fontId="66" fillId="44" borderId="0" applyNumberFormat="0" applyBorder="0" applyAlignment="0" applyProtection="0"/>
    <xf numFmtId="0" fontId="36" fillId="14" borderId="0" applyNumberFormat="0" applyBorder="0" applyAlignment="0" applyProtection="0"/>
    <xf numFmtId="0" fontId="14" fillId="14" borderId="0" applyNumberFormat="0" applyBorder="0" applyAlignment="0" applyProtection="0"/>
    <xf numFmtId="0" fontId="36" fillId="15" borderId="0" applyNumberFormat="0" applyBorder="0" applyAlignment="0" applyProtection="0"/>
    <xf numFmtId="0" fontId="66" fillId="45" borderId="0" applyNumberFormat="0" applyBorder="0" applyAlignment="0" applyProtection="0"/>
    <xf numFmtId="0" fontId="36" fillId="15" borderId="0" applyNumberFormat="0" applyBorder="0" applyAlignment="0" applyProtection="0"/>
    <xf numFmtId="0" fontId="14" fillId="15" borderId="0" applyNumberFormat="0" applyBorder="0" applyAlignment="0" applyProtection="0"/>
    <xf numFmtId="0" fontId="36" fillId="16" borderId="0" applyNumberFormat="0" applyBorder="0" applyAlignment="0" applyProtection="0"/>
    <xf numFmtId="0" fontId="66" fillId="46" borderId="0" applyNumberFormat="0" applyBorder="0" applyAlignment="0" applyProtection="0"/>
    <xf numFmtId="0" fontId="36" fillId="16" borderId="0" applyNumberFormat="0" applyBorder="0" applyAlignment="0" applyProtection="0"/>
    <xf numFmtId="0" fontId="14" fillId="16" borderId="0" applyNumberFormat="0" applyBorder="0" applyAlignment="0" applyProtection="0"/>
    <xf numFmtId="0" fontId="36" fillId="17" borderId="0" applyNumberFormat="0" applyBorder="0" applyAlignment="0" applyProtection="0"/>
    <xf numFmtId="0" fontId="66" fillId="47" borderId="0" applyNumberFormat="0" applyBorder="0" applyAlignment="0" applyProtection="0"/>
    <xf numFmtId="0" fontId="36" fillId="17" borderId="0" applyNumberFormat="0" applyBorder="0" applyAlignment="0" applyProtection="0"/>
    <xf numFmtId="0" fontId="14" fillId="17" borderId="0" applyNumberFormat="0" applyBorder="0" applyAlignment="0" applyProtection="0"/>
    <xf numFmtId="0" fontId="36" fillId="18" borderId="0" applyNumberFormat="0" applyBorder="0" applyAlignment="0" applyProtection="0"/>
    <xf numFmtId="0" fontId="66" fillId="48" borderId="0" applyNumberFormat="0" applyBorder="0" applyAlignment="0" applyProtection="0"/>
    <xf numFmtId="0" fontId="36" fillId="18" borderId="0" applyNumberFormat="0" applyBorder="0" applyAlignment="0" applyProtection="0"/>
    <xf numFmtId="0" fontId="14" fillId="18" borderId="0" applyNumberFormat="0" applyBorder="0" applyAlignment="0" applyProtection="0"/>
    <xf numFmtId="0" fontId="36" fillId="13" borderId="0" applyNumberFormat="0" applyBorder="0" applyAlignment="0" applyProtection="0"/>
    <xf numFmtId="0" fontId="66" fillId="49" borderId="0" applyNumberFormat="0" applyBorder="0" applyAlignment="0" applyProtection="0"/>
    <xf numFmtId="0" fontId="36" fillId="13" borderId="0" applyNumberFormat="0" applyBorder="0" applyAlignment="0" applyProtection="0"/>
    <xf numFmtId="0" fontId="14" fillId="13" borderId="0" applyNumberFormat="0" applyBorder="0" applyAlignment="0" applyProtection="0"/>
    <xf numFmtId="0" fontId="66" fillId="49" borderId="0" applyNumberFormat="0" applyBorder="0" applyAlignment="0" applyProtection="0"/>
    <xf numFmtId="0" fontId="36" fillId="14" borderId="0" applyNumberFormat="0" applyBorder="0" applyAlignment="0" applyProtection="0"/>
    <xf numFmtId="0" fontId="66" fillId="50" borderId="0" applyNumberFormat="0" applyBorder="0" applyAlignment="0" applyProtection="0"/>
    <xf numFmtId="0" fontId="36" fillId="14" borderId="0" applyNumberFormat="0" applyBorder="0" applyAlignment="0" applyProtection="0"/>
    <xf numFmtId="0" fontId="14" fillId="14" borderId="0" applyNumberFormat="0" applyBorder="0" applyAlignment="0" applyProtection="0"/>
    <xf numFmtId="0" fontId="36" fillId="19" borderId="0" applyNumberFormat="0" applyBorder="0" applyAlignment="0" applyProtection="0"/>
    <xf numFmtId="0" fontId="66" fillId="51" borderId="0" applyNumberFormat="0" applyBorder="0" applyAlignment="0" applyProtection="0"/>
    <xf numFmtId="0" fontId="36" fillId="19" borderId="0" applyNumberFormat="0" applyBorder="0" applyAlignment="0" applyProtection="0"/>
    <xf numFmtId="0" fontId="14" fillId="19" borderId="0" applyNumberFormat="0" applyBorder="0" applyAlignment="0" applyProtection="0"/>
    <xf numFmtId="0" fontId="37" fillId="3" borderId="0" applyNumberFormat="0" applyBorder="0" applyAlignment="0" applyProtection="0"/>
    <xf numFmtId="0" fontId="67" fillId="52" borderId="0" applyNumberFormat="0" applyBorder="0" applyAlignment="0" applyProtection="0"/>
    <xf numFmtId="0" fontId="37" fillId="3" borderId="0" applyNumberFormat="0" applyBorder="0" applyAlignment="0" applyProtection="0"/>
    <xf numFmtId="0" fontId="51" fillId="3" borderId="0" applyNumberFormat="0" applyBorder="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68" fillId="53" borderId="15"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38" fillId="20" borderId="1"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39" fillId="21" borderId="2" applyNumberFormat="0" applyAlignment="0" applyProtection="0"/>
    <xf numFmtId="0" fontId="69" fillId="54" borderId="16" applyNumberFormat="0" applyAlignment="0" applyProtection="0"/>
    <xf numFmtId="0" fontId="39" fillId="21" borderId="2" applyNumberFormat="0" applyAlignment="0" applyProtection="0"/>
    <xf numFmtId="0" fontId="11" fillId="21" borderId="2" applyNumberFormat="0" applyAlignment="0" applyProtection="0"/>
    <xf numFmtId="43" fontId="5" fillId="0" borderId="0" applyFont="0" applyFill="0" applyBorder="0" applyAlignment="0" applyProtection="0"/>
    <xf numFmtId="43" fontId="50"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22"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9"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2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22" fillId="0" borderId="0" applyFont="0" applyFill="0" applyBorder="0" applyAlignment="0" applyProtection="0"/>
    <xf numFmtId="44" fontId="50" fillId="0" borderId="0" applyFont="0" applyFill="0" applyBorder="0" applyAlignment="0" applyProtection="0"/>
    <xf numFmtId="44" fontId="5" fillId="0" borderId="0" applyFont="0" applyFill="0" applyBorder="0" applyAlignment="0" applyProtection="0"/>
    <xf numFmtId="0" fontId="70" fillId="0" borderId="17">
      <alignment horizontal="left"/>
    </xf>
    <xf numFmtId="0" fontId="40"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53" fillId="0" borderId="0" applyNumberFormat="0" applyFill="0" applyBorder="0" applyAlignment="0" applyProtection="0"/>
    <xf numFmtId="0" fontId="72" fillId="0" borderId="0" applyNumberFormat="0" applyFill="0" applyBorder="0" applyAlignment="0" applyProtection="0"/>
    <xf numFmtId="0" fontId="41" fillId="4" borderId="0" applyNumberFormat="0" applyBorder="0" applyAlignment="0" applyProtection="0"/>
    <xf numFmtId="0" fontId="73" fillId="55" borderId="0" applyNumberFormat="0" applyBorder="0" applyAlignment="0" applyProtection="0"/>
    <xf numFmtId="0" fontId="41" fillId="4" borderId="0" applyNumberFormat="0" applyBorder="0" applyAlignment="0" applyProtection="0"/>
    <xf numFmtId="0" fontId="54" fillId="4" borderId="0" applyNumberFormat="0" applyBorder="0" applyAlignment="0" applyProtection="0"/>
    <xf numFmtId="0" fontId="42" fillId="0" borderId="3" applyNumberFormat="0" applyFill="0" applyAlignment="0" applyProtection="0"/>
    <xf numFmtId="0" fontId="74" fillId="0" borderId="18" applyNumberFormat="0" applyFill="0" applyAlignment="0" applyProtection="0"/>
    <xf numFmtId="0" fontId="42" fillId="0" borderId="3" applyNumberFormat="0" applyFill="0" applyAlignment="0" applyProtection="0"/>
    <xf numFmtId="0" fontId="55" fillId="0" borderId="3" applyNumberFormat="0" applyFill="0" applyAlignment="0" applyProtection="0"/>
    <xf numFmtId="0" fontId="43" fillId="0" borderId="4" applyNumberFormat="0" applyFill="0" applyAlignment="0" applyProtection="0"/>
    <xf numFmtId="0" fontId="75" fillId="0" borderId="19" applyNumberFormat="0" applyFill="0" applyAlignment="0" applyProtection="0"/>
    <xf numFmtId="0" fontId="43" fillId="0" borderId="4" applyNumberFormat="0" applyFill="0" applyAlignment="0" applyProtection="0"/>
    <xf numFmtId="0" fontId="56" fillId="0" borderId="4" applyNumberFormat="0" applyFill="0" applyAlignment="0" applyProtection="0"/>
    <xf numFmtId="0" fontId="44" fillId="0" borderId="5" applyNumberFormat="0" applyFill="0" applyAlignment="0" applyProtection="0"/>
    <xf numFmtId="0" fontId="76" fillId="0" borderId="20" applyNumberFormat="0" applyFill="0" applyAlignment="0" applyProtection="0"/>
    <xf numFmtId="0" fontId="44" fillId="0" borderId="5" applyNumberFormat="0" applyFill="0" applyAlignment="0" applyProtection="0"/>
    <xf numFmtId="0" fontId="57" fillId="0" borderId="5" applyNumberFormat="0" applyFill="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44"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alignment vertical="top"/>
      <protection locked="0"/>
    </xf>
    <xf numFmtId="0" fontId="78" fillId="0" borderId="0" applyNumberFormat="0" applyFill="0" applyBorder="0" applyAlignment="0" applyProtection="0"/>
    <xf numFmtId="0" fontId="1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80" fillId="56" borderId="15"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58" fillId="7" borderId="1" applyNumberFormat="0" applyAlignment="0" applyProtection="0"/>
    <xf numFmtId="0" fontId="58" fillId="7" borderId="1" applyNumberFormat="0" applyAlignment="0" applyProtection="0"/>
    <xf numFmtId="0" fontId="58" fillId="7" borderId="1" applyNumberFormat="0" applyAlignment="0" applyProtection="0"/>
    <xf numFmtId="0" fontId="46" fillId="0" borderId="6" applyNumberFormat="0" applyFill="0" applyAlignment="0" applyProtection="0"/>
    <xf numFmtId="0" fontId="81" fillId="0" borderId="21" applyNumberFormat="0" applyFill="0" applyAlignment="0" applyProtection="0"/>
    <xf numFmtId="0" fontId="46" fillId="0" borderId="6" applyNumberFormat="0" applyFill="0" applyAlignment="0" applyProtection="0"/>
    <xf numFmtId="0" fontId="59" fillId="0" borderId="6" applyNumberFormat="0" applyFill="0" applyAlignment="0" applyProtection="0"/>
    <xf numFmtId="0" fontId="47" fillId="22" borderId="0" applyNumberFormat="0" applyBorder="0" applyAlignment="0" applyProtection="0"/>
    <xf numFmtId="0" fontId="82" fillId="57" borderId="0" applyNumberFormat="0" applyBorder="0" applyAlignment="0" applyProtection="0"/>
    <xf numFmtId="0" fontId="47" fillId="22" borderId="0" applyNumberFormat="0" applyBorder="0" applyAlignment="0" applyProtection="0"/>
    <xf numFmtId="0" fontId="60" fillId="22" borderId="0" applyNumberFormat="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3" fillId="0" borderId="0"/>
    <xf numFmtId="0" fontId="65" fillId="0" borderId="0"/>
    <xf numFmtId="0" fontId="65" fillId="0" borderId="0"/>
    <xf numFmtId="0" fontId="33" fillId="0" borderId="0"/>
    <xf numFmtId="0" fontId="63" fillId="0" borderId="0"/>
    <xf numFmtId="0" fontId="63" fillId="0" borderId="0"/>
    <xf numFmtId="0" fontId="64" fillId="0" borderId="0"/>
    <xf numFmtId="0" fontId="50" fillId="0" borderId="0"/>
    <xf numFmtId="0" fontId="63" fillId="0" borderId="0"/>
    <xf numFmtId="0" fontId="5" fillId="0" borderId="0"/>
    <xf numFmtId="0" fontId="83" fillId="0" borderId="0"/>
    <xf numFmtId="0" fontId="65" fillId="0" borderId="0"/>
    <xf numFmtId="0" fontId="83" fillId="0" borderId="0"/>
    <xf numFmtId="0" fontId="65" fillId="0" borderId="0"/>
    <xf numFmtId="0" fontId="84" fillId="0" borderId="0"/>
    <xf numFmtId="0" fontId="8" fillId="0" borderId="0"/>
    <xf numFmtId="0" fontId="65" fillId="0" borderId="0"/>
    <xf numFmtId="0" fontId="5" fillId="0" borderId="0"/>
    <xf numFmtId="0" fontId="5" fillId="0" borderId="0"/>
    <xf numFmtId="0" fontId="85" fillId="0" borderId="0"/>
    <xf numFmtId="0" fontId="65" fillId="0" borderId="0"/>
    <xf numFmtId="0" fontId="5" fillId="0" borderId="0"/>
    <xf numFmtId="0" fontId="65" fillId="0" borderId="0"/>
    <xf numFmtId="0" fontId="34" fillId="0" borderId="0"/>
    <xf numFmtId="0" fontId="18" fillId="0" borderId="0"/>
    <xf numFmtId="0" fontId="85" fillId="0" borderId="0"/>
    <xf numFmtId="0" fontId="65" fillId="0" borderId="0"/>
    <xf numFmtId="0" fontId="3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33" fillId="0" borderId="0"/>
    <xf numFmtId="0" fontId="5" fillId="0" borderId="0"/>
    <xf numFmtId="0" fontId="5" fillId="0" borderId="0"/>
    <xf numFmtId="0" fontId="33" fillId="0" borderId="0"/>
    <xf numFmtId="0" fontId="6" fillId="0" borderId="0"/>
    <xf numFmtId="0" fontId="83" fillId="0" borderId="0"/>
    <xf numFmtId="0" fontId="83" fillId="0" borderId="0"/>
    <xf numFmtId="0" fontId="83" fillId="0" borderId="0"/>
    <xf numFmtId="0" fontId="83"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3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2" fillId="58" borderId="22"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33"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86" fillId="53" borderId="23"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48" fillId="20" borderId="8" applyNumberFormat="0" applyAlignment="0" applyProtection="0"/>
    <xf numFmtId="0" fontId="61" fillId="20" borderId="8" applyNumberFormat="0" applyAlignment="0" applyProtection="0"/>
    <xf numFmtId="0" fontId="61" fillId="20" borderId="8" applyNumberFormat="0" applyAlignment="0" applyProtection="0"/>
    <xf numFmtId="9" fontId="5"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4" fillId="0" borderId="0" applyFont="0" applyFill="0" applyBorder="0" applyAlignment="0" applyProtection="0"/>
    <xf numFmtId="9" fontId="33" fillId="0" borderId="0" applyFont="0" applyFill="0" applyBorder="0" applyAlignment="0" applyProtection="0"/>
    <xf numFmtId="9" fontId="22" fillId="0" borderId="0" applyFont="0" applyFill="0" applyBorder="0" applyAlignment="0" applyProtection="0"/>
    <xf numFmtId="9" fontId="50"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41" fontId="6" fillId="0" borderId="24">
      <alignment horizontal="left"/>
    </xf>
    <xf numFmtId="0" fontId="2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88" fillId="0" borderId="25"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49" fillId="0" borderId="0" applyNumberFormat="0" applyFill="0" applyBorder="0" applyAlignment="0" applyProtection="0"/>
    <xf numFmtId="0" fontId="8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4" fillId="0" borderId="0"/>
    <xf numFmtId="9" fontId="4" fillId="0" borderId="0" applyFont="0" applyFill="0" applyBorder="0" applyAlignment="0" applyProtection="0"/>
    <xf numFmtId="0" fontId="4" fillId="0" borderId="0"/>
    <xf numFmtId="0" fontId="3" fillId="0" borderId="0"/>
    <xf numFmtId="0" fontId="2" fillId="0" borderId="0"/>
    <xf numFmtId="0" fontId="100" fillId="0" borderId="0" applyNumberFormat="0" applyFill="0" applyBorder="0" applyAlignment="0" applyProtection="0"/>
    <xf numFmtId="0" fontId="1" fillId="0" borderId="0"/>
    <xf numFmtId="0" fontId="1" fillId="0" borderId="0"/>
    <xf numFmtId="0" fontId="1" fillId="0" borderId="0"/>
  </cellStyleXfs>
  <cellXfs count="258">
    <xf numFmtId="0" fontId="0" fillId="0" borderId="0" xfId="0"/>
    <xf numFmtId="0" fontId="12" fillId="0" borderId="0" xfId="0" applyFont="1"/>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171" fontId="96" fillId="0" borderId="0" xfId="0" quotePrefix="1" applyNumberFormat="1" applyFont="1" applyFill="1" applyAlignment="1">
      <alignment horizontal="left"/>
    </xf>
    <xf numFmtId="0" fontId="92" fillId="0" borderId="0" xfId="0" applyFont="1" applyFill="1" applyAlignment="1" applyProtection="1">
      <alignment wrapText="1"/>
      <protection locked="0"/>
    </xf>
    <xf numFmtId="0" fontId="5" fillId="0" borderId="0" xfId="0" applyFont="1" applyFill="1" applyProtection="1">
      <protection locked="0"/>
    </xf>
    <xf numFmtId="0" fontId="90" fillId="0" borderId="0" xfId="0" applyFont="1" applyFill="1" applyAlignment="1" applyProtection="1">
      <alignment wrapText="1"/>
      <protection locked="0"/>
    </xf>
    <xf numFmtId="0" fontId="5" fillId="25" borderId="0" xfId="0" applyFont="1" applyFill="1" applyProtection="1">
      <protection locked="0"/>
    </xf>
    <xf numFmtId="0" fontId="26" fillId="0" borderId="0" xfId="0" applyFont="1" applyFill="1" applyAlignment="1" applyProtection="1">
      <alignment wrapText="1"/>
      <protection locked="0"/>
    </xf>
    <xf numFmtId="0" fontId="5" fillId="25"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83" fillId="0" borderId="0" xfId="0" applyFont="1" applyFill="1" applyAlignment="1" applyProtection="1">
      <alignment wrapText="1"/>
      <protection locked="0"/>
    </xf>
    <xf numFmtId="0" fontId="90" fillId="24" borderId="0" xfId="0" applyFont="1" applyFill="1" applyBorder="1" applyAlignment="1" applyProtection="1">
      <alignment horizontal="left" vertical="center" wrapText="1"/>
      <protection locked="0"/>
    </xf>
    <xf numFmtId="0" fontId="83" fillId="24" borderId="0" xfId="0" applyFont="1" applyFill="1" applyBorder="1" applyAlignment="1" applyProtection="1">
      <alignment horizontal="left" vertical="center" wrapText="1"/>
      <protection locked="0"/>
    </xf>
    <xf numFmtId="0" fontId="25" fillId="0" borderId="0" xfId="0" applyFont="1" applyFill="1" applyProtection="1">
      <protection locked="0"/>
    </xf>
    <xf numFmtId="7" fontId="83" fillId="24" borderId="0" xfId="0" applyNumberFormat="1" applyFont="1" applyFill="1" applyBorder="1" applyAlignment="1" applyProtection="1">
      <alignment horizontal="left" vertical="center" wrapText="1"/>
      <protection locked="0"/>
    </xf>
    <xf numFmtId="7" fontId="90" fillId="24" borderId="0" xfId="0" applyNumberFormat="1" applyFont="1" applyFill="1" applyBorder="1" applyAlignment="1" applyProtection="1">
      <alignment horizontal="left" vertical="center" wrapText="1"/>
      <protection locked="0"/>
    </xf>
    <xf numFmtId="0" fontId="27" fillId="0" borderId="0" xfId="0" applyFont="1" applyFill="1" applyAlignment="1" applyProtection="1">
      <alignment wrapText="1"/>
      <protection locked="0"/>
    </xf>
    <xf numFmtId="7" fontId="92" fillId="0" borderId="0" xfId="0" applyNumberFormat="1" applyFont="1" applyFill="1" applyAlignment="1" applyProtection="1">
      <alignment wrapText="1"/>
      <protection locked="0"/>
    </xf>
    <xf numFmtId="0" fontId="91"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center"/>
      <protection locked="0"/>
    </xf>
    <xf numFmtId="7" fontId="5" fillId="0" borderId="0" xfId="0" applyNumberFormat="1" applyFont="1" applyAlignment="1" applyProtection="1">
      <alignment wrapText="1"/>
      <protection locked="0"/>
    </xf>
    <xf numFmtId="0" fontId="5" fillId="0" borderId="0" xfId="0" applyFont="1" applyFill="1" applyAlignment="1" applyProtection="1">
      <alignment wrapText="1"/>
      <protection locked="0"/>
    </xf>
    <xf numFmtId="7" fontId="5" fillId="0" borderId="0" xfId="0" applyNumberFormat="1" applyFont="1" applyAlignment="1" applyProtection="1">
      <alignment horizontal="center"/>
      <protection locked="0"/>
    </xf>
    <xf numFmtId="0" fontId="5" fillId="0" borderId="0" xfId="0" applyFont="1" applyAlignment="1" applyProtection="1">
      <alignment wrapText="1"/>
      <protection locked="0"/>
    </xf>
    <xf numFmtId="164" fontId="5" fillId="24" borderId="0" xfId="153" applyNumberFormat="1"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164" fontId="14" fillId="0" borderId="0" xfId="153" applyNumberFormat="1" applyFont="1" applyFill="1" applyBorder="1" applyAlignment="1" applyProtection="1">
      <alignment horizontal="left" vertical="center"/>
    </xf>
    <xf numFmtId="170" fontId="5" fillId="0" borderId="0" xfId="153"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wrapText="1"/>
    </xf>
    <xf numFmtId="169" fontId="5"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164" fontId="5" fillId="0" borderId="0" xfId="153" applyNumberFormat="1" applyFont="1" applyFill="1" applyBorder="1" applyAlignment="1" applyProtection="1">
      <alignment horizontal="left" vertical="center"/>
    </xf>
    <xf numFmtId="9" fontId="25" fillId="0" borderId="0" xfId="709" applyFont="1" applyFill="1" applyBorder="1" applyAlignment="1" applyProtection="1">
      <alignment horizontal="center" vertical="center" wrapText="1"/>
    </xf>
    <xf numFmtId="168" fontId="25" fillId="0" borderId="0" xfId="709" applyNumberFormat="1" applyFont="1" applyFill="1" applyBorder="1" applyAlignment="1" applyProtection="1">
      <alignment horizontal="center" vertical="center" wrapText="1"/>
    </xf>
    <xf numFmtId="165" fontId="5" fillId="0" borderId="0" xfId="243" applyNumberFormat="1" applyFont="1" applyFill="1" applyBorder="1" applyAlignment="1" applyProtection="1">
      <alignment horizontal="center" vertical="center"/>
    </xf>
    <xf numFmtId="164" fontId="25" fillId="0" borderId="0" xfId="153" applyNumberFormat="1" applyFont="1" applyFill="1" applyBorder="1" applyAlignment="1" applyProtection="1">
      <alignment horizontal="left" vertical="center"/>
    </xf>
    <xf numFmtId="7" fontId="5" fillId="0" borderId="0"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165" fontId="11" fillId="26" borderId="28" xfId="0" applyNumberFormat="1" applyFont="1" applyFill="1" applyBorder="1" applyAlignment="1" applyProtection="1">
      <alignment horizontal="center" vertical="center"/>
    </xf>
    <xf numFmtId="164" fontId="14" fillId="24" borderId="28" xfId="153" applyNumberFormat="1" applyFont="1" applyFill="1" applyBorder="1" applyAlignment="1" applyProtection="1">
      <alignment horizontal="left" vertical="center"/>
    </xf>
    <xf numFmtId="164" fontId="14" fillId="61" borderId="0" xfId="153" applyNumberFormat="1" applyFont="1" applyFill="1" applyBorder="1" applyAlignment="1" applyProtection="1">
      <alignment horizontal="left" vertical="center"/>
    </xf>
    <xf numFmtId="0" fontId="0" fillId="24" borderId="0" xfId="0" applyFill="1" applyBorder="1" applyAlignment="1">
      <alignment wrapText="1"/>
    </xf>
    <xf numFmtId="0" fontId="0" fillId="24" borderId="0" xfId="0" applyFill="1" applyBorder="1" applyAlignment="1">
      <alignment horizontal="left" wrapText="1"/>
    </xf>
    <xf numFmtId="0" fontId="0" fillId="24" borderId="33" xfId="0" applyFill="1" applyBorder="1" applyAlignment="1">
      <alignment wrapText="1"/>
    </xf>
    <xf numFmtId="0" fontId="0" fillId="24" borderId="34" xfId="0" applyFill="1" applyBorder="1" applyAlignment="1">
      <alignment wrapText="1"/>
    </xf>
    <xf numFmtId="0" fontId="0" fillId="24" borderId="35" xfId="0" applyFill="1" applyBorder="1" applyAlignment="1">
      <alignment wrapText="1"/>
    </xf>
    <xf numFmtId="0" fontId="0" fillId="24" borderId="39" xfId="0" applyFill="1" applyBorder="1" applyAlignment="1">
      <alignment wrapText="1"/>
    </xf>
    <xf numFmtId="0" fontId="0" fillId="24" borderId="40" xfId="0" applyFill="1" applyBorder="1" applyAlignment="1">
      <alignment wrapText="1"/>
    </xf>
    <xf numFmtId="0" fontId="5" fillId="24" borderId="39" xfId="0" applyFont="1" applyFill="1" applyBorder="1" applyAlignment="1">
      <alignment horizontal="left" wrapText="1"/>
    </xf>
    <xf numFmtId="0" fontId="0" fillId="24" borderId="40" xfId="0" applyFill="1" applyBorder="1" applyAlignment="1">
      <alignment horizontal="left" wrapText="1"/>
    </xf>
    <xf numFmtId="0" fontId="0" fillId="0" borderId="33" xfId="0" applyFont="1"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11" fillId="64" borderId="11" xfId="0" applyFont="1" applyFill="1" applyBorder="1" applyAlignment="1" applyProtection="1">
      <alignment horizontal="center" vertical="center"/>
    </xf>
    <xf numFmtId="164" fontId="14" fillId="64" borderId="10" xfId="153" applyNumberFormat="1" applyFont="1" applyFill="1" applyBorder="1" applyAlignment="1" applyProtection="1">
      <alignment horizontal="left" vertical="center"/>
    </xf>
    <xf numFmtId="0" fontId="29" fillId="64" borderId="11" xfId="0" applyFont="1" applyFill="1" applyBorder="1" applyAlignment="1" applyProtection="1">
      <alignment horizontal="center" vertical="center"/>
    </xf>
    <xf numFmtId="164" fontId="25" fillId="64" borderId="10" xfId="153" applyNumberFormat="1" applyFont="1" applyFill="1" applyBorder="1" applyAlignment="1" applyProtection="1">
      <alignment horizontal="left" vertical="center"/>
    </xf>
    <xf numFmtId="0" fontId="29" fillId="64" borderId="10" xfId="0" applyFont="1" applyFill="1" applyBorder="1" applyAlignment="1" applyProtection="1">
      <alignment horizontal="center" vertical="center"/>
    </xf>
    <xf numFmtId="0" fontId="29" fillId="64" borderId="0" xfId="0" applyFont="1" applyFill="1" applyBorder="1" applyAlignment="1" applyProtection="1">
      <alignment horizontal="center" vertical="center"/>
    </xf>
    <xf numFmtId="164" fontId="25" fillId="64" borderId="0" xfId="153" applyNumberFormat="1" applyFont="1" applyFill="1" applyBorder="1" applyAlignment="1" applyProtection="1">
      <alignment horizontal="left" vertical="center"/>
    </xf>
    <xf numFmtId="165" fontId="31" fillId="64" borderId="0" xfId="0" applyNumberFormat="1" applyFont="1" applyFill="1" applyBorder="1" applyAlignment="1" applyProtection="1">
      <alignment horizontal="center" vertical="center"/>
    </xf>
    <xf numFmtId="164" fontId="31" fillId="64" borderId="0" xfId="153" applyNumberFormat="1" applyFont="1" applyFill="1" applyBorder="1" applyAlignment="1" applyProtection="1">
      <alignment horizontal="left" vertical="center"/>
    </xf>
    <xf numFmtId="0" fontId="11" fillId="64" borderId="0" xfId="0" applyFont="1" applyFill="1" applyBorder="1" applyAlignment="1" applyProtection="1">
      <alignment horizontal="center" vertical="center"/>
    </xf>
    <xf numFmtId="164" fontId="14" fillId="64" borderId="0" xfId="153" applyNumberFormat="1" applyFont="1" applyFill="1" applyBorder="1" applyAlignment="1" applyProtection="1">
      <alignment horizontal="left" vertical="center"/>
    </xf>
    <xf numFmtId="5" fontId="25" fillId="65" borderId="0" xfId="243" applyNumberFormat="1" applyFont="1" applyFill="1" applyBorder="1" applyAlignment="1" applyProtection="1">
      <alignment horizontal="center" vertical="center" wrapText="1"/>
    </xf>
    <xf numFmtId="1" fontId="83" fillId="65" borderId="0" xfId="709" applyNumberFormat="1" applyFont="1" applyFill="1" applyBorder="1" applyAlignment="1" applyProtection="1">
      <alignment horizontal="center" vertical="center" wrapText="1"/>
    </xf>
    <xf numFmtId="168" fontId="25" fillId="65" borderId="0" xfId="243" applyNumberFormat="1" applyFont="1" applyFill="1" applyBorder="1" applyAlignment="1" applyProtection="1">
      <alignment horizontal="center" vertical="center" wrapText="1"/>
    </xf>
    <xf numFmtId="2" fontId="25" fillId="65" borderId="0" xfId="153" applyNumberFormat="1" applyFont="1" applyFill="1" applyBorder="1" applyAlignment="1" applyProtection="1">
      <alignment horizontal="center" vertical="center" wrapText="1"/>
    </xf>
    <xf numFmtId="165" fontId="94" fillId="65" borderId="0" xfId="0" applyNumberFormat="1" applyFont="1" applyFill="1" applyBorder="1" applyAlignment="1" applyProtection="1">
      <alignment horizontal="center" vertical="center"/>
    </xf>
    <xf numFmtId="0" fontId="5" fillId="59" borderId="33" xfId="0" applyFont="1" applyFill="1" applyBorder="1" applyProtection="1">
      <protection locked="0"/>
    </xf>
    <xf numFmtId="0" fontId="5" fillId="0" borderId="39" xfId="0" applyFont="1" applyFill="1" applyBorder="1" applyProtection="1">
      <protection locked="0"/>
    </xf>
    <xf numFmtId="0" fontId="5" fillId="0" borderId="40" xfId="0" applyFont="1" applyFill="1" applyBorder="1" applyAlignment="1" applyProtection="1">
      <alignment horizontal="left" vertical="center" wrapText="1"/>
    </xf>
    <xf numFmtId="0" fontId="83" fillId="0" borderId="40" xfId="0" applyFont="1" applyFill="1" applyBorder="1" applyAlignment="1" applyProtection="1">
      <alignment horizontal="left" vertical="center" wrapText="1"/>
    </xf>
    <xf numFmtId="0" fontId="5" fillId="64" borderId="43" xfId="0" applyFont="1" applyFill="1" applyBorder="1" applyAlignment="1" applyProtection="1">
      <alignment horizontal="left" vertical="center" wrapText="1"/>
    </xf>
    <xf numFmtId="0" fontId="83" fillId="0" borderId="40" xfId="0" quotePrefix="1" applyFont="1" applyFill="1" applyBorder="1" applyAlignment="1" applyProtection="1">
      <alignment horizontal="left" vertical="center" wrapText="1"/>
    </xf>
    <xf numFmtId="0" fontId="25" fillId="64" borderId="43" xfId="0" applyFont="1" applyFill="1" applyBorder="1" applyAlignment="1" applyProtection="1">
      <alignment horizontal="left" vertical="center" wrapText="1"/>
    </xf>
    <xf numFmtId="165" fontId="83" fillId="0" borderId="40" xfId="243" applyNumberFormat="1" applyFont="1" applyFill="1" applyBorder="1" applyAlignment="1" applyProtection="1">
      <alignment horizontal="left" vertical="center"/>
    </xf>
    <xf numFmtId="0" fontId="25" fillId="64" borderId="40" xfId="0" applyFont="1" applyFill="1" applyBorder="1" applyAlignment="1" applyProtection="1">
      <alignment horizontal="left" vertical="center" wrapText="1"/>
    </xf>
    <xf numFmtId="0" fontId="25" fillId="0" borderId="39" xfId="0" applyFont="1" applyFill="1" applyBorder="1" applyProtection="1">
      <protection locked="0"/>
    </xf>
    <xf numFmtId="7" fontId="83" fillId="0" borderId="40" xfId="0" applyNumberFormat="1" applyFont="1" applyFill="1" applyBorder="1" applyAlignment="1" applyProtection="1">
      <alignment horizontal="left" vertical="center" wrapText="1"/>
    </xf>
    <xf numFmtId="165" fontId="83" fillId="0" borderId="40" xfId="0" applyNumberFormat="1" applyFont="1" applyFill="1" applyBorder="1" applyAlignment="1" applyProtection="1">
      <alignment horizontal="left" vertical="center" wrapText="1"/>
    </xf>
    <xf numFmtId="0" fontId="31" fillId="64" borderId="40" xfId="0" applyFont="1" applyFill="1" applyBorder="1" applyAlignment="1" applyProtection="1">
      <alignment horizontal="left" vertical="center" wrapText="1"/>
    </xf>
    <xf numFmtId="7" fontId="83" fillId="0" borderId="40" xfId="0" applyNumberFormat="1" applyFont="1" applyFill="1" applyBorder="1" applyAlignment="1" applyProtection="1">
      <alignment vertical="center" wrapText="1"/>
    </xf>
    <xf numFmtId="0" fontId="5" fillId="64" borderId="40" xfId="0" applyFont="1" applyFill="1" applyBorder="1" applyAlignment="1" applyProtection="1">
      <alignment horizontal="left" vertical="center" wrapText="1"/>
    </xf>
    <xf numFmtId="0" fontId="5" fillId="0" borderId="36" xfId="0" applyFont="1" applyFill="1" applyBorder="1" applyProtection="1">
      <protection locked="0"/>
    </xf>
    <xf numFmtId="165" fontId="11" fillId="60" borderId="45" xfId="0" applyNumberFormat="1" applyFont="1" applyFill="1" applyBorder="1" applyAlignment="1" applyProtection="1">
      <alignment horizontal="center" vertical="center"/>
    </xf>
    <xf numFmtId="164" fontId="14" fillId="24" borderId="37" xfId="153" applyNumberFormat="1" applyFont="1" applyFill="1" applyBorder="1" applyAlignment="1" applyProtection="1">
      <alignment horizontal="left" vertical="center"/>
    </xf>
    <xf numFmtId="7" fontId="26" fillId="63" borderId="49" xfId="0" applyNumberFormat="1" applyFont="1" applyFill="1" applyBorder="1" applyAlignment="1" applyProtection="1">
      <alignment horizontal="center" vertical="center"/>
      <protection locked="0"/>
    </xf>
    <xf numFmtId="10" fontId="26" fillId="63" borderId="50" xfId="0" applyNumberFormat="1" applyFont="1" applyFill="1" applyBorder="1" applyAlignment="1" applyProtection="1">
      <alignment horizontal="center" vertical="center"/>
      <protection locked="0"/>
    </xf>
    <xf numFmtId="37" fontId="26" fillId="63" borderId="50" xfId="153" applyNumberFormat="1" applyFont="1" applyFill="1" applyBorder="1" applyAlignment="1" applyProtection="1">
      <alignment horizontal="center" vertical="center"/>
      <protection locked="0"/>
    </xf>
    <xf numFmtId="0" fontId="26" fillId="63" borderId="50" xfId="0" applyFont="1" applyFill="1" applyBorder="1" applyAlignment="1" applyProtection="1">
      <alignment horizontal="center" vertical="center"/>
      <protection locked="0"/>
    </xf>
    <xf numFmtId="165" fontId="26" fillId="63" borderId="50" xfId="243" applyNumberFormat="1" applyFont="1" applyFill="1" applyBorder="1" applyAlignment="1" applyProtection="1">
      <alignment horizontal="center" vertical="center"/>
      <protection locked="0"/>
    </xf>
    <xf numFmtId="0" fontId="14" fillId="63" borderId="51" xfId="0" applyFont="1" applyFill="1" applyBorder="1" applyAlignment="1" applyProtection="1">
      <alignment horizontal="center" vertical="center"/>
      <protection locked="0"/>
    </xf>
    <xf numFmtId="0" fontId="0" fillId="0" borderId="40" xfId="0" applyBorder="1" applyAlignment="1"/>
    <xf numFmtId="5" fontId="5" fillId="65" borderId="0" xfId="243" applyNumberFormat="1" applyFont="1" applyFill="1" applyBorder="1" applyAlignment="1" applyProtection="1">
      <alignment horizontal="center" vertical="center" wrapText="1"/>
    </xf>
    <xf numFmtId="0" fontId="14" fillId="63" borderId="50" xfId="0" applyFont="1" applyFill="1" applyBorder="1" applyAlignment="1" applyProtection="1">
      <alignment horizontal="center" vertical="center"/>
      <protection locked="0"/>
    </xf>
    <xf numFmtId="0" fontId="98" fillId="66" borderId="55" xfId="624" applyFont="1" applyFill="1" applyBorder="1" applyAlignment="1">
      <alignment wrapText="1"/>
    </xf>
    <xf numFmtId="0" fontId="98" fillId="66" borderId="56" xfId="624" applyFont="1" applyFill="1" applyBorder="1" applyAlignment="1">
      <alignment wrapText="1"/>
    </xf>
    <xf numFmtId="2" fontId="97" fillId="66" borderId="56" xfId="624" applyNumberFormat="1" applyFont="1" applyFill="1" applyBorder="1" applyAlignment="1">
      <alignment wrapText="1"/>
    </xf>
    <xf numFmtId="0" fontId="97" fillId="63" borderId="56" xfId="830" applyFont="1" applyFill="1" applyBorder="1" applyAlignment="1">
      <alignment wrapText="1"/>
    </xf>
    <xf numFmtId="0" fontId="98" fillId="66" borderId="58" xfId="624" applyFont="1" applyFill="1" applyBorder="1" applyAlignment="1">
      <alignment wrapText="1"/>
    </xf>
    <xf numFmtId="0" fontId="98" fillId="66" borderId="59" xfId="624" applyFont="1" applyFill="1" applyBorder="1" applyAlignment="1">
      <alignment wrapText="1"/>
    </xf>
    <xf numFmtId="0" fontId="83" fillId="65" borderId="40" xfId="0" applyFont="1" applyFill="1" applyBorder="1" applyAlignment="1" applyProtection="1">
      <alignment horizontal="left" wrapText="1"/>
    </xf>
    <xf numFmtId="165" fontId="83" fillId="65" borderId="44" xfId="0" applyNumberFormat="1" applyFont="1" applyFill="1" applyBorder="1" applyAlignment="1" applyProtection="1">
      <alignment horizontal="left" wrapText="1"/>
    </xf>
    <xf numFmtId="165" fontId="83" fillId="65" borderId="38" xfId="0" applyNumberFormat="1" applyFont="1" applyFill="1" applyBorder="1" applyAlignment="1" applyProtection="1">
      <alignment horizontal="left" wrapText="1"/>
    </xf>
    <xf numFmtId="0" fontId="97" fillId="63" borderId="54" xfId="830" applyFont="1" applyFill="1" applyBorder="1" applyAlignment="1">
      <alignment wrapText="1"/>
    </xf>
    <xf numFmtId="0" fontId="29" fillId="64" borderId="29" xfId="0" applyFont="1" applyFill="1" applyBorder="1" applyAlignment="1" applyProtection="1">
      <alignment horizontal="left" vertical="center"/>
    </xf>
    <xf numFmtId="0" fontId="11" fillId="64" borderId="10"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83" fillId="0" borderId="26" xfId="0" applyFont="1" applyFill="1" applyBorder="1" applyAlignment="1" applyProtection="1">
      <alignment horizontal="left" vertical="center"/>
    </xf>
    <xf numFmtId="0" fontId="29" fillId="64" borderId="26" xfId="0" applyFont="1" applyFill="1" applyBorder="1" applyAlignment="1" applyProtection="1">
      <alignment horizontal="left" vertical="center"/>
    </xf>
    <xf numFmtId="0" fontId="25" fillId="0" borderId="26" xfId="0" applyFont="1" applyFill="1" applyBorder="1" applyAlignment="1" applyProtection="1">
      <alignment horizontal="left" vertical="center"/>
    </xf>
    <xf numFmtId="0" fontId="28" fillId="64" borderId="26" xfId="0" applyFont="1" applyFill="1" applyBorder="1" applyAlignment="1" applyProtection="1">
      <alignment horizontal="left" vertical="center" indent="2"/>
    </xf>
    <xf numFmtId="0" fontId="21" fillId="64" borderId="26" xfId="0" applyFont="1" applyFill="1" applyBorder="1" applyAlignment="1" applyProtection="1">
      <alignment horizontal="left" vertical="center"/>
    </xf>
    <xf numFmtId="0" fontId="12" fillId="64" borderId="26" xfId="0" applyFont="1" applyFill="1" applyBorder="1" applyAlignment="1" applyProtection="1">
      <alignment horizontal="left" vertical="center"/>
    </xf>
    <xf numFmtId="0" fontId="5" fillId="24" borderId="27" xfId="0" applyFont="1" applyFill="1" applyBorder="1" applyAlignment="1" applyProtection="1">
      <alignment horizontal="left" vertical="center"/>
    </xf>
    <xf numFmtId="0" fontId="5" fillId="65" borderId="26" xfId="0" applyFont="1" applyFill="1" applyBorder="1" applyProtection="1"/>
    <xf numFmtId="0" fontId="5" fillId="24" borderId="37" xfId="0" applyFont="1" applyFill="1" applyBorder="1" applyProtection="1"/>
    <xf numFmtId="0" fontId="29" fillId="64" borderId="43" xfId="0" applyFont="1" applyFill="1" applyBorder="1" applyAlignment="1" applyProtection="1">
      <alignment horizontal="left" vertical="center" wrapText="1"/>
    </xf>
    <xf numFmtId="9" fontId="5" fillId="65" borderId="0" xfId="709" applyFont="1" applyFill="1" applyBorder="1" applyAlignment="1" applyProtection="1">
      <alignment horizontal="center" vertical="center" wrapText="1"/>
    </xf>
    <xf numFmtId="2" fontId="5" fillId="65" borderId="0" xfId="153" applyNumberFormat="1" applyFont="1" applyFill="1" applyBorder="1" applyAlignment="1" applyProtection="1">
      <alignment horizontal="center" vertical="center" wrapText="1"/>
    </xf>
    <xf numFmtId="2" fontId="97" fillId="66" borderId="59" xfId="624" applyNumberFormat="1" applyFont="1" applyFill="1" applyBorder="1" applyAlignment="1">
      <alignment wrapText="1"/>
    </xf>
    <xf numFmtId="165" fontId="99" fillId="63" borderId="50" xfId="243" applyNumberFormat="1" applyFont="1" applyFill="1" applyBorder="1" applyAlignment="1" applyProtection="1">
      <alignment horizontal="center" vertical="center"/>
      <protection locked="0"/>
    </xf>
    <xf numFmtId="1" fontId="83" fillId="62" borderId="30" xfId="0" applyNumberFormat="1" applyFont="1" applyFill="1" applyBorder="1" applyAlignment="1" applyProtection="1">
      <alignment horizontal="left"/>
      <protection locked="0"/>
    </xf>
    <xf numFmtId="0" fontId="1" fillId="0" borderId="0" xfId="836"/>
    <xf numFmtId="0" fontId="2" fillId="0" borderId="0" xfId="837" applyFont="1"/>
    <xf numFmtId="0" fontId="97" fillId="63" borderId="56" xfId="836" applyFont="1" applyFill="1" applyBorder="1" applyAlignment="1">
      <alignment wrapText="1"/>
    </xf>
    <xf numFmtId="0" fontId="98" fillId="63" borderId="56" xfId="836" applyFont="1" applyFill="1" applyBorder="1" applyAlignment="1">
      <alignment wrapText="1"/>
    </xf>
    <xf numFmtId="0" fontId="98" fillId="63" borderId="56" xfId="836" applyFont="1" applyFill="1" applyBorder="1" applyAlignment="1">
      <alignment horizontal="left" wrapText="1"/>
    </xf>
    <xf numFmtId="0" fontId="98" fillId="63" borderId="57" xfId="836" applyFont="1" applyFill="1" applyBorder="1" applyAlignment="1">
      <alignment wrapText="1"/>
    </xf>
    <xf numFmtId="0" fontId="97" fillId="63" borderId="59" xfId="836" applyFont="1" applyFill="1" applyBorder="1" applyAlignment="1">
      <alignment wrapText="1"/>
    </xf>
    <xf numFmtId="0" fontId="98" fillId="63" borderId="59" xfId="836" applyFont="1" applyFill="1" applyBorder="1" applyAlignment="1">
      <alignment wrapText="1"/>
    </xf>
    <xf numFmtId="0" fontId="98" fillId="63" borderId="59" xfId="836" applyFont="1" applyFill="1" applyBorder="1" applyAlignment="1">
      <alignment horizontal="left" wrapText="1"/>
    </xf>
    <xf numFmtId="0" fontId="98" fillId="63" borderId="60" xfId="836" applyFont="1" applyFill="1" applyBorder="1" applyAlignment="1">
      <alignment wrapText="1"/>
    </xf>
    <xf numFmtId="0" fontId="97" fillId="63" borderId="61" xfId="836" applyFont="1" applyFill="1" applyBorder="1" applyAlignment="1">
      <alignment horizontal="left" wrapText="1"/>
    </xf>
    <xf numFmtId="0" fontId="97" fillId="63" borderId="62" xfId="836" applyFont="1" applyFill="1" applyBorder="1" applyAlignment="1">
      <alignment horizontal="left" wrapText="1"/>
    </xf>
    <xf numFmtId="0" fontId="2" fillId="0" borderId="34" xfId="837" applyFont="1" applyBorder="1"/>
    <xf numFmtId="2" fontId="2" fillId="0" borderId="34" xfId="837" applyNumberFormat="1" applyFont="1" applyBorder="1"/>
    <xf numFmtId="169" fontId="2" fillId="0" borderId="34" xfId="837" applyNumberFormat="1" applyFont="1" applyBorder="1"/>
    <xf numFmtId="2" fontId="2" fillId="0" borderId="34" xfId="838" applyNumberFormat="1" applyFont="1" applyBorder="1"/>
    <xf numFmtId="169" fontId="2" fillId="0" borderId="35" xfId="837" applyNumberFormat="1" applyFont="1" applyBorder="1"/>
    <xf numFmtId="0" fontId="2" fillId="0" borderId="33" xfId="837" applyFont="1" applyBorder="1" applyAlignment="1">
      <alignment horizontal="left" indent="1"/>
    </xf>
    <xf numFmtId="0" fontId="2" fillId="0" borderId="34" xfId="837" applyFont="1" applyBorder="1" applyAlignment="1">
      <alignment horizontal="left" indent="1"/>
    </xf>
    <xf numFmtId="2" fontId="2" fillId="0" borderId="0" xfId="837" applyNumberFormat="1" applyFont="1"/>
    <xf numFmtId="169" fontId="2" fillId="0" borderId="0" xfId="837" applyNumberFormat="1" applyFont="1"/>
    <xf numFmtId="2" fontId="2" fillId="0" borderId="0" xfId="838" applyNumberFormat="1" applyFont="1"/>
    <xf numFmtId="169" fontId="2" fillId="0" borderId="40" xfId="837" applyNumberFormat="1" applyFont="1" applyBorder="1"/>
    <xf numFmtId="0" fontId="2" fillId="0" borderId="39" xfId="837" applyFont="1" applyBorder="1" applyAlignment="1">
      <alignment horizontal="left" indent="1"/>
    </xf>
    <xf numFmtId="0" fontId="2" fillId="0" borderId="0" xfId="837" applyFont="1" applyAlignment="1">
      <alignment horizontal="left" indent="1"/>
    </xf>
    <xf numFmtId="0" fontId="2" fillId="0" borderId="37" xfId="837" applyFont="1" applyBorder="1"/>
    <xf numFmtId="2" fontId="2" fillId="0" borderId="37" xfId="837" applyNumberFormat="1" applyFont="1" applyBorder="1"/>
    <xf numFmtId="169" fontId="2" fillId="0" borderId="37" xfId="837" applyNumberFormat="1" applyFont="1" applyBorder="1"/>
    <xf numFmtId="2" fontId="2" fillId="0" borderId="37" xfId="838" applyNumberFormat="1" applyFont="1" applyBorder="1"/>
    <xf numFmtId="169" fontId="2" fillId="0" borderId="38" xfId="837" applyNumberFormat="1" applyFont="1" applyBorder="1"/>
    <xf numFmtId="0" fontId="2" fillId="0" borderId="36" xfId="837" applyFont="1" applyBorder="1" applyAlignment="1">
      <alignment horizontal="left" indent="1"/>
    </xf>
    <xf numFmtId="0" fontId="2" fillId="0" borderId="37" xfId="837" applyFont="1" applyBorder="1" applyAlignment="1">
      <alignment horizontal="left" indent="1"/>
    </xf>
    <xf numFmtId="0" fontId="2" fillId="0" borderId="0" xfId="837" applyFont="1" applyAlignment="1">
      <alignment wrapText="1"/>
    </xf>
    <xf numFmtId="0" fontId="2" fillId="0" borderId="0" xfId="837" applyFont="1" applyAlignment="1">
      <alignment horizontal="left" vertical="top"/>
    </xf>
    <xf numFmtId="0" fontId="2" fillId="0" borderId="63" xfId="837" applyFont="1" applyBorder="1"/>
    <xf numFmtId="2" fontId="2" fillId="0" borderId="63" xfId="837" applyNumberFormat="1" applyFont="1" applyBorder="1"/>
    <xf numFmtId="169" fontId="2" fillId="0" borderId="63" xfId="837" applyNumberFormat="1" applyFont="1" applyBorder="1"/>
    <xf numFmtId="2" fontId="2" fillId="0" borderId="63" xfId="838" applyNumberFormat="1" applyFont="1" applyBorder="1"/>
    <xf numFmtId="169" fontId="2" fillId="0" borderId="64" xfId="837" applyNumberFormat="1" applyFont="1" applyBorder="1"/>
    <xf numFmtId="0" fontId="2" fillId="0" borderId="65" xfId="837" applyFont="1" applyBorder="1" applyAlignment="1">
      <alignment horizontal="left" indent="1"/>
    </xf>
    <xf numFmtId="0" fontId="2" fillId="0" borderId="63" xfId="837" applyFont="1" applyBorder="1" applyAlignment="1">
      <alignment horizontal="left" indent="1"/>
    </xf>
    <xf numFmtId="4" fontId="2" fillId="0" borderId="0" xfId="837" applyNumberFormat="1" applyFont="1"/>
    <xf numFmtId="1" fontId="83" fillId="62" borderId="30" xfId="0" applyNumberFormat="1" applyFont="1" applyFill="1" applyBorder="1" applyAlignment="1" applyProtection="1">
      <alignment horizontal="left"/>
    </xf>
    <xf numFmtId="0" fontId="29" fillId="64" borderId="10" xfId="0" applyFont="1" applyFill="1" applyBorder="1" applyAlignment="1" applyProtection="1">
      <alignment horizontal="left" vertical="center"/>
    </xf>
    <xf numFmtId="0" fontId="29" fillId="64" borderId="0" xfId="0" applyFont="1" applyFill="1" applyBorder="1" applyAlignment="1" applyProtection="1">
      <alignment horizontal="center" vertical="center" wrapText="1"/>
    </xf>
    <xf numFmtId="164" fontId="29" fillId="64" borderId="10" xfId="153" applyNumberFormat="1" applyFont="1" applyFill="1" applyBorder="1" applyAlignment="1" applyProtection="1">
      <alignment horizontal="left" vertical="center"/>
    </xf>
    <xf numFmtId="0" fontId="5" fillId="24"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9" fillId="64"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30" fillId="64" borderId="0" xfId="0" applyFont="1" applyFill="1" applyBorder="1" applyAlignment="1" applyProtection="1">
      <alignment horizontal="left" vertical="center"/>
    </xf>
    <xf numFmtId="0" fontId="11" fillId="64" borderId="0" xfId="0" applyFont="1" applyFill="1" applyBorder="1" applyAlignment="1" applyProtection="1">
      <alignment horizontal="left" vertical="center"/>
    </xf>
    <xf numFmtId="0" fontId="5" fillId="24" borderId="28" xfId="0" applyFont="1" applyFill="1" applyBorder="1" applyAlignment="1" applyProtection="1">
      <alignment horizontal="left" vertical="center"/>
    </xf>
    <xf numFmtId="0" fontId="5" fillId="65" borderId="0" xfId="0" applyFont="1" applyFill="1" applyBorder="1" applyAlignment="1" applyProtection="1">
      <alignment horizontal="left" vertical="center"/>
    </xf>
    <xf numFmtId="0" fontId="5" fillId="24" borderId="37" xfId="0" applyFont="1" applyFill="1" applyBorder="1" applyAlignment="1" applyProtection="1">
      <alignment horizontal="left" vertical="center"/>
    </xf>
    <xf numFmtId="1" fontId="83" fillId="62" borderId="41" xfId="0" applyNumberFormat="1" applyFont="1" applyFill="1" applyBorder="1" applyAlignment="1" applyProtection="1">
      <alignment horizontal="left"/>
    </xf>
    <xf numFmtId="0" fontId="5" fillId="62" borderId="34" xfId="0" applyFont="1" applyFill="1" applyBorder="1" applyAlignment="1" applyProtection="1">
      <alignment horizontal="center" vertical="center"/>
    </xf>
    <xf numFmtId="164" fontId="6" fillId="62" borderId="34" xfId="153" applyNumberFormat="1" applyFont="1" applyFill="1" applyBorder="1" applyAlignment="1" applyProtection="1">
      <alignment horizontal="center" vertical="center"/>
    </xf>
    <xf numFmtId="0" fontId="5" fillId="62" borderId="35" xfId="0" applyFont="1" applyFill="1" applyBorder="1" applyAlignment="1" applyProtection="1">
      <alignment horizontal="center" vertical="center" wrapText="1"/>
    </xf>
    <xf numFmtId="14" fontId="12" fillId="64" borderId="26" xfId="0" applyNumberFormat="1" applyFont="1" applyFill="1" applyBorder="1" applyAlignment="1" applyProtection="1">
      <alignment horizontal="left" vertical="center"/>
    </xf>
    <xf numFmtId="0" fontId="95" fillId="64" borderId="0" xfId="0" applyFont="1" applyFill="1" applyBorder="1" applyAlignment="1" applyProtection="1">
      <alignment horizontal="left" vertical="center"/>
    </xf>
    <xf numFmtId="0" fontId="95" fillId="64" borderId="40" xfId="0" applyFont="1" applyFill="1" applyBorder="1" applyAlignment="1" applyProtection="1">
      <alignment horizontal="left" vertical="center"/>
    </xf>
    <xf numFmtId="0" fontId="12" fillId="64" borderId="26" xfId="0" applyFont="1" applyFill="1" applyBorder="1" applyAlignment="1" applyProtection="1">
      <alignment horizontal="center" vertical="center"/>
    </xf>
    <xf numFmtId="0" fontId="27" fillId="64" borderId="0" xfId="0" applyFont="1" applyFill="1" applyBorder="1" applyAlignment="1" applyProtection="1">
      <alignment horizontal="center" vertical="center"/>
    </xf>
    <xf numFmtId="0" fontId="12" fillId="64" borderId="0" xfId="0" applyFont="1" applyFill="1" applyBorder="1" applyAlignment="1" applyProtection="1">
      <alignment horizontal="center" vertical="center"/>
    </xf>
    <xf numFmtId="164" fontId="26" fillId="64" borderId="0" xfId="153" applyNumberFormat="1" applyFont="1" applyFill="1" applyBorder="1" applyAlignment="1" applyProtection="1">
      <alignment horizontal="left" vertical="center"/>
    </xf>
    <xf numFmtId="0" fontId="12" fillId="64" borderId="40" xfId="0" applyFont="1" applyFill="1" applyBorder="1" applyAlignment="1" applyProtection="1">
      <alignment horizontal="center" vertical="center" wrapText="1"/>
    </xf>
    <xf numFmtId="0" fontId="5" fillId="64" borderId="13" xfId="0" applyFont="1" applyFill="1" applyBorder="1" applyAlignment="1" applyProtection="1">
      <alignment horizontal="center" vertical="center"/>
    </xf>
    <xf numFmtId="164" fontId="14" fillId="0" borderId="11" xfId="153" applyNumberFormat="1" applyFont="1" applyBorder="1" applyAlignment="1" applyProtection="1">
      <alignment horizontal="left" vertical="center"/>
    </xf>
    <xf numFmtId="164" fontId="14" fillId="0" borderId="10" xfId="153" applyNumberFormat="1" applyFont="1" applyBorder="1" applyAlignment="1" applyProtection="1">
      <alignment horizontal="left" vertical="center"/>
    </xf>
    <xf numFmtId="164" fontId="14" fillId="0" borderId="0" xfId="153" applyNumberFormat="1" applyFont="1" applyBorder="1" applyAlignment="1" applyProtection="1">
      <alignment horizontal="left" vertical="center"/>
    </xf>
    <xf numFmtId="164" fontId="14" fillId="24" borderId="0" xfId="153" applyNumberFormat="1" applyFont="1" applyFill="1" applyBorder="1" applyAlignment="1" applyProtection="1">
      <alignment horizontal="left" vertical="center"/>
    </xf>
    <xf numFmtId="167" fontId="15" fillId="0" borderId="36" xfId="0" applyNumberFormat="1" applyFont="1" applyFill="1" applyBorder="1" applyAlignment="1">
      <alignment horizontal="left" wrapText="1"/>
    </xf>
    <xf numFmtId="167" fontId="15" fillId="0" borderId="37" xfId="0" applyNumberFormat="1" applyFont="1" applyFill="1" applyBorder="1" applyAlignment="1">
      <alignment horizontal="left" wrapText="1"/>
    </xf>
    <xf numFmtId="167" fontId="15" fillId="0" borderId="38" xfId="0" applyNumberFormat="1" applyFont="1" applyFill="1" applyBorder="1" applyAlignment="1">
      <alignment horizontal="left" wrapText="1"/>
    </xf>
    <xf numFmtId="0" fontId="17" fillId="63" borderId="33" xfId="0" applyFont="1" applyFill="1" applyBorder="1" applyAlignment="1">
      <alignment horizontal="left" vertical="center"/>
    </xf>
    <xf numFmtId="0" fontId="17" fillId="63" borderId="34" xfId="0" applyFont="1" applyFill="1" applyBorder="1" applyAlignment="1">
      <alignment horizontal="left" vertical="center"/>
    </xf>
    <xf numFmtId="0" fontId="17" fillId="63" borderId="35" xfId="0" applyFont="1" applyFill="1" applyBorder="1" applyAlignment="1">
      <alignment horizontal="left" vertical="center"/>
    </xf>
    <xf numFmtId="15" fontId="93" fillId="63" borderId="36" xfId="0" quotePrefix="1" applyNumberFormat="1" applyFont="1" applyFill="1" applyBorder="1" applyAlignment="1">
      <alignment horizontal="left" vertical="center" wrapText="1"/>
    </xf>
    <xf numFmtId="0" fontId="93" fillId="63" borderId="37" xfId="0" applyFont="1" applyFill="1" applyBorder="1" applyAlignment="1">
      <alignment horizontal="left" vertical="center" wrapText="1"/>
    </xf>
    <xf numFmtId="0" fontId="93" fillId="63" borderId="38" xfId="0" applyFont="1" applyFill="1" applyBorder="1" applyAlignment="1">
      <alignment horizontal="left" vertical="center" wrapText="1"/>
    </xf>
    <xf numFmtId="0" fontId="5" fillId="24" borderId="39" xfId="0" applyFont="1" applyFill="1" applyBorder="1" applyAlignment="1">
      <alignment wrapText="1"/>
    </xf>
    <xf numFmtId="0" fontId="5" fillId="24" borderId="0" xfId="0" applyFont="1" applyFill="1" applyBorder="1" applyAlignment="1">
      <alignment wrapText="1"/>
    </xf>
    <xf numFmtId="0" fontId="5" fillId="24" borderId="40" xfId="0" applyFont="1" applyFill="1" applyBorder="1" applyAlignment="1">
      <alignment wrapText="1"/>
    </xf>
    <xf numFmtId="0" fontId="0" fillId="24" borderId="0" xfId="0" applyFill="1" applyBorder="1" applyAlignment="1">
      <alignment wrapText="1"/>
    </xf>
    <xf numFmtId="0" fontId="0" fillId="24" borderId="40" xfId="0" applyFill="1" applyBorder="1" applyAlignment="1">
      <alignment wrapText="1"/>
    </xf>
    <xf numFmtId="0" fontId="100" fillId="24" borderId="39" xfId="835" applyFill="1" applyBorder="1" applyAlignment="1">
      <alignment horizontal="left" wrapText="1"/>
    </xf>
    <xf numFmtId="0" fontId="100" fillId="24" borderId="0" xfId="835" applyFill="1" applyBorder="1" applyAlignment="1">
      <alignment horizontal="left" wrapText="1"/>
    </xf>
    <xf numFmtId="0" fontId="100" fillId="24" borderId="40" xfId="835" applyFill="1" applyBorder="1" applyAlignment="1">
      <alignment horizontal="left" wrapText="1"/>
    </xf>
    <xf numFmtId="0" fontId="5" fillId="24" borderId="36" xfId="0" applyFont="1" applyFill="1" applyBorder="1" applyAlignment="1">
      <alignment horizontal="left" wrapText="1"/>
    </xf>
    <xf numFmtId="0" fontId="5" fillId="24" borderId="37" xfId="0" applyFont="1" applyFill="1" applyBorder="1" applyAlignment="1">
      <alignment horizontal="left" wrapText="1"/>
    </xf>
    <xf numFmtId="0" fontId="5" fillId="24" borderId="38" xfId="0" applyFont="1" applyFill="1" applyBorder="1" applyAlignment="1">
      <alignment horizontal="left" wrapText="1"/>
    </xf>
    <xf numFmtId="0" fontId="95" fillId="64" borderId="31" xfId="0" applyFont="1" applyFill="1" applyBorder="1" applyAlignment="1" applyProtection="1">
      <alignment horizontal="left" vertical="center"/>
    </xf>
    <xf numFmtId="0" fontId="95" fillId="64" borderId="32" xfId="0" applyFont="1" applyFill="1" applyBorder="1" applyAlignment="1" applyProtection="1">
      <alignment horizontal="left" vertical="center"/>
    </xf>
    <xf numFmtId="0" fontId="95" fillId="64" borderId="42" xfId="0" applyFont="1" applyFill="1" applyBorder="1" applyAlignment="1" applyProtection="1">
      <alignment horizontal="left" vertical="center"/>
    </xf>
    <xf numFmtId="0" fontId="27" fillId="27" borderId="0" xfId="0" applyFont="1" applyFill="1" applyAlignment="1" applyProtection="1">
      <alignment horizontal="center"/>
      <protection locked="0"/>
    </xf>
    <xf numFmtId="0" fontId="28" fillId="64" borderId="12" xfId="0" applyFont="1" applyFill="1" applyBorder="1" applyAlignment="1" applyProtection="1">
      <alignment horizontal="left" vertical="center" wrapText="1"/>
    </xf>
    <xf numFmtId="0" fontId="28" fillId="64" borderId="43" xfId="0" applyFont="1" applyFill="1" applyBorder="1" applyAlignment="1" applyProtection="1">
      <alignment horizontal="left" vertical="center" wrapText="1"/>
    </xf>
    <xf numFmtId="14" fontId="5" fillId="64" borderId="46" xfId="0" applyNumberFormat="1" applyFont="1" applyFill="1" applyBorder="1" applyAlignment="1" applyProtection="1">
      <alignment horizontal="left" vertical="center" wrapText="1"/>
    </xf>
    <xf numFmtId="14" fontId="5" fillId="64" borderId="47" xfId="0" applyNumberFormat="1" applyFont="1" applyFill="1" applyBorder="1" applyAlignment="1" applyProtection="1">
      <alignment horizontal="left" vertical="center" wrapText="1"/>
    </xf>
    <xf numFmtId="14" fontId="5" fillId="64" borderId="48" xfId="0" applyNumberFormat="1" applyFont="1" applyFill="1" applyBorder="1" applyAlignment="1" applyProtection="1">
      <alignment horizontal="left" vertical="center" wrapText="1"/>
    </xf>
    <xf numFmtId="0" fontId="13" fillId="63" borderId="26" xfId="0" applyFont="1" applyFill="1" applyBorder="1" applyAlignment="1" applyProtection="1">
      <alignment horizontal="left" vertical="center" wrapText="1"/>
    </xf>
    <xf numFmtId="0" fontId="13" fillId="63" borderId="0" xfId="0" applyFont="1" applyFill="1" applyBorder="1" applyAlignment="1" applyProtection="1">
      <alignment horizontal="left" vertical="center" wrapText="1"/>
    </xf>
    <xf numFmtId="0" fontId="13" fillId="63" borderId="14" xfId="0" applyFont="1" applyFill="1" applyBorder="1" applyAlignment="1" applyProtection="1">
      <alignment horizontal="left" vertical="center" wrapText="1"/>
    </xf>
    <xf numFmtId="0" fontId="17" fillId="63" borderId="46" xfId="0" applyFont="1" applyFill="1" applyBorder="1" applyAlignment="1">
      <alignment horizontal="left"/>
    </xf>
    <xf numFmtId="0" fontId="17" fillId="63" borderId="47" xfId="0" applyFont="1" applyFill="1" applyBorder="1" applyAlignment="1">
      <alignment horizontal="left"/>
    </xf>
    <xf numFmtId="0" fontId="17" fillId="63" borderId="48" xfId="0" applyFont="1" applyFill="1" applyBorder="1" applyAlignment="1">
      <alignment horizontal="left"/>
    </xf>
    <xf numFmtId="0" fontId="96" fillId="65" borderId="46" xfId="0" applyFont="1" applyFill="1" applyBorder="1" applyAlignment="1">
      <alignment horizontal="left" vertical="center" wrapText="1"/>
    </xf>
    <xf numFmtId="0" fontId="96" fillId="65" borderId="47" xfId="0" applyFont="1" applyFill="1" applyBorder="1" applyAlignment="1">
      <alignment horizontal="left" vertical="center" wrapText="1"/>
    </xf>
    <xf numFmtId="0" fontId="96" fillId="65" borderId="48" xfId="0" applyFont="1" applyFill="1" applyBorder="1" applyAlignment="1">
      <alignment horizontal="left" vertical="center" wrapText="1"/>
    </xf>
    <xf numFmtId="0" fontId="5" fillId="0" borderId="39" xfId="0" applyFont="1" applyBorder="1" applyAlignment="1">
      <alignment horizontal="left" wrapText="1"/>
    </xf>
    <xf numFmtId="0" fontId="5" fillId="0" borderId="0" xfId="0" applyFont="1" applyBorder="1" applyAlignment="1">
      <alignment horizontal="left" wrapText="1"/>
    </xf>
    <xf numFmtId="0" fontId="5" fillId="0" borderId="40" xfId="0" applyFont="1" applyBorder="1" applyAlignment="1">
      <alignment horizontal="left"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3" xfId="0" applyFont="1" applyBorder="1" applyAlignment="1">
      <alignment horizontal="left"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9" xfId="0" applyFont="1" applyBorder="1" applyAlignment="1">
      <alignment horizontal="left"/>
    </xf>
    <xf numFmtId="0" fontId="5" fillId="0" borderId="0" xfId="0" applyFont="1" applyBorder="1" applyAlignment="1">
      <alignment horizontal="left"/>
    </xf>
    <xf numFmtId="2" fontId="7" fillId="61" borderId="0" xfId="836" applyNumberFormat="1" applyFont="1" applyFill="1" applyAlignment="1">
      <alignment horizontal="left" vertical="center" wrapText="1"/>
    </xf>
    <xf numFmtId="0" fontId="97" fillId="63" borderId="52" xfId="836" applyFont="1" applyFill="1" applyBorder="1" applyAlignment="1">
      <alignment horizontal="center" wrapText="1"/>
    </xf>
    <xf numFmtId="0" fontId="97" fillId="63" borderId="53" xfId="836" applyFont="1" applyFill="1" applyBorder="1" applyAlignment="1">
      <alignment horizontal="center" wrapText="1"/>
    </xf>
    <xf numFmtId="0" fontId="17" fillId="63" borderId="39" xfId="836" applyFont="1" applyFill="1" applyBorder="1" applyAlignment="1">
      <alignment horizontal="left" vertical="center"/>
    </xf>
    <xf numFmtId="0" fontId="17" fillId="63" borderId="0" xfId="836" applyFont="1" applyFill="1" applyAlignment="1">
      <alignment horizontal="left" vertical="center"/>
    </xf>
    <xf numFmtId="0" fontId="17" fillId="63" borderId="40" xfId="836" applyFont="1" applyFill="1" applyBorder="1" applyAlignment="1">
      <alignment horizontal="left" vertical="center"/>
    </xf>
    <xf numFmtId="2" fontId="7" fillId="61" borderId="0" xfId="836" applyNumberFormat="1" applyFont="1" applyFill="1" applyAlignment="1">
      <alignment horizontal="left" vertical="center"/>
    </xf>
  </cellXfs>
  <cellStyles count="839">
    <cellStyle name="20% - Accent1 2" xfId="1" xr:uid="{00000000-0005-0000-0000-000000000000}"/>
    <cellStyle name="20% - Accent1 2 2" xfId="2" xr:uid="{00000000-0005-0000-0000-000001000000}"/>
    <cellStyle name="20% - Accent1 3" xfId="3" xr:uid="{00000000-0005-0000-0000-000002000000}"/>
    <cellStyle name="20% - Accent1 4" xfId="4" xr:uid="{00000000-0005-0000-0000-000003000000}"/>
    <cellStyle name="20% - Accent2 2" xfId="5" xr:uid="{00000000-0005-0000-0000-000004000000}"/>
    <cellStyle name="20% - Accent2 2 2" xfId="6" xr:uid="{00000000-0005-0000-0000-000005000000}"/>
    <cellStyle name="20% - Accent2 3" xfId="7" xr:uid="{00000000-0005-0000-0000-000006000000}"/>
    <cellStyle name="20% - Accent2 4" xfId="8" xr:uid="{00000000-0005-0000-0000-000007000000}"/>
    <cellStyle name="20% - Accent3 2" xfId="9" xr:uid="{00000000-0005-0000-0000-000008000000}"/>
    <cellStyle name="20% - Accent3 2 2" xfId="10" xr:uid="{00000000-0005-0000-0000-000009000000}"/>
    <cellStyle name="20% - Accent3 3" xfId="11" xr:uid="{00000000-0005-0000-0000-00000A000000}"/>
    <cellStyle name="20% - Accent3 4" xfId="12" xr:uid="{00000000-0005-0000-0000-00000B000000}"/>
    <cellStyle name="20% - Accent4 2" xfId="13" xr:uid="{00000000-0005-0000-0000-00000C000000}"/>
    <cellStyle name="20% - Accent4 2 2" xfId="14" xr:uid="{00000000-0005-0000-0000-00000D000000}"/>
    <cellStyle name="20% - Accent4 3" xfId="15" xr:uid="{00000000-0005-0000-0000-00000E000000}"/>
    <cellStyle name="20% - Accent4 4" xfId="16" xr:uid="{00000000-0005-0000-0000-00000F000000}"/>
    <cellStyle name="20% - Accent4 5" xfId="17" xr:uid="{00000000-0005-0000-0000-000010000000}"/>
    <cellStyle name="20% - Accent5 2" xfId="18" xr:uid="{00000000-0005-0000-0000-000011000000}"/>
    <cellStyle name="20% - Accent5 2 2" xfId="19" xr:uid="{00000000-0005-0000-0000-000012000000}"/>
    <cellStyle name="20% - Accent5 3" xfId="20" xr:uid="{00000000-0005-0000-0000-000013000000}"/>
    <cellStyle name="20% - Accent5 4" xfId="21" xr:uid="{00000000-0005-0000-0000-000014000000}"/>
    <cellStyle name="20% - Accent6 2" xfId="22" xr:uid="{00000000-0005-0000-0000-000015000000}"/>
    <cellStyle name="20% - Accent6 2 2" xfId="23" xr:uid="{00000000-0005-0000-0000-000016000000}"/>
    <cellStyle name="20% - Accent6 3" xfId="24" xr:uid="{00000000-0005-0000-0000-000017000000}"/>
    <cellStyle name="20% - Accent6 4" xfId="25" xr:uid="{00000000-0005-0000-0000-000018000000}"/>
    <cellStyle name="40% - Accent1 2" xfId="26" xr:uid="{00000000-0005-0000-0000-000019000000}"/>
    <cellStyle name="40% - Accent1 2 2" xfId="27" xr:uid="{00000000-0005-0000-0000-00001A000000}"/>
    <cellStyle name="40% - Accent1 3" xfId="28" xr:uid="{00000000-0005-0000-0000-00001B000000}"/>
    <cellStyle name="40% - Accent1 4" xfId="29" xr:uid="{00000000-0005-0000-0000-00001C000000}"/>
    <cellStyle name="40% - Accent2 2" xfId="30" xr:uid="{00000000-0005-0000-0000-00001D000000}"/>
    <cellStyle name="40% - Accent2 2 2" xfId="31" xr:uid="{00000000-0005-0000-0000-00001E000000}"/>
    <cellStyle name="40% - Accent2 3" xfId="32" xr:uid="{00000000-0005-0000-0000-00001F000000}"/>
    <cellStyle name="40% - Accent2 4" xfId="33" xr:uid="{00000000-0005-0000-0000-000020000000}"/>
    <cellStyle name="40% - Accent3 2" xfId="34" xr:uid="{00000000-0005-0000-0000-000021000000}"/>
    <cellStyle name="40% - Accent3 2 2" xfId="35" xr:uid="{00000000-0005-0000-0000-000022000000}"/>
    <cellStyle name="40% - Accent3 3" xfId="36" xr:uid="{00000000-0005-0000-0000-000023000000}"/>
    <cellStyle name="40% - Accent3 4" xfId="37" xr:uid="{00000000-0005-0000-0000-000024000000}"/>
    <cellStyle name="40% - Accent4 2" xfId="38" xr:uid="{00000000-0005-0000-0000-000025000000}"/>
    <cellStyle name="40% - Accent4 2 2" xfId="39" xr:uid="{00000000-0005-0000-0000-000026000000}"/>
    <cellStyle name="40% - Accent4 3" xfId="40" xr:uid="{00000000-0005-0000-0000-000027000000}"/>
    <cellStyle name="40% - Accent4 4" xfId="41" xr:uid="{00000000-0005-0000-0000-000028000000}"/>
    <cellStyle name="40% - Accent5 2" xfId="42" xr:uid="{00000000-0005-0000-0000-000029000000}"/>
    <cellStyle name="40% - Accent5 2 2" xfId="43" xr:uid="{00000000-0005-0000-0000-00002A000000}"/>
    <cellStyle name="40% - Accent5 3" xfId="44" xr:uid="{00000000-0005-0000-0000-00002B000000}"/>
    <cellStyle name="40% - Accent5 4" xfId="45" xr:uid="{00000000-0005-0000-0000-00002C000000}"/>
    <cellStyle name="40% - Accent6 2" xfId="46" xr:uid="{00000000-0005-0000-0000-00002D000000}"/>
    <cellStyle name="40% - Accent6 2 2" xfId="47" xr:uid="{00000000-0005-0000-0000-00002E000000}"/>
    <cellStyle name="40% - Accent6 3" xfId="48" xr:uid="{00000000-0005-0000-0000-00002F000000}"/>
    <cellStyle name="40% - Accent6 4" xfId="49" xr:uid="{00000000-0005-0000-0000-000030000000}"/>
    <cellStyle name="60% - Accent1 2" xfId="50" xr:uid="{00000000-0005-0000-0000-000031000000}"/>
    <cellStyle name="60% - Accent1 2 2" xfId="51" xr:uid="{00000000-0005-0000-0000-000032000000}"/>
    <cellStyle name="60% - Accent1 3" xfId="52" xr:uid="{00000000-0005-0000-0000-000033000000}"/>
    <cellStyle name="60% - Accent1 4" xfId="53" xr:uid="{00000000-0005-0000-0000-000034000000}"/>
    <cellStyle name="60% - Accent2 2" xfId="54" xr:uid="{00000000-0005-0000-0000-000035000000}"/>
    <cellStyle name="60% - Accent2 2 2" xfId="55" xr:uid="{00000000-0005-0000-0000-000036000000}"/>
    <cellStyle name="60% - Accent2 3" xfId="56" xr:uid="{00000000-0005-0000-0000-000037000000}"/>
    <cellStyle name="60% - Accent2 4" xfId="57" xr:uid="{00000000-0005-0000-0000-000038000000}"/>
    <cellStyle name="60% - Accent3 2" xfId="58" xr:uid="{00000000-0005-0000-0000-000039000000}"/>
    <cellStyle name="60% - Accent3 2 2" xfId="59" xr:uid="{00000000-0005-0000-0000-00003A000000}"/>
    <cellStyle name="60% - Accent3 3" xfId="60" xr:uid="{00000000-0005-0000-0000-00003B000000}"/>
    <cellStyle name="60% - Accent3 4" xfId="61" xr:uid="{00000000-0005-0000-0000-00003C000000}"/>
    <cellStyle name="60% - Accent4 2" xfId="62" xr:uid="{00000000-0005-0000-0000-00003D000000}"/>
    <cellStyle name="60% - Accent4 2 2" xfId="63" xr:uid="{00000000-0005-0000-0000-00003E000000}"/>
    <cellStyle name="60% - Accent4 3" xfId="64" xr:uid="{00000000-0005-0000-0000-00003F000000}"/>
    <cellStyle name="60% - Accent4 4" xfId="65" xr:uid="{00000000-0005-0000-0000-000040000000}"/>
    <cellStyle name="60% - Accent5 2" xfId="66" xr:uid="{00000000-0005-0000-0000-000041000000}"/>
    <cellStyle name="60% - Accent5 2 2" xfId="67" xr:uid="{00000000-0005-0000-0000-000042000000}"/>
    <cellStyle name="60% - Accent5 3" xfId="68" xr:uid="{00000000-0005-0000-0000-000043000000}"/>
    <cellStyle name="60% - Accent5 4" xfId="69" xr:uid="{00000000-0005-0000-0000-000044000000}"/>
    <cellStyle name="60% - Accent6 2" xfId="70" xr:uid="{00000000-0005-0000-0000-000045000000}"/>
    <cellStyle name="60% - Accent6 2 2" xfId="71" xr:uid="{00000000-0005-0000-0000-000046000000}"/>
    <cellStyle name="60% - Accent6 3" xfId="72" xr:uid="{00000000-0005-0000-0000-000047000000}"/>
    <cellStyle name="60% - Accent6 4" xfId="73" xr:uid="{00000000-0005-0000-0000-000048000000}"/>
    <cellStyle name="Accent1 2" xfId="74" xr:uid="{00000000-0005-0000-0000-000049000000}"/>
    <cellStyle name="Accent1 2 2" xfId="75" xr:uid="{00000000-0005-0000-0000-00004A000000}"/>
    <cellStyle name="Accent1 3" xfId="76" xr:uid="{00000000-0005-0000-0000-00004B000000}"/>
    <cellStyle name="Accent1 4" xfId="77" xr:uid="{00000000-0005-0000-0000-00004C000000}"/>
    <cellStyle name="Accent2 2" xfId="78" xr:uid="{00000000-0005-0000-0000-00004D000000}"/>
    <cellStyle name="Accent2 2 2" xfId="79" xr:uid="{00000000-0005-0000-0000-00004E000000}"/>
    <cellStyle name="Accent2 3" xfId="80" xr:uid="{00000000-0005-0000-0000-00004F000000}"/>
    <cellStyle name="Accent2 4" xfId="81" xr:uid="{00000000-0005-0000-0000-000050000000}"/>
    <cellStyle name="Accent3 2" xfId="82" xr:uid="{00000000-0005-0000-0000-000051000000}"/>
    <cellStyle name="Accent3 2 2" xfId="83" xr:uid="{00000000-0005-0000-0000-000052000000}"/>
    <cellStyle name="Accent3 3" xfId="84" xr:uid="{00000000-0005-0000-0000-000053000000}"/>
    <cellStyle name="Accent3 4" xfId="85" xr:uid="{00000000-0005-0000-0000-000054000000}"/>
    <cellStyle name="Accent4 2" xfId="86" xr:uid="{00000000-0005-0000-0000-000055000000}"/>
    <cellStyle name="Accent4 2 2" xfId="87" xr:uid="{00000000-0005-0000-0000-000056000000}"/>
    <cellStyle name="Accent4 3" xfId="88" xr:uid="{00000000-0005-0000-0000-000057000000}"/>
    <cellStyle name="Accent4 4" xfId="89" xr:uid="{00000000-0005-0000-0000-000058000000}"/>
    <cellStyle name="Accent4 5" xfId="90" xr:uid="{00000000-0005-0000-0000-000059000000}"/>
    <cellStyle name="Accent5 2" xfId="91" xr:uid="{00000000-0005-0000-0000-00005A000000}"/>
    <cellStyle name="Accent5 2 2" xfId="92" xr:uid="{00000000-0005-0000-0000-00005B000000}"/>
    <cellStyle name="Accent5 3" xfId="93" xr:uid="{00000000-0005-0000-0000-00005C000000}"/>
    <cellStyle name="Accent5 4" xfId="94" xr:uid="{00000000-0005-0000-0000-00005D000000}"/>
    <cellStyle name="Accent6 2" xfId="95" xr:uid="{00000000-0005-0000-0000-00005E000000}"/>
    <cellStyle name="Accent6 2 2" xfId="96" xr:uid="{00000000-0005-0000-0000-00005F000000}"/>
    <cellStyle name="Accent6 3" xfId="97" xr:uid="{00000000-0005-0000-0000-000060000000}"/>
    <cellStyle name="Accent6 4" xfId="98" xr:uid="{00000000-0005-0000-0000-000061000000}"/>
    <cellStyle name="Bad 2" xfId="99" xr:uid="{00000000-0005-0000-0000-000062000000}"/>
    <cellStyle name="Bad 2 2" xfId="100" xr:uid="{00000000-0005-0000-0000-000063000000}"/>
    <cellStyle name="Bad 3" xfId="101" xr:uid="{00000000-0005-0000-0000-000064000000}"/>
    <cellStyle name="Bad 4" xfId="102" xr:uid="{00000000-0005-0000-0000-000065000000}"/>
    <cellStyle name="Calculation 2" xfId="103" xr:uid="{00000000-0005-0000-0000-000066000000}"/>
    <cellStyle name="Calculation 2 2" xfId="104" xr:uid="{00000000-0005-0000-0000-000067000000}"/>
    <cellStyle name="Calculation 2 2 2" xfId="105" xr:uid="{00000000-0005-0000-0000-000068000000}"/>
    <cellStyle name="Calculation 2 2 2 2" xfId="106" xr:uid="{00000000-0005-0000-0000-000069000000}"/>
    <cellStyle name="Calculation 2 2 2 2 2" xfId="107" xr:uid="{00000000-0005-0000-0000-00006A000000}"/>
    <cellStyle name="Calculation 2 2 2 2 3" xfId="108" xr:uid="{00000000-0005-0000-0000-00006B000000}"/>
    <cellStyle name="Calculation 2 2 2 3" xfId="109" xr:uid="{00000000-0005-0000-0000-00006C000000}"/>
    <cellStyle name="Calculation 2 2 2 4" xfId="110" xr:uid="{00000000-0005-0000-0000-00006D000000}"/>
    <cellStyle name="Calculation 2 2 3" xfId="111" xr:uid="{00000000-0005-0000-0000-00006E000000}"/>
    <cellStyle name="Calculation 2 2 3 2" xfId="112" xr:uid="{00000000-0005-0000-0000-00006F000000}"/>
    <cellStyle name="Calculation 2 2 3 3" xfId="113" xr:uid="{00000000-0005-0000-0000-000070000000}"/>
    <cellStyle name="Calculation 2 2 4" xfId="114" xr:uid="{00000000-0005-0000-0000-000071000000}"/>
    <cellStyle name="Calculation 2 2 5" xfId="115" xr:uid="{00000000-0005-0000-0000-000072000000}"/>
    <cellStyle name="Calculation 2 3" xfId="116" xr:uid="{00000000-0005-0000-0000-000073000000}"/>
    <cellStyle name="Calculation 2 3 2" xfId="117" xr:uid="{00000000-0005-0000-0000-000074000000}"/>
    <cellStyle name="Calculation 2 3 2 2" xfId="118" xr:uid="{00000000-0005-0000-0000-000075000000}"/>
    <cellStyle name="Calculation 2 3 2 3" xfId="119" xr:uid="{00000000-0005-0000-0000-000076000000}"/>
    <cellStyle name="Calculation 2 3 3" xfId="120" xr:uid="{00000000-0005-0000-0000-000077000000}"/>
    <cellStyle name="Calculation 2 3 4" xfId="121" xr:uid="{00000000-0005-0000-0000-000078000000}"/>
    <cellStyle name="Calculation 2 4" xfId="122" xr:uid="{00000000-0005-0000-0000-000079000000}"/>
    <cellStyle name="Calculation 2 5" xfId="123" xr:uid="{00000000-0005-0000-0000-00007A000000}"/>
    <cellStyle name="Calculation 2 5 2" xfId="124" xr:uid="{00000000-0005-0000-0000-00007B000000}"/>
    <cellStyle name="Calculation 2 5 3" xfId="125" xr:uid="{00000000-0005-0000-0000-00007C000000}"/>
    <cellStyle name="Calculation 2 6" xfId="126" xr:uid="{00000000-0005-0000-0000-00007D000000}"/>
    <cellStyle name="Calculation 2 7" xfId="127" xr:uid="{00000000-0005-0000-0000-00007E000000}"/>
    <cellStyle name="Calculation 3" xfId="128" xr:uid="{00000000-0005-0000-0000-00007F000000}"/>
    <cellStyle name="Calculation 3 2" xfId="129" xr:uid="{00000000-0005-0000-0000-000080000000}"/>
    <cellStyle name="Calculation 3 2 2" xfId="130" xr:uid="{00000000-0005-0000-0000-000081000000}"/>
    <cellStyle name="Calculation 3 2 2 2" xfId="131" xr:uid="{00000000-0005-0000-0000-000082000000}"/>
    <cellStyle name="Calculation 3 2 2 3" xfId="132" xr:uid="{00000000-0005-0000-0000-000083000000}"/>
    <cellStyle name="Calculation 3 2 3" xfId="133" xr:uid="{00000000-0005-0000-0000-000084000000}"/>
    <cellStyle name="Calculation 3 2 4" xfId="134" xr:uid="{00000000-0005-0000-0000-000085000000}"/>
    <cellStyle name="Calculation 3 3" xfId="135" xr:uid="{00000000-0005-0000-0000-000086000000}"/>
    <cellStyle name="Calculation 3 3 2" xfId="136" xr:uid="{00000000-0005-0000-0000-000087000000}"/>
    <cellStyle name="Calculation 3 3 3" xfId="137" xr:uid="{00000000-0005-0000-0000-000088000000}"/>
    <cellStyle name="Calculation 3 4" xfId="138" xr:uid="{00000000-0005-0000-0000-000089000000}"/>
    <cellStyle name="Calculation 3 5" xfId="139" xr:uid="{00000000-0005-0000-0000-00008A000000}"/>
    <cellStyle name="Calculation 4" xfId="140" xr:uid="{00000000-0005-0000-0000-00008B000000}"/>
    <cellStyle name="Calculation 4 2" xfId="141" xr:uid="{00000000-0005-0000-0000-00008C000000}"/>
    <cellStyle name="Calculation 4 2 2" xfId="142" xr:uid="{00000000-0005-0000-0000-00008D000000}"/>
    <cellStyle name="Calculation 4 2 3" xfId="143" xr:uid="{00000000-0005-0000-0000-00008E000000}"/>
    <cellStyle name="Calculation 4 3" xfId="144" xr:uid="{00000000-0005-0000-0000-00008F000000}"/>
    <cellStyle name="Calculation 4 4" xfId="145" xr:uid="{00000000-0005-0000-0000-000090000000}"/>
    <cellStyle name="Calculation 5" xfId="146" xr:uid="{00000000-0005-0000-0000-000091000000}"/>
    <cellStyle name="Calculation 5 2" xfId="147" xr:uid="{00000000-0005-0000-0000-000092000000}"/>
    <cellStyle name="Calculation 5 3" xfId="148" xr:uid="{00000000-0005-0000-0000-000093000000}"/>
    <cellStyle name="Check Cell 2" xfId="149" xr:uid="{00000000-0005-0000-0000-000094000000}"/>
    <cellStyle name="Check Cell 2 2" xfId="150" xr:uid="{00000000-0005-0000-0000-000095000000}"/>
    <cellStyle name="Check Cell 3" xfId="151" xr:uid="{00000000-0005-0000-0000-000096000000}"/>
    <cellStyle name="Check Cell 4" xfId="152" xr:uid="{00000000-0005-0000-0000-000097000000}"/>
    <cellStyle name="Comma" xfId="153" builtinId="3"/>
    <cellStyle name="Comma 10" xfId="154" xr:uid="{00000000-0005-0000-0000-000099000000}"/>
    <cellStyle name="Comma 10 2" xfId="155" xr:uid="{00000000-0005-0000-0000-00009A000000}"/>
    <cellStyle name="Comma 10 3" xfId="156" xr:uid="{00000000-0005-0000-0000-00009B000000}"/>
    <cellStyle name="Comma 11" xfId="157" xr:uid="{00000000-0005-0000-0000-00009C000000}"/>
    <cellStyle name="Comma 2" xfId="158" xr:uid="{00000000-0005-0000-0000-00009D000000}"/>
    <cellStyle name="Comma 2 2" xfId="159" xr:uid="{00000000-0005-0000-0000-00009E000000}"/>
    <cellStyle name="Comma 2 2 2" xfId="160" xr:uid="{00000000-0005-0000-0000-00009F000000}"/>
    <cellStyle name="Comma 2 3" xfId="161" xr:uid="{00000000-0005-0000-0000-0000A0000000}"/>
    <cellStyle name="Comma 2 3 2" xfId="162" xr:uid="{00000000-0005-0000-0000-0000A1000000}"/>
    <cellStyle name="Comma 2 3 3" xfId="163" xr:uid="{00000000-0005-0000-0000-0000A2000000}"/>
    <cellStyle name="Comma 2 3 4" xfId="164" xr:uid="{00000000-0005-0000-0000-0000A3000000}"/>
    <cellStyle name="Comma 2 4" xfId="165" xr:uid="{00000000-0005-0000-0000-0000A4000000}"/>
    <cellStyle name="Comma 3" xfId="166" xr:uid="{00000000-0005-0000-0000-0000A5000000}"/>
    <cellStyle name="Comma 3 2" xfId="167" xr:uid="{00000000-0005-0000-0000-0000A6000000}"/>
    <cellStyle name="Comma 3 3" xfId="168" xr:uid="{00000000-0005-0000-0000-0000A7000000}"/>
    <cellStyle name="Comma 3 3 2" xfId="169" xr:uid="{00000000-0005-0000-0000-0000A8000000}"/>
    <cellStyle name="Comma 3 3 2 2" xfId="170" xr:uid="{00000000-0005-0000-0000-0000A9000000}"/>
    <cellStyle name="Comma 3 3 2 2 2" xfId="171" xr:uid="{00000000-0005-0000-0000-0000AA000000}"/>
    <cellStyle name="Comma 3 3 2 3" xfId="172" xr:uid="{00000000-0005-0000-0000-0000AB000000}"/>
    <cellStyle name="Comma 3 3 3" xfId="173" xr:uid="{00000000-0005-0000-0000-0000AC000000}"/>
    <cellStyle name="Comma 3 3 3 2" xfId="174" xr:uid="{00000000-0005-0000-0000-0000AD000000}"/>
    <cellStyle name="Comma 3 3 4" xfId="175" xr:uid="{00000000-0005-0000-0000-0000AE000000}"/>
    <cellStyle name="Comma 3 4" xfId="176" xr:uid="{00000000-0005-0000-0000-0000AF000000}"/>
    <cellStyle name="Comma 3 4 2" xfId="177" xr:uid="{00000000-0005-0000-0000-0000B0000000}"/>
    <cellStyle name="Comma 3 4 2 2" xfId="178" xr:uid="{00000000-0005-0000-0000-0000B1000000}"/>
    <cellStyle name="Comma 3 4 3" xfId="179" xr:uid="{00000000-0005-0000-0000-0000B2000000}"/>
    <cellStyle name="Comma 3 5" xfId="180" xr:uid="{00000000-0005-0000-0000-0000B3000000}"/>
    <cellStyle name="Comma 3 5 2" xfId="181" xr:uid="{00000000-0005-0000-0000-0000B4000000}"/>
    <cellStyle name="Comma 3 5 2 2" xfId="182" xr:uid="{00000000-0005-0000-0000-0000B5000000}"/>
    <cellStyle name="Comma 3 5 3" xfId="183" xr:uid="{00000000-0005-0000-0000-0000B6000000}"/>
    <cellStyle name="Comma 3 6" xfId="184" xr:uid="{00000000-0005-0000-0000-0000B7000000}"/>
    <cellStyle name="Comma 3 6 2" xfId="185" xr:uid="{00000000-0005-0000-0000-0000B8000000}"/>
    <cellStyle name="Comma 3 6 2 2" xfId="186" xr:uid="{00000000-0005-0000-0000-0000B9000000}"/>
    <cellStyle name="Comma 3 6 3" xfId="187" xr:uid="{00000000-0005-0000-0000-0000BA000000}"/>
    <cellStyle name="Comma 3 7" xfId="188" xr:uid="{00000000-0005-0000-0000-0000BB000000}"/>
    <cellStyle name="Comma 3 7 2" xfId="189" xr:uid="{00000000-0005-0000-0000-0000BC000000}"/>
    <cellStyle name="Comma 3 8" xfId="190" xr:uid="{00000000-0005-0000-0000-0000BD000000}"/>
    <cellStyle name="Comma 4" xfId="191" xr:uid="{00000000-0005-0000-0000-0000BE000000}"/>
    <cellStyle name="Comma 4 2" xfId="192" xr:uid="{00000000-0005-0000-0000-0000BF000000}"/>
    <cellStyle name="Comma 4 2 2" xfId="193" xr:uid="{00000000-0005-0000-0000-0000C0000000}"/>
    <cellStyle name="Comma 4 2 2 2" xfId="194" xr:uid="{00000000-0005-0000-0000-0000C1000000}"/>
    <cellStyle name="Comma 4 2 2 2 2" xfId="195" xr:uid="{00000000-0005-0000-0000-0000C2000000}"/>
    <cellStyle name="Comma 4 2 2 3" xfId="196" xr:uid="{00000000-0005-0000-0000-0000C3000000}"/>
    <cellStyle name="Comma 4 2 3" xfId="197" xr:uid="{00000000-0005-0000-0000-0000C4000000}"/>
    <cellStyle name="Comma 4 2 3 2" xfId="198" xr:uid="{00000000-0005-0000-0000-0000C5000000}"/>
    <cellStyle name="Comma 4 2 4" xfId="199" xr:uid="{00000000-0005-0000-0000-0000C6000000}"/>
    <cellStyle name="Comma 4 3" xfId="200" xr:uid="{00000000-0005-0000-0000-0000C7000000}"/>
    <cellStyle name="Comma 4 3 2" xfId="201" xr:uid="{00000000-0005-0000-0000-0000C8000000}"/>
    <cellStyle name="Comma 4 3 2 2" xfId="202" xr:uid="{00000000-0005-0000-0000-0000C9000000}"/>
    <cellStyle name="Comma 4 3 3" xfId="203" xr:uid="{00000000-0005-0000-0000-0000CA000000}"/>
    <cellStyle name="Comma 4 4" xfId="204" xr:uid="{00000000-0005-0000-0000-0000CB000000}"/>
    <cellStyle name="Comma 4 4 2" xfId="205" xr:uid="{00000000-0005-0000-0000-0000CC000000}"/>
    <cellStyle name="Comma 4 4 2 2" xfId="206" xr:uid="{00000000-0005-0000-0000-0000CD000000}"/>
    <cellStyle name="Comma 4 4 3" xfId="207" xr:uid="{00000000-0005-0000-0000-0000CE000000}"/>
    <cellStyle name="Comma 4 5" xfId="208" xr:uid="{00000000-0005-0000-0000-0000CF000000}"/>
    <cellStyle name="Comma 4 5 2" xfId="209" xr:uid="{00000000-0005-0000-0000-0000D0000000}"/>
    <cellStyle name="Comma 4 5 2 2" xfId="210" xr:uid="{00000000-0005-0000-0000-0000D1000000}"/>
    <cellStyle name="Comma 4 5 3" xfId="211" xr:uid="{00000000-0005-0000-0000-0000D2000000}"/>
    <cellStyle name="Comma 4 6" xfId="212" xr:uid="{00000000-0005-0000-0000-0000D3000000}"/>
    <cellStyle name="Comma 4 6 2" xfId="213" xr:uid="{00000000-0005-0000-0000-0000D4000000}"/>
    <cellStyle name="Comma 4 7" xfId="214" xr:uid="{00000000-0005-0000-0000-0000D5000000}"/>
    <cellStyle name="Comma 5" xfId="215" xr:uid="{00000000-0005-0000-0000-0000D6000000}"/>
    <cellStyle name="Comma 5 2" xfId="216" xr:uid="{00000000-0005-0000-0000-0000D7000000}"/>
    <cellStyle name="Comma 5 2 2" xfId="217" xr:uid="{00000000-0005-0000-0000-0000D8000000}"/>
    <cellStyle name="Comma 5 2 2 2" xfId="218" xr:uid="{00000000-0005-0000-0000-0000D9000000}"/>
    <cellStyle name="Comma 5 2 2 2 2" xfId="219" xr:uid="{00000000-0005-0000-0000-0000DA000000}"/>
    <cellStyle name="Comma 5 2 2 3" xfId="220" xr:uid="{00000000-0005-0000-0000-0000DB000000}"/>
    <cellStyle name="Comma 5 2 3" xfId="221" xr:uid="{00000000-0005-0000-0000-0000DC000000}"/>
    <cellStyle name="Comma 5 2 3 2" xfId="222" xr:uid="{00000000-0005-0000-0000-0000DD000000}"/>
    <cellStyle name="Comma 5 2 4" xfId="223" xr:uid="{00000000-0005-0000-0000-0000DE000000}"/>
    <cellStyle name="Comma 5 3" xfId="224" xr:uid="{00000000-0005-0000-0000-0000DF000000}"/>
    <cellStyle name="Comma 5 3 2" xfId="225" xr:uid="{00000000-0005-0000-0000-0000E0000000}"/>
    <cellStyle name="Comma 5 3 2 2" xfId="226" xr:uid="{00000000-0005-0000-0000-0000E1000000}"/>
    <cellStyle name="Comma 5 3 3" xfId="227" xr:uid="{00000000-0005-0000-0000-0000E2000000}"/>
    <cellStyle name="Comma 5 4" xfId="228" xr:uid="{00000000-0005-0000-0000-0000E3000000}"/>
    <cellStyle name="Comma 5 4 2" xfId="229" xr:uid="{00000000-0005-0000-0000-0000E4000000}"/>
    <cellStyle name="Comma 5 4 2 2" xfId="230" xr:uid="{00000000-0005-0000-0000-0000E5000000}"/>
    <cellStyle name="Comma 5 4 3" xfId="231" xr:uid="{00000000-0005-0000-0000-0000E6000000}"/>
    <cellStyle name="Comma 5 5" xfId="232" xr:uid="{00000000-0005-0000-0000-0000E7000000}"/>
    <cellStyle name="Comma 5 5 2" xfId="233" xr:uid="{00000000-0005-0000-0000-0000E8000000}"/>
    <cellStyle name="Comma 5 5 2 2" xfId="234" xr:uid="{00000000-0005-0000-0000-0000E9000000}"/>
    <cellStyle name="Comma 5 5 3" xfId="235" xr:uid="{00000000-0005-0000-0000-0000EA000000}"/>
    <cellStyle name="Comma 5 6" xfId="236" xr:uid="{00000000-0005-0000-0000-0000EB000000}"/>
    <cellStyle name="Comma 5 6 2" xfId="237" xr:uid="{00000000-0005-0000-0000-0000EC000000}"/>
    <cellStyle name="Comma 5 7" xfId="238" xr:uid="{00000000-0005-0000-0000-0000ED000000}"/>
    <cellStyle name="Comma 6" xfId="239" xr:uid="{00000000-0005-0000-0000-0000EE000000}"/>
    <cellStyle name="Comma 7" xfId="240" xr:uid="{00000000-0005-0000-0000-0000EF000000}"/>
    <cellStyle name="Comma 8" xfId="241" xr:uid="{00000000-0005-0000-0000-0000F0000000}"/>
    <cellStyle name="Comma 9" xfId="242" xr:uid="{00000000-0005-0000-0000-0000F1000000}"/>
    <cellStyle name="Currency" xfId="243" builtinId="4"/>
    <cellStyle name="Currency 10" xfId="244" xr:uid="{00000000-0005-0000-0000-0000F3000000}"/>
    <cellStyle name="Currency 2" xfId="245" xr:uid="{00000000-0005-0000-0000-0000F4000000}"/>
    <cellStyle name="Currency 2 10" xfId="246" xr:uid="{00000000-0005-0000-0000-0000F5000000}"/>
    <cellStyle name="Currency 2 11" xfId="247" xr:uid="{00000000-0005-0000-0000-0000F6000000}"/>
    <cellStyle name="Currency 2 2" xfId="248" xr:uid="{00000000-0005-0000-0000-0000F7000000}"/>
    <cellStyle name="Currency 2 2 2" xfId="249" xr:uid="{00000000-0005-0000-0000-0000F8000000}"/>
    <cellStyle name="Currency 2 3" xfId="250" xr:uid="{00000000-0005-0000-0000-0000F9000000}"/>
    <cellStyle name="Currency 2 3 2" xfId="251" xr:uid="{00000000-0005-0000-0000-0000FA000000}"/>
    <cellStyle name="Currency 2 4" xfId="252" xr:uid="{00000000-0005-0000-0000-0000FB000000}"/>
    <cellStyle name="Currency 2 4 2" xfId="253" xr:uid="{00000000-0005-0000-0000-0000FC000000}"/>
    <cellStyle name="Currency 2 4 2 2" xfId="254" xr:uid="{00000000-0005-0000-0000-0000FD000000}"/>
    <cellStyle name="Currency 2 4 2 2 2" xfId="255" xr:uid="{00000000-0005-0000-0000-0000FE000000}"/>
    <cellStyle name="Currency 2 4 2 3" xfId="256" xr:uid="{00000000-0005-0000-0000-0000FF000000}"/>
    <cellStyle name="Currency 2 4 3" xfId="257" xr:uid="{00000000-0005-0000-0000-000000010000}"/>
    <cellStyle name="Currency 2 4 3 2" xfId="258" xr:uid="{00000000-0005-0000-0000-000001010000}"/>
    <cellStyle name="Currency 2 4 4" xfId="259" xr:uid="{00000000-0005-0000-0000-000002010000}"/>
    <cellStyle name="Currency 2 5" xfId="260" xr:uid="{00000000-0005-0000-0000-000003010000}"/>
    <cellStyle name="Currency 2 5 2" xfId="261" xr:uid="{00000000-0005-0000-0000-000004010000}"/>
    <cellStyle name="Currency 2 5 2 2" xfId="262" xr:uid="{00000000-0005-0000-0000-000005010000}"/>
    <cellStyle name="Currency 2 5 3" xfId="263" xr:uid="{00000000-0005-0000-0000-000006010000}"/>
    <cellStyle name="Currency 2 6" xfId="264" xr:uid="{00000000-0005-0000-0000-000007010000}"/>
    <cellStyle name="Currency 2 6 2" xfId="265" xr:uid="{00000000-0005-0000-0000-000008010000}"/>
    <cellStyle name="Currency 2 6 2 2" xfId="266" xr:uid="{00000000-0005-0000-0000-000009010000}"/>
    <cellStyle name="Currency 2 6 3" xfId="267" xr:uid="{00000000-0005-0000-0000-00000A010000}"/>
    <cellStyle name="Currency 2 7" xfId="268" xr:uid="{00000000-0005-0000-0000-00000B010000}"/>
    <cellStyle name="Currency 2 7 2" xfId="269" xr:uid="{00000000-0005-0000-0000-00000C010000}"/>
    <cellStyle name="Currency 2 7 2 2" xfId="270" xr:uid="{00000000-0005-0000-0000-00000D010000}"/>
    <cellStyle name="Currency 2 7 3" xfId="271" xr:uid="{00000000-0005-0000-0000-00000E010000}"/>
    <cellStyle name="Currency 2 8" xfId="272" xr:uid="{00000000-0005-0000-0000-00000F010000}"/>
    <cellStyle name="Currency 2 8 2" xfId="273" xr:uid="{00000000-0005-0000-0000-000010010000}"/>
    <cellStyle name="Currency 2 9" xfId="274" xr:uid="{00000000-0005-0000-0000-000011010000}"/>
    <cellStyle name="Currency 3" xfId="275" xr:uid="{00000000-0005-0000-0000-000012010000}"/>
    <cellStyle name="Currency 3 2" xfId="276" xr:uid="{00000000-0005-0000-0000-000013010000}"/>
    <cellStyle name="Currency 4" xfId="277" xr:uid="{00000000-0005-0000-0000-000014010000}"/>
    <cellStyle name="Currency 4 2" xfId="278" xr:uid="{00000000-0005-0000-0000-000015010000}"/>
    <cellStyle name="Currency 4 2 2" xfId="279" xr:uid="{00000000-0005-0000-0000-000016010000}"/>
    <cellStyle name="Currency 4 2 2 2" xfId="280" xr:uid="{00000000-0005-0000-0000-000017010000}"/>
    <cellStyle name="Currency 4 2 2 2 2" xfId="281" xr:uid="{00000000-0005-0000-0000-000018010000}"/>
    <cellStyle name="Currency 4 2 2 3" xfId="282" xr:uid="{00000000-0005-0000-0000-000019010000}"/>
    <cellStyle name="Currency 4 2 3" xfId="283" xr:uid="{00000000-0005-0000-0000-00001A010000}"/>
    <cellStyle name="Currency 4 2 3 2" xfId="284" xr:uid="{00000000-0005-0000-0000-00001B010000}"/>
    <cellStyle name="Currency 4 2 4" xfId="285" xr:uid="{00000000-0005-0000-0000-00001C010000}"/>
    <cellStyle name="Currency 4 3" xfId="286" xr:uid="{00000000-0005-0000-0000-00001D010000}"/>
    <cellStyle name="Currency 4 3 2" xfId="287" xr:uid="{00000000-0005-0000-0000-00001E010000}"/>
    <cellStyle name="Currency 4 3 2 2" xfId="288" xr:uid="{00000000-0005-0000-0000-00001F010000}"/>
    <cellStyle name="Currency 4 3 3" xfId="289" xr:uid="{00000000-0005-0000-0000-000020010000}"/>
    <cellStyle name="Currency 4 4" xfId="290" xr:uid="{00000000-0005-0000-0000-000021010000}"/>
    <cellStyle name="Currency 4 4 2" xfId="291" xr:uid="{00000000-0005-0000-0000-000022010000}"/>
    <cellStyle name="Currency 4 4 2 2" xfId="292" xr:uid="{00000000-0005-0000-0000-000023010000}"/>
    <cellStyle name="Currency 4 4 3" xfId="293" xr:uid="{00000000-0005-0000-0000-000024010000}"/>
    <cellStyle name="Currency 4 5" xfId="294" xr:uid="{00000000-0005-0000-0000-000025010000}"/>
    <cellStyle name="Currency 4 5 2" xfId="295" xr:uid="{00000000-0005-0000-0000-000026010000}"/>
    <cellStyle name="Currency 4 5 2 2" xfId="296" xr:uid="{00000000-0005-0000-0000-000027010000}"/>
    <cellStyle name="Currency 4 5 3" xfId="297" xr:uid="{00000000-0005-0000-0000-000028010000}"/>
    <cellStyle name="Currency 4 6" xfId="298" xr:uid="{00000000-0005-0000-0000-000029010000}"/>
    <cellStyle name="Currency 4 6 2" xfId="299" xr:uid="{00000000-0005-0000-0000-00002A010000}"/>
    <cellStyle name="Currency 4 7" xfId="300" xr:uid="{00000000-0005-0000-0000-00002B010000}"/>
    <cellStyle name="Currency 4 8" xfId="301" xr:uid="{00000000-0005-0000-0000-00002C010000}"/>
    <cellStyle name="Currency 5" xfId="302" xr:uid="{00000000-0005-0000-0000-00002D010000}"/>
    <cellStyle name="Currency 5 2" xfId="303" xr:uid="{00000000-0005-0000-0000-00002E010000}"/>
    <cellStyle name="Currency 5 2 2" xfId="304" xr:uid="{00000000-0005-0000-0000-00002F010000}"/>
    <cellStyle name="Currency 5 2 2 2" xfId="305" xr:uid="{00000000-0005-0000-0000-000030010000}"/>
    <cellStyle name="Currency 5 2 2 2 2" xfId="306" xr:uid="{00000000-0005-0000-0000-000031010000}"/>
    <cellStyle name="Currency 5 2 2 3" xfId="307" xr:uid="{00000000-0005-0000-0000-000032010000}"/>
    <cellStyle name="Currency 5 2 3" xfId="308" xr:uid="{00000000-0005-0000-0000-000033010000}"/>
    <cellStyle name="Currency 5 2 3 2" xfId="309" xr:uid="{00000000-0005-0000-0000-000034010000}"/>
    <cellStyle name="Currency 5 2 4" xfId="310" xr:uid="{00000000-0005-0000-0000-000035010000}"/>
    <cellStyle name="Currency 5 3" xfId="311" xr:uid="{00000000-0005-0000-0000-000036010000}"/>
    <cellStyle name="Currency 5 3 2" xfId="312" xr:uid="{00000000-0005-0000-0000-000037010000}"/>
    <cellStyle name="Currency 5 3 2 2" xfId="313" xr:uid="{00000000-0005-0000-0000-000038010000}"/>
    <cellStyle name="Currency 5 3 3" xfId="314" xr:uid="{00000000-0005-0000-0000-000039010000}"/>
    <cellStyle name="Currency 5 4" xfId="315" xr:uid="{00000000-0005-0000-0000-00003A010000}"/>
    <cellStyle name="Currency 5 4 2" xfId="316" xr:uid="{00000000-0005-0000-0000-00003B010000}"/>
    <cellStyle name="Currency 5 4 2 2" xfId="317" xr:uid="{00000000-0005-0000-0000-00003C010000}"/>
    <cellStyle name="Currency 5 4 3" xfId="318" xr:uid="{00000000-0005-0000-0000-00003D010000}"/>
    <cellStyle name="Currency 5 5" xfId="319" xr:uid="{00000000-0005-0000-0000-00003E010000}"/>
    <cellStyle name="Currency 5 5 2" xfId="320" xr:uid="{00000000-0005-0000-0000-00003F010000}"/>
    <cellStyle name="Currency 5 5 2 2" xfId="321" xr:uid="{00000000-0005-0000-0000-000040010000}"/>
    <cellStyle name="Currency 5 5 3" xfId="322" xr:uid="{00000000-0005-0000-0000-000041010000}"/>
    <cellStyle name="Currency 5 6" xfId="323" xr:uid="{00000000-0005-0000-0000-000042010000}"/>
    <cellStyle name="Currency 5 6 2" xfId="324" xr:uid="{00000000-0005-0000-0000-000043010000}"/>
    <cellStyle name="Currency 5 7" xfId="325" xr:uid="{00000000-0005-0000-0000-000044010000}"/>
    <cellStyle name="Currency 5 8" xfId="326" xr:uid="{00000000-0005-0000-0000-000045010000}"/>
    <cellStyle name="Currency 6" xfId="327" xr:uid="{00000000-0005-0000-0000-000046010000}"/>
    <cellStyle name="Currency 6 2" xfId="328" xr:uid="{00000000-0005-0000-0000-000047010000}"/>
    <cellStyle name="Currency 7" xfId="329" xr:uid="{00000000-0005-0000-0000-000048010000}"/>
    <cellStyle name="Currency 8" xfId="330" xr:uid="{00000000-0005-0000-0000-000049010000}"/>
    <cellStyle name="Currency 9" xfId="331" xr:uid="{00000000-0005-0000-0000-00004A010000}"/>
    <cellStyle name="Currency 9 2" xfId="332" xr:uid="{00000000-0005-0000-0000-00004B010000}"/>
    <cellStyle name="DRG Table" xfId="333" xr:uid="{00000000-0005-0000-0000-00004C010000}"/>
    <cellStyle name="Explanatory Text 2" xfId="334" xr:uid="{00000000-0005-0000-0000-00004D010000}"/>
    <cellStyle name="Explanatory Text 2 2" xfId="335" xr:uid="{00000000-0005-0000-0000-00004E010000}"/>
    <cellStyle name="Explanatory Text 3" xfId="336" xr:uid="{00000000-0005-0000-0000-00004F010000}"/>
    <cellStyle name="Explanatory Text 4" xfId="337" xr:uid="{00000000-0005-0000-0000-000050010000}"/>
    <cellStyle name="Followed Hyperlink 2" xfId="338" xr:uid="{00000000-0005-0000-0000-000051010000}"/>
    <cellStyle name="Good 2" xfId="339" xr:uid="{00000000-0005-0000-0000-000052010000}"/>
    <cellStyle name="Good 2 2" xfId="340" xr:uid="{00000000-0005-0000-0000-000053010000}"/>
    <cellStyle name="Good 3" xfId="341" xr:uid="{00000000-0005-0000-0000-000054010000}"/>
    <cellStyle name="Good 4" xfId="342" xr:uid="{00000000-0005-0000-0000-000055010000}"/>
    <cellStyle name="Heading 1 2" xfId="343" xr:uid="{00000000-0005-0000-0000-000056010000}"/>
    <cellStyle name="Heading 1 2 2" xfId="344" xr:uid="{00000000-0005-0000-0000-000057010000}"/>
    <cellStyle name="Heading 1 3" xfId="345" xr:uid="{00000000-0005-0000-0000-000058010000}"/>
    <cellStyle name="Heading 1 4" xfId="346" xr:uid="{00000000-0005-0000-0000-000059010000}"/>
    <cellStyle name="Heading 2 2" xfId="347" xr:uid="{00000000-0005-0000-0000-00005A010000}"/>
    <cellStyle name="Heading 2 2 2" xfId="348" xr:uid="{00000000-0005-0000-0000-00005B010000}"/>
    <cellStyle name="Heading 2 3" xfId="349" xr:uid="{00000000-0005-0000-0000-00005C010000}"/>
    <cellStyle name="Heading 2 4" xfId="350" xr:uid="{00000000-0005-0000-0000-00005D010000}"/>
    <cellStyle name="Heading 3 2" xfId="351" xr:uid="{00000000-0005-0000-0000-00005E010000}"/>
    <cellStyle name="Heading 3 2 2" xfId="352" xr:uid="{00000000-0005-0000-0000-00005F010000}"/>
    <cellStyle name="Heading 3 3" xfId="353" xr:uid="{00000000-0005-0000-0000-000060010000}"/>
    <cellStyle name="Heading 3 4" xfId="354" xr:uid="{00000000-0005-0000-0000-000061010000}"/>
    <cellStyle name="Heading 4 2" xfId="355" xr:uid="{00000000-0005-0000-0000-000062010000}"/>
    <cellStyle name="Heading 4 2 2" xfId="356" xr:uid="{00000000-0005-0000-0000-000063010000}"/>
    <cellStyle name="Heading 4 3" xfId="357" xr:uid="{00000000-0005-0000-0000-000064010000}"/>
    <cellStyle name="Heading 4 4" xfId="358" xr:uid="{00000000-0005-0000-0000-000065010000}"/>
    <cellStyle name="Hyperlink" xfId="835" builtinId="8"/>
    <cellStyle name="Hyperlink 2" xfId="359" xr:uid="{00000000-0005-0000-0000-000066010000}"/>
    <cellStyle name="Hyperlink 2 2" xfId="360" xr:uid="{00000000-0005-0000-0000-000067010000}"/>
    <cellStyle name="Hyperlink 3" xfId="361" xr:uid="{00000000-0005-0000-0000-000068010000}"/>
    <cellStyle name="Hyperlink 4" xfId="362" xr:uid="{00000000-0005-0000-0000-000069010000}"/>
    <cellStyle name="Input 2" xfId="363" xr:uid="{00000000-0005-0000-0000-00006A010000}"/>
    <cellStyle name="Input 2 2" xfId="364" xr:uid="{00000000-0005-0000-0000-00006B010000}"/>
    <cellStyle name="Input 2 2 2" xfId="365" xr:uid="{00000000-0005-0000-0000-00006C010000}"/>
    <cellStyle name="Input 2 2 2 2" xfId="366" xr:uid="{00000000-0005-0000-0000-00006D010000}"/>
    <cellStyle name="Input 2 2 2 2 2" xfId="367" xr:uid="{00000000-0005-0000-0000-00006E010000}"/>
    <cellStyle name="Input 2 2 2 2 3" xfId="368" xr:uid="{00000000-0005-0000-0000-00006F010000}"/>
    <cellStyle name="Input 2 2 2 3" xfId="369" xr:uid="{00000000-0005-0000-0000-000070010000}"/>
    <cellStyle name="Input 2 2 2 4" xfId="370" xr:uid="{00000000-0005-0000-0000-000071010000}"/>
    <cellStyle name="Input 2 2 3" xfId="371" xr:uid="{00000000-0005-0000-0000-000072010000}"/>
    <cellStyle name="Input 2 2 3 2" xfId="372" xr:uid="{00000000-0005-0000-0000-000073010000}"/>
    <cellStyle name="Input 2 2 3 3" xfId="373" xr:uid="{00000000-0005-0000-0000-000074010000}"/>
    <cellStyle name="Input 2 2 4" xfId="374" xr:uid="{00000000-0005-0000-0000-000075010000}"/>
    <cellStyle name="Input 2 2 5" xfId="375" xr:uid="{00000000-0005-0000-0000-000076010000}"/>
    <cellStyle name="Input 2 3" xfId="376" xr:uid="{00000000-0005-0000-0000-000077010000}"/>
    <cellStyle name="Input 2 3 2" xfId="377" xr:uid="{00000000-0005-0000-0000-000078010000}"/>
    <cellStyle name="Input 2 3 2 2" xfId="378" xr:uid="{00000000-0005-0000-0000-000079010000}"/>
    <cellStyle name="Input 2 3 2 3" xfId="379" xr:uid="{00000000-0005-0000-0000-00007A010000}"/>
    <cellStyle name="Input 2 3 3" xfId="380" xr:uid="{00000000-0005-0000-0000-00007B010000}"/>
    <cellStyle name="Input 2 3 4" xfId="381" xr:uid="{00000000-0005-0000-0000-00007C010000}"/>
    <cellStyle name="Input 2 4" xfId="382" xr:uid="{00000000-0005-0000-0000-00007D010000}"/>
    <cellStyle name="Input 2 5" xfId="383" xr:uid="{00000000-0005-0000-0000-00007E010000}"/>
    <cellStyle name="Input 2 5 2" xfId="384" xr:uid="{00000000-0005-0000-0000-00007F010000}"/>
    <cellStyle name="Input 2 5 3" xfId="385" xr:uid="{00000000-0005-0000-0000-000080010000}"/>
    <cellStyle name="Input 2 6" xfId="386" xr:uid="{00000000-0005-0000-0000-000081010000}"/>
    <cellStyle name="Input 2 7" xfId="387" xr:uid="{00000000-0005-0000-0000-000082010000}"/>
    <cellStyle name="Input 3" xfId="388" xr:uid="{00000000-0005-0000-0000-000083010000}"/>
    <cellStyle name="Input 3 2" xfId="389" xr:uid="{00000000-0005-0000-0000-000084010000}"/>
    <cellStyle name="Input 3 2 2" xfId="390" xr:uid="{00000000-0005-0000-0000-000085010000}"/>
    <cellStyle name="Input 3 2 2 2" xfId="391" xr:uid="{00000000-0005-0000-0000-000086010000}"/>
    <cellStyle name="Input 3 2 2 3" xfId="392" xr:uid="{00000000-0005-0000-0000-000087010000}"/>
    <cellStyle name="Input 3 2 3" xfId="393" xr:uid="{00000000-0005-0000-0000-000088010000}"/>
    <cellStyle name="Input 3 2 4" xfId="394" xr:uid="{00000000-0005-0000-0000-000089010000}"/>
    <cellStyle name="Input 3 3" xfId="395" xr:uid="{00000000-0005-0000-0000-00008A010000}"/>
    <cellStyle name="Input 3 3 2" xfId="396" xr:uid="{00000000-0005-0000-0000-00008B010000}"/>
    <cellStyle name="Input 3 3 3" xfId="397" xr:uid="{00000000-0005-0000-0000-00008C010000}"/>
    <cellStyle name="Input 3 4" xfId="398" xr:uid="{00000000-0005-0000-0000-00008D010000}"/>
    <cellStyle name="Input 3 5" xfId="399" xr:uid="{00000000-0005-0000-0000-00008E010000}"/>
    <cellStyle name="Input 4" xfId="400" xr:uid="{00000000-0005-0000-0000-00008F010000}"/>
    <cellStyle name="Input 4 2" xfId="401" xr:uid="{00000000-0005-0000-0000-000090010000}"/>
    <cellStyle name="Input 4 2 2" xfId="402" xr:uid="{00000000-0005-0000-0000-000091010000}"/>
    <cellStyle name="Input 4 2 3" xfId="403" xr:uid="{00000000-0005-0000-0000-000092010000}"/>
    <cellStyle name="Input 4 3" xfId="404" xr:uid="{00000000-0005-0000-0000-000093010000}"/>
    <cellStyle name="Input 4 4" xfId="405" xr:uid="{00000000-0005-0000-0000-000094010000}"/>
    <cellStyle name="Input 5" xfId="406" xr:uid="{00000000-0005-0000-0000-000095010000}"/>
    <cellStyle name="Input 5 2" xfId="407" xr:uid="{00000000-0005-0000-0000-000096010000}"/>
    <cellStyle name="Input 5 3" xfId="408" xr:uid="{00000000-0005-0000-0000-000097010000}"/>
    <cellStyle name="Linked Cell 2" xfId="409" xr:uid="{00000000-0005-0000-0000-000098010000}"/>
    <cellStyle name="Linked Cell 2 2" xfId="410" xr:uid="{00000000-0005-0000-0000-000099010000}"/>
    <cellStyle name="Linked Cell 3" xfId="411" xr:uid="{00000000-0005-0000-0000-00009A010000}"/>
    <cellStyle name="Linked Cell 4" xfId="412" xr:uid="{00000000-0005-0000-0000-00009B010000}"/>
    <cellStyle name="Neutral 2" xfId="413" xr:uid="{00000000-0005-0000-0000-00009C010000}"/>
    <cellStyle name="Neutral 2 2" xfId="414" xr:uid="{00000000-0005-0000-0000-00009D010000}"/>
    <cellStyle name="Neutral 3" xfId="415" xr:uid="{00000000-0005-0000-0000-00009E010000}"/>
    <cellStyle name="Neutral 4" xfId="416" xr:uid="{00000000-0005-0000-0000-00009F010000}"/>
    <cellStyle name="Normal" xfId="0" builtinId="0"/>
    <cellStyle name="Normal 10" xfId="417" xr:uid="{00000000-0005-0000-0000-0000A1010000}"/>
    <cellStyle name="Normal 10 2" xfId="418" xr:uid="{00000000-0005-0000-0000-0000A2010000}"/>
    <cellStyle name="Normal 10 2 2" xfId="419" xr:uid="{00000000-0005-0000-0000-0000A3010000}"/>
    <cellStyle name="Normal 10 2 2 2" xfId="420" xr:uid="{00000000-0005-0000-0000-0000A4010000}"/>
    <cellStyle name="Normal 10 2 2 2 2" xfId="421" xr:uid="{00000000-0005-0000-0000-0000A5010000}"/>
    <cellStyle name="Normal 10 2 2 3" xfId="422" xr:uid="{00000000-0005-0000-0000-0000A6010000}"/>
    <cellStyle name="Normal 10 2 3" xfId="423" xr:uid="{00000000-0005-0000-0000-0000A7010000}"/>
    <cellStyle name="Normal 10 2 3 2" xfId="424" xr:uid="{00000000-0005-0000-0000-0000A8010000}"/>
    <cellStyle name="Normal 10 2 4" xfId="425" xr:uid="{00000000-0005-0000-0000-0000A9010000}"/>
    <cellStyle name="Normal 10 3" xfId="426" xr:uid="{00000000-0005-0000-0000-0000AA010000}"/>
    <cellStyle name="Normal 10 3 2" xfId="427" xr:uid="{00000000-0005-0000-0000-0000AB010000}"/>
    <cellStyle name="Normal 10 3 2 2" xfId="428" xr:uid="{00000000-0005-0000-0000-0000AC010000}"/>
    <cellStyle name="Normal 10 3 3" xfId="429" xr:uid="{00000000-0005-0000-0000-0000AD010000}"/>
    <cellStyle name="Normal 10 4" xfId="430" xr:uid="{00000000-0005-0000-0000-0000AE010000}"/>
    <cellStyle name="Normal 10 4 2" xfId="431" xr:uid="{00000000-0005-0000-0000-0000AF010000}"/>
    <cellStyle name="Normal 10 4 2 2" xfId="432" xr:uid="{00000000-0005-0000-0000-0000B0010000}"/>
    <cellStyle name="Normal 10 4 3" xfId="433" xr:uid="{00000000-0005-0000-0000-0000B1010000}"/>
    <cellStyle name="Normal 10 5" xfId="434" xr:uid="{00000000-0005-0000-0000-0000B2010000}"/>
    <cellStyle name="Normal 10 5 2" xfId="435" xr:uid="{00000000-0005-0000-0000-0000B3010000}"/>
    <cellStyle name="Normal 10 5 2 2" xfId="436" xr:uid="{00000000-0005-0000-0000-0000B4010000}"/>
    <cellStyle name="Normal 10 5 3" xfId="437" xr:uid="{00000000-0005-0000-0000-0000B5010000}"/>
    <cellStyle name="Normal 10 6" xfId="438" xr:uid="{00000000-0005-0000-0000-0000B6010000}"/>
    <cellStyle name="Normal 10 6 2" xfId="439" xr:uid="{00000000-0005-0000-0000-0000B7010000}"/>
    <cellStyle name="Normal 10 7" xfId="440" xr:uid="{00000000-0005-0000-0000-0000B8010000}"/>
    <cellStyle name="Normal 10 8" xfId="832" xr:uid="{00000000-0005-0000-0000-0000B9010000}"/>
    <cellStyle name="Normal 10 8 2" xfId="838" xr:uid="{08C66E54-ABC7-4560-BD4D-73D35B29A96E}"/>
    <cellStyle name="Normal 11" xfId="441" xr:uid="{00000000-0005-0000-0000-0000BA010000}"/>
    <cellStyle name="Normal 12" xfId="442" xr:uid="{00000000-0005-0000-0000-0000BB010000}"/>
    <cellStyle name="Normal 12 2" xfId="443" xr:uid="{00000000-0005-0000-0000-0000BC010000}"/>
    <cellStyle name="Normal 13" xfId="444" xr:uid="{00000000-0005-0000-0000-0000BD010000}"/>
    <cellStyle name="Normal 13 2" xfId="445" xr:uid="{00000000-0005-0000-0000-0000BE010000}"/>
    <cellStyle name="Normal 13 3" xfId="446" xr:uid="{00000000-0005-0000-0000-0000BF010000}"/>
    <cellStyle name="Normal 13 4" xfId="837" xr:uid="{20EFFDE9-9D43-4D88-AABF-7301DE69AFC4}"/>
    <cellStyle name="Normal 14" xfId="447" xr:uid="{00000000-0005-0000-0000-0000C0010000}"/>
    <cellStyle name="Normal 15" xfId="448" xr:uid="{00000000-0005-0000-0000-0000C1010000}"/>
    <cellStyle name="Normal 15 2" xfId="449" xr:uid="{00000000-0005-0000-0000-0000C2010000}"/>
    <cellStyle name="Normal 15 3" xfId="450" xr:uid="{00000000-0005-0000-0000-0000C3010000}"/>
    <cellStyle name="Normal 16" xfId="451" xr:uid="{00000000-0005-0000-0000-0000C4010000}"/>
    <cellStyle name="Normal 17" xfId="452" xr:uid="{00000000-0005-0000-0000-0000C5010000}"/>
    <cellStyle name="Normal 18" xfId="453" xr:uid="{00000000-0005-0000-0000-0000C6010000}"/>
    <cellStyle name="Normal 19" xfId="454" xr:uid="{00000000-0005-0000-0000-0000C7010000}"/>
    <cellStyle name="Normal 2" xfId="455" xr:uid="{00000000-0005-0000-0000-0000C8010000}"/>
    <cellStyle name="Normal 2 2" xfId="456" xr:uid="{00000000-0005-0000-0000-0000C9010000}"/>
    <cellStyle name="Normal 2 2 2" xfId="457" xr:uid="{00000000-0005-0000-0000-0000CA010000}"/>
    <cellStyle name="Normal 2 2 3" xfId="458" xr:uid="{00000000-0005-0000-0000-0000CB010000}"/>
    <cellStyle name="Normal 2 3" xfId="459" xr:uid="{00000000-0005-0000-0000-0000CC010000}"/>
    <cellStyle name="Normal 2 3 2" xfId="460" xr:uid="{00000000-0005-0000-0000-0000CD010000}"/>
    <cellStyle name="Normal 2 4" xfId="461" xr:uid="{00000000-0005-0000-0000-0000CE010000}"/>
    <cellStyle name="Normal 2 4 2" xfId="462" xr:uid="{00000000-0005-0000-0000-0000CF010000}"/>
    <cellStyle name="Normal 2 5" xfId="463" xr:uid="{00000000-0005-0000-0000-0000D0010000}"/>
    <cellStyle name="Normal 2 6" xfId="464" xr:uid="{00000000-0005-0000-0000-0000D1010000}"/>
    <cellStyle name="Normal 2_SC IP analytical dataset summary part 1 2011-01-29" xfId="465" xr:uid="{00000000-0005-0000-0000-0000D2010000}"/>
    <cellStyle name="Normal 20" xfId="830" xr:uid="{00000000-0005-0000-0000-0000D3010000}"/>
    <cellStyle name="Normal 20 2" xfId="836" xr:uid="{4117D5AF-E7D2-4CA1-B0FE-C5DDDE4121A2}"/>
    <cellStyle name="Normal 21" xfId="833" xr:uid="{00000000-0005-0000-0000-0000D4010000}"/>
    <cellStyle name="Normal 22" xfId="834" xr:uid="{00000000-0005-0000-0000-0000D5010000}"/>
    <cellStyle name="Normal 3" xfId="466" xr:uid="{00000000-0005-0000-0000-0000D6010000}"/>
    <cellStyle name="Normal 3 10" xfId="467" xr:uid="{00000000-0005-0000-0000-0000D7010000}"/>
    <cellStyle name="Normal 3 2" xfId="468" xr:uid="{00000000-0005-0000-0000-0000D8010000}"/>
    <cellStyle name="Normal 3 3" xfId="469" xr:uid="{00000000-0005-0000-0000-0000D9010000}"/>
    <cellStyle name="Normal 3 3 2" xfId="470" xr:uid="{00000000-0005-0000-0000-0000DA010000}"/>
    <cellStyle name="Normal 3 3 2 2" xfId="471" xr:uid="{00000000-0005-0000-0000-0000DB010000}"/>
    <cellStyle name="Normal 3 3 2 2 2" xfId="472" xr:uid="{00000000-0005-0000-0000-0000DC010000}"/>
    <cellStyle name="Normal 3 3 2 3" xfId="473" xr:uid="{00000000-0005-0000-0000-0000DD010000}"/>
    <cellStyle name="Normal 3 3 3" xfId="474" xr:uid="{00000000-0005-0000-0000-0000DE010000}"/>
    <cellStyle name="Normal 3 3 3 2" xfId="475" xr:uid="{00000000-0005-0000-0000-0000DF010000}"/>
    <cellStyle name="Normal 3 3 4" xfId="476" xr:uid="{00000000-0005-0000-0000-0000E0010000}"/>
    <cellStyle name="Normal 3 4" xfId="477" xr:uid="{00000000-0005-0000-0000-0000E1010000}"/>
    <cellStyle name="Normal 3 4 2" xfId="478" xr:uid="{00000000-0005-0000-0000-0000E2010000}"/>
    <cellStyle name="Normal 3 4 2 2" xfId="479" xr:uid="{00000000-0005-0000-0000-0000E3010000}"/>
    <cellStyle name="Normal 3 4 3" xfId="480" xr:uid="{00000000-0005-0000-0000-0000E4010000}"/>
    <cellStyle name="Normal 3 5" xfId="481" xr:uid="{00000000-0005-0000-0000-0000E5010000}"/>
    <cellStyle name="Normal 3 5 2" xfId="482" xr:uid="{00000000-0005-0000-0000-0000E6010000}"/>
    <cellStyle name="Normal 3 5 2 2" xfId="483" xr:uid="{00000000-0005-0000-0000-0000E7010000}"/>
    <cellStyle name="Normal 3 5 3" xfId="484" xr:uid="{00000000-0005-0000-0000-0000E8010000}"/>
    <cellStyle name="Normal 3 6" xfId="485" xr:uid="{00000000-0005-0000-0000-0000E9010000}"/>
    <cellStyle name="Normal 3 6 2" xfId="486" xr:uid="{00000000-0005-0000-0000-0000EA010000}"/>
    <cellStyle name="Normal 3 6 2 2" xfId="487" xr:uid="{00000000-0005-0000-0000-0000EB010000}"/>
    <cellStyle name="Normal 3 6 3" xfId="488" xr:uid="{00000000-0005-0000-0000-0000EC010000}"/>
    <cellStyle name="Normal 3 7" xfId="489" xr:uid="{00000000-0005-0000-0000-0000ED010000}"/>
    <cellStyle name="Normal 3 7 2" xfId="490" xr:uid="{00000000-0005-0000-0000-0000EE010000}"/>
    <cellStyle name="Normal 3 8" xfId="491" xr:uid="{00000000-0005-0000-0000-0000EF010000}"/>
    <cellStyle name="Normal 3 9" xfId="492" xr:uid="{00000000-0005-0000-0000-0000F0010000}"/>
    <cellStyle name="Normal 3_Sheet1" xfId="493" xr:uid="{00000000-0005-0000-0000-0000F1010000}"/>
    <cellStyle name="Normal 32" xfId="494" xr:uid="{00000000-0005-0000-0000-0000F2010000}"/>
    <cellStyle name="Normal 34" xfId="495" xr:uid="{00000000-0005-0000-0000-0000F3010000}"/>
    <cellStyle name="Normal 4" xfId="496" xr:uid="{00000000-0005-0000-0000-0000F4010000}"/>
    <cellStyle name="Normal 4 2" xfId="497" xr:uid="{00000000-0005-0000-0000-0000F5010000}"/>
    <cellStyle name="Normal 4 3" xfId="498" xr:uid="{00000000-0005-0000-0000-0000F6010000}"/>
    <cellStyle name="Normal 4 3 2" xfId="499" xr:uid="{00000000-0005-0000-0000-0000F7010000}"/>
    <cellStyle name="Normal 4 4" xfId="500" xr:uid="{00000000-0005-0000-0000-0000F8010000}"/>
    <cellStyle name="Normal 4 4 2" xfId="501" xr:uid="{00000000-0005-0000-0000-0000F9010000}"/>
    <cellStyle name="Normal 5" xfId="502" xr:uid="{00000000-0005-0000-0000-0000FA010000}"/>
    <cellStyle name="Normal 5 2" xfId="503" xr:uid="{00000000-0005-0000-0000-0000FB010000}"/>
    <cellStyle name="Normal 5 2 2" xfId="504" xr:uid="{00000000-0005-0000-0000-0000FC010000}"/>
    <cellStyle name="Normal 5 2 2 2" xfId="505" xr:uid="{00000000-0005-0000-0000-0000FD010000}"/>
    <cellStyle name="Normal 5 2 2 2 2" xfId="506" xr:uid="{00000000-0005-0000-0000-0000FE010000}"/>
    <cellStyle name="Normal 5 2 2 3" xfId="507" xr:uid="{00000000-0005-0000-0000-0000FF010000}"/>
    <cellStyle name="Normal 5 2 3" xfId="508" xr:uid="{00000000-0005-0000-0000-000000020000}"/>
    <cellStyle name="Normal 5 2 3 2" xfId="509" xr:uid="{00000000-0005-0000-0000-000001020000}"/>
    <cellStyle name="Normal 5 2 4" xfId="510" xr:uid="{00000000-0005-0000-0000-000002020000}"/>
    <cellStyle name="Normal 5 3" xfId="511" xr:uid="{00000000-0005-0000-0000-000003020000}"/>
    <cellStyle name="Normal 5 3 2" xfId="512" xr:uid="{00000000-0005-0000-0000-000004020000}"/>
    <cellStyle name="Normal 5 3 2 2" xfId="513" xr:uid="{00000000-0005-0000-0000-000005020000}"/>
    <cellStyle name="Normal 5 3 3" xfId="514" xr:uid="{00000000-0005-0000-0000-000006020000}"/>
    <cellStyle name="Normal 5 4" xfId="515" xr:uid="{00000000-0005-0000-0000-000007020000}"/>
    <cellStyle name="Normal 5 4 2" xfId="516" xr:uid="{00000000-0005-0000-0000-000008020000}"/>
    <cellStyle name="Normal 5 4 2 2" xfId="517" xr:uid="{00000000-0005-0000-0000-000009020000}"/>
    <cellStyle name="Normal 5 4 3" xfId="518" xr:uid="{00000000-0005-0000-0000-00000A020000}"/>
    <cellStyle name="Normal 5 5" xfId="519" xr:uid="{00000000-0005-0000-0000-00000B020000}"/>
    <cellStyle name="Normal 5 5 2" xfId="520" xr:uid="{00000000-0005-0000-0000-00000C020000}"/>
    <cellStyle name="Normal 5 5 2 2" xfId="521" xr:uid="{00000000-0005-0000-0000-00000D020000}"/>
    <cellStyle name="Normal 5 5 3" xfId="522" xr:uid="{00000000-0005-0000-0000-00000E020000}"/>
    <cellStyle name="Normal 5 6" xfId="523" xr:uid="{00000000-0005-0000-0000-00000F020000}"/>
    <cellStyle name="Normal 5 6 2" xfId="524" xr:uid="{00000000-0005-0000-0000-000010020000}"/>
    <cellStyle name="Normal 5 7" xfId="525" xr:uid="{00000000-0005-0000-0000-000011020000}"/>
    <cellStyle name="Normal 5 8" xfId="526" xr:uid="{00000000-0005-0000-0000-000012020000}"/>
    <cellStyle name="Normal 5 9" xfId="527" xr:uid="{00000000-0005-0000-0000-000013020000}"/>
    <cellStyle name="Normal 6" xfId="528" xr:uid="{00000000-0005-0000-0000-000014020000}"/>
    <cellStyle name="Normal 6 2" xfId="529" xr:uid="{00000000-0005-0000-0000-000015020000}"/>
    <cellStyle name="Normal 6 2 2" xfId="530" xr:uid="{00000000-0005-0000-0000-000016020000}"/>
    <cellStyle name="Normal 6 2 2 2" xfId="531" xr:uid="{00000000-0005-0000-0000-000017020000}"/>
    <cellStyle name="Normal 6 2 2 2 2" xfId="532" xr:uid="{00000000-0005-0000-0000-000018020000}"/>
    <cellStyle name="Normal 6 2 2 3" xfId="533" xr:uid="{00000000-0005-0000-0000-000019020000}"/>
    <cellStyle name="Normal 6 2 3" xfId="534" xr:uid="{00000000-0005-0000-0000-00001A020000}"/>
    <cellStyle name="Normal 6 2 3 2" xfId="535" xr:uid="{00000000-0005-0000-0000-00001B020000}"/>
    <cellStyle name="Normal 6 2 4" xfId="536" xr:uid="{00000000-0005-0000-0000-00001C020000}"/>
    <cellStyle name="Normal 6 3" xfId="537" xr:uid="{00000000-0005-0000-0000-00001D020000}"/>
    <cellStyle name="Normal 6 3 2" xfId="538" xr:uid="{00000000-0005-0000-0000-00001E020000}"/>
    <cellStyle name="Normal 6 3 2 2" xfId="539" xr:uid="{00000000-0005-0000-0000-00001F020000}"/>
    <cellStyle name="Normal 6 3 3" xfId="540" xr:uid="{00000000-0005-0000-0000-000020020000}"/>
    <cellStyle name="Normal 6 4" xfId="541" xr:uid="{00000000-0005-0000-0000-000021020000}"/>
    <cellStyle name="Normal 6 4 2" xfId="542" xr:uid="{00000000-0005-0000-0000-000022020000}"/>
    <cellStyle name="Normal 6 4 2 2" xfId="543" xr:uid="{00000000-0005-0000-0000-000023020000}"/>
    <cellStyle name="Normal 6 4 3" xfId="544" xr:uid="{00000000-0005-0000-0000-000024020000}"/>
    <cellStyle name="Normal 6 5" xfId="545" xr:uid="{00000000-0005-0000-0000-000025020000}"/>
    <cellStyle name="Normal 6 5 2" xfId="546" xr:uid="{00000000-0005-0000-0000-000026020000}"/>
    <cellStyle name="Normal 6 5 2 2" xfId="547" xr:uid="{00000000-0005-0000-0000-000027020000}"/>
    <cellStyle name="Normal 6 5 3" xfId="548" xr:uid="{00000000-0005-0000-0000-000028020000}"/>
    <cellStyle name="Normal 6 6" xfId="549" xr:uid="{00000000-0005-0000-0000-000029020000}"/>
    <cellStyle name="Normal 6 6 2" xfId="550" xr:uid="{00000000-0005-0000-0000-00002A020000}"/>
    <cellStyle name="Normal 6 7" xfId="551" xr:uid="{00000000-0005-0000-0000-00002B020000}"/>
    <cellStyle name="Normal 7" xfId="552" xr:uid="{00000000-0005-0000-0000-00002C020000}"/>
    <cellStyle name="Normal 7 2" xfId="553" xr:uid="{00000000-0005-0000-0000-00002D020000}"/>
    <cellStyle name="Normal 7 2 2" xfId="554" xr:uid="{00000000-0005-0000-0000-00002E020000}"/>
    <cellStyle name="Normal 7 2 2 2" xfId="555" xr:uid="{00000000-0005-0000-0000-00002F020000}"/>
    <cellStyle name="Normal 7 2 2 2 2" xfId="556" xr:uid="{00000000-0005-0000-0000-000030020000}"/>
    <cellStyle name="Normal 7 2 2 3" xfId="557" xr:uid="{00000000-0005-0000-0000-000031020000}"/>
    <cellStyle name="Normal 7 2 3" xfId="558" xr:uid="{00000000-0005-0000-0000-000032020000}"/>
    <cellStyle name="Normal 7 2 3 2" xfId="559" xr:uid="{00000000-0005-0000-0000-000033020000}"/>
    <cellStyle name="Normal 7 2 4" xfId="560" xr:uid="{00000000-0005-0000-0000-000034020000}"/>
    <cellStyle name="Normal 7 3" xfId="561" xr:uid="{00000000-0005-0000-0000-000035020000}"/>
    <cellStyle name="Normal 7 3 2" xfId="562" xr:uid="{00000000-0005-0000-0000-000036020000}"/>
    <cellStyle name="Normal 7 3 2 2" xfId="563" xr:uid="{00000000-0005-0000-0000-000037020000}"/>
    <cellStyle name="Normal 7 3 3" xfId="564" xr:uid="{00000000-0005-0000-0000-000038020000}"/>
    <cellStyle name="Normal 7 4" xfId="565" xr:uid="{00000000-0005-0000-0000-000039020000}"/>
    <cellStyle name="Normal 7 4 2" xfId="566" xr:uid="{00000000-0005-0000-0000-00003A020000}"/>
    <cellStyle name="Normal 7 4 2 2" xfId="567" xr:uid="{00000000-0005-0000-0000-00003B020000}"/>
    <cellStyle name="Normal 7 4 3" xfId="568" xr:uid="{00000000-0005-0000-0000-00003C020000}"/>
    <cellStyle name="Normal 7 5" xfId="569" xr:uid="{00000000-0005-0000-0000-00003D020000}"/>
    <cellStyle name="Normal 7 5 2" xfId="570" xr:uid="{00000000-0005-0000-0000-00003E020000}"/>
    <cellStyle name="Normal 7 5 2 2" xfId="571" xr:uid="{00000000-0005-0000-0000-00003F020000}"/>
    <cellStyle name="Normal 7 5 3" xfId="572" xr:uid="{00000000-0005-0000-0000-000040020000}"/>
    <cellStyle name="Normal 7 6" xfId="573" xr:uid="{00000000-0005-0000-0000-000041020000}"/>
    <cellStyle name="Normal 7 6 2" xfId="574" xr:uid="{00000000-0005-0000-0000-000042020000}"/>
    <cellStyle name="Normal 7 7" xfId="575" xr:uid="{00000000-0005-0000-0000-000043020000}"/>
    <cellStyle name="Normal 8" xfId="576" xr:uid="{00000000-0005-0000-0000-000044020000}"/>
    <cellStyle name="Normal 8 2" xfId="577" xr:uid="{00000000-0005-0000-0000-000045020000}"/>
    <cellStyle name="Normal 8 2 2" xfId="578" xr:uid="{00000000-0005-0000-0000-000046020000}"/>
    <cellStyle name="Normal 8 2 2 2" xfId="579" xr:uid="{00000000-0005-0000-0000-000047020000}"/>
    <cellStyle name="Normal 8 2 2 2 2" xfId="580" xr:uid="{00000000-0005-0000-0000-000048020000}"/>
    <cellStyle name="Normal 8 2 2 3" xfId="581" xr:uid="{00000000-0005-0000-0000-000049020000}"/>
    <cellStyle name="Normal 8 2 3" xfId="582" xr:uid="{00000000-0005-0000-0000-00004A020000}"/>
    <cellStyle name="Normal 8 2 3 2" xfId="583" xr:uid="{00000000-0005-0000-0000-00004B020000}"/>
    <cellStyle name="Normal 8 2 4" xfId="584" xr:uid="{00000000-0005-0000-0000-00004C020000}"/>
    <cellStyle name="Normal 8 3" xfId="585" xr:uid="{00000000-0005-0000-0000-00004D020000}"/>
    <cellStyle name="Normal 8 3 2" xfId="586" xr:uid="{00000000-0005-0000-0000-00004E020000}"/>
    <cellStyle name="Normal 8 3 2 2" xfId="587" xr:uid="{00000000-0005-0000-0000-00004F020000}"/>
    <cellStyle name="Normal 8 3 3" xfId="588" xr:uid="{00000000-0005-0000-0000-000050020000}"/>
    <cellStyle name="Normal 8 4" xfId="589" xr:uid="{00000000-0005-0000-0000-000051020000}"/>
    <cellStyle name="Normal 8 4 2" xfId="590" xr:uid="{00000000-0005-0000-0000-000052020000}"/>
    <cellStyle name="Normal 8 4 2 2" xfId="591" xr:uid="{00000000-0005-0000-0000-000053020000}"/>
    <cellStyle name="Normal 8 4 3" xfId="592" xr:uid="{00000000-0005-0000-0000-000054020000}"/>
    <cellStyle name="Normal 8 5" xfId="593" xr:uid="{00000000-0005-0000-0000-000055020000}"/>
    <cellStyle name="Normal 8 5 2" xfId="594" xr:uid="{00000000-0005-0000-0000-000056020000}"/>
    <cellStyle name="Normal 8 5 2 2" xfId="595" xr:uid="{00000000-0005-0000-0000-000057020000}"/>
    <cellStyle name="Normal 8 5 3" xfId="596" xr:uid="{00000000-0005-0000-0000-000058020000}"/>
    <cellStyle name="Normal 8 6" xfId="597" xr:uid="{00000000-0005-0000-0000-000059020000}"/>
    <cellStyle name="Normal 8 6 2" xfId="598" xr:uid="{00000000-0005-0000-0000-00005A020000}"/>
    <cellStyle name="Normal 8 7" xfId="599" xr:uid="{00000000-0005-0000-0000-00005B020000}"/>
    <cellStyle name="Normal 9" xfId="600" xr:uid="{00000000-0005-0000-0000-00005C020000}"/>
    <cellStyle name="Normal 9 2" xfId="601" xr:uid="{00000000-0005-0000-0000-00005D020000}"/>
    <cellStyle name="Normal 9 2 2" xfId="602" xr:uid="{00000000-0005-0000-0000-00005E020000}"/>
    <cellStyle name="Normal 9 2 2 2" xfId="603" xr:uid="{00000000-0005-0000-0000-00005F020000}"/>
    <cellStyle name="Normal 9 2 2 2 2" xfId="604" xr:uid="{00000000-0005-0000-0000-000060020000}"/>
    <cellStyle name="Normal 9 2 2 3" xfId="605" xr:uid="{00000000-0005-0000-0000-000061020000}"/>
    <cellStyle name="Normal 9 2 3" xfId="606" xr:uid="{00000000-0005-0000-0000-000062020000}"/>
    <cellStyle name="Normal 9 2 3 2" xfId="607" xr:uid="{00000000-0005-0000-0000-000063020000}"/>
    <cellStyle name="Normal 9 2 4" xfId="608" xr:uid="{00000000-0005-0000-0000-000064020000}"/>
    <cellStyle name="Normal 9 3" xfId="609" xr:uid="{00000000-0005-0000-0000-000065020000}"/>
    <cellStyle name="Normal 9 3 2" xfId="610" xr:uid="{00000000-0005-0000-0000-000066020000}"/>
    <cellStyle name="Normal 9 3 2 2" xfId="611" xr:uid="{00000000-0005-0000-0000-000067020000}"/>
    <cellStyle name="Normal 9 3 3" xfId="612" xr:uid="{00000000-0005-0000-0000-000068020000}"/>
    <cellStyle name="Normal 9 4" xfId="613" xr:uid="{00000000-0005-0000-0000-000069020000}"/>
    <cellStyle name="Normal 9 4 2" xfId="614" xr:uid="{00000000-0005-0000-0000-00006A020000}"/>
    <cellStyle name="Normal 9 4 2 2" xfId="615" xr:uid="{00000000-0005-0000-0000-00006B020000}"/>
    <cellStyle name="Normal 9 4 3" xfId="616" xr:uid="{00000000-0005-0000-0000-00006C020000}"/>
    <cellStyle name="Normal 9 5" xfId="617" xr:uid="{00000000-0005-0000-0000-00006D020000}"/>
    <cellStyle name="Normal 9 5 2" xfId="618" xr:uid="{00000000-0005-0000-0000-00006E020000}"/>
    <cellStyle name="Normal 9 5 2 2" xfId="619" xr:uid="{00000000-0005-0000-0000-00006F020000}"/>
    <cellStyle name="Normal 9 5 3" xfId="620" xr:uid="{00000000-0005-0000-0000-000070020000}"/>
    <cellStyle name="Normal 9 6" xfId="621" xr:uid="{00000000-0005-0000-0000-000071020000}"/>
    <cellStyle name="Normal 9 6 2" xfId="622" xr:uid="{00000000-0005-0000-0000-000072020000}"/>
    <cellStyle name="Normal 9 7" xfId="623" xr:uid="{00000000-0005-0000-0000-000073020000}"/>
    <cellStyle name="Normal_Sheet1" xfId="624" xr:uid="{00000000-0005-0000-0000-000074020000}"/>
    <cellStyle name="Note 2" xfId="625" xr:uid="{00000000-0005-0000-0000-000075020000}"/>
    <cellStyle name="Note 2 2" xfId="626" xr:uid="{00000000-0005-0000-0000-000076020000}"/>
    <cellStyle name="Note 2 2 2" xfId="627" xr:uid="{00000000-0005-0000-0000-000077020000}"/>
    <cellStyle name="Note 2 2 2 2" xfId="628" xr:uid="{00000000-0005-0000-0000-000078020000}"/>
    <cellStyle name="Note 2 2 2 2 2" xfId="629" xr:uid="{00000000-0005-0000-0000-000079020000}"/>
    <cellStyle name="Note 2 2 2 2 3" xfId="630" xr:uid="{00000000-0005-0000-0000-00007A020000}"/>
    <cellStyle name="Note 2 2 2 3" xfId="631" xr:uid="{00000000-0005-0000-0000-00007B020000}"/>
    <cellStyle name="Note 2 2 2 4" xfId="632" xr:uid="{00000000-0005-0000-0000-00007C020000}"/>
    <cellStyle name="Note 2 2 3" xfId="633" xr:uid="{00000000-0005-0000-0000-00007D020000}"/>
    <cellStyle name="Note 2 2 3 2" xfId="634" xr:uid="{00000000-0005-0000-0000-00007E020000}"/>
    <cellStyle name="Note 2 2 3 3" xfId="635" xr:uid="{00000000-0005-0000-0000-00007F020000}"/>
    <cellStyle name="Note 2 2 4" xfId="636" xr:uid="{00000000-0005-0000-0000-000080020000}"/>
    <cellStyle name="Note 2 2 5" xfId="637" xr:uid="{00000000-0005-0000-0000-000081020000}"/>
    <cellStyle name="Note 2 3" xfId="638" xr:uid="{00000000-0005-0000-0000-000082020000}"/>
    <cellStyle name="Note 2 3 2" xfId="639" xr:uid="{00000000-0005-0000-0000-000083020000}"/>
    <cellStyle name="Note 2 3 2 2" xfId="640" xr:uid="{00000000-0005-0000-0000-000084020000}"/>
    <cellStyle name="Note 2 3 2 3" xfId="641" xr:uid="{00000000-0005-0000-0000-000085020000}"/>
    <cellStyle name="Note 2 3 3" xfId="642" xr:uid="{00000000-0005-0000-0000-000086020000}"/>
    <cellStyle name="Note 2 3 4" xfId="643" xr:uid="{00000000-0005-0000-0000-000087020000}"/>
    <cellStyle name="Note 2 4" xfId="644" xr:uid="{00000000-0005-0000-0000-000088020000}"/>
    <cellStyle name="Note 2 5" xfId="645" xr:uid="{00000000-0005-0000-0000-000089020000}"/>
    <cellStyle name="Note 2 5 2" xfId="646" xr:uid="{00000000-0005-0000-0000-00008A020000}"/>
    <cellStyle name="Note 2 5 3" xfId="647" xr:uid="{00000000-0005-0000-0000-00008B020000}"/>
    <cellStyle name="Note 2 6" xfId="648" xr:uid="{00000000-0005-0000-0000-00008C020000}"/>
    <cellStyle name="Note 2 7" xfId="649" xr:uid="{00000000-0005-0000-0000-00008D020000}"/>
    <cellStyle name="Note 3" xfId="650" xr:uid="{00000000-0005-0000-0000-00008E020000}"/>
    <cellStyle name="Note 3 2" xfId="651" xr:uid="{00000000-0005-0000-0000-00008F020000}"/>
    <cellStyle name="Note 3 2 2" xfId="652" xr:uid="{00000000-0005-0000-0000-000090020000}"/>
    <cellStyle name="Note 3 2 2 2" xfId="653" xr:uid="{00000000-0005-0000-0000-000091020000}"/>
    <cellStyle name="Note 3 2 2 3" xfId="654" xr:uid="{00000000-0005-0000-0000-000092020000}"/>
    <cellStyle name="Note 3 2 3" xfId="655" xr:uid="{00000000-0005-0000-0000-000093020000}"/>
    <cellStyle name="Note 3 2 4" xfId="656" xr:uid="{00000000-0005-0000-0000-000094020000}"/>
    <cellStyle name="Note 3 3" xfId="657" xr:uid="{00000000-0005-0000-0000-000095020000}"/>
    <cellStyle name="Note 3 3 2" xfId="658" xr:uid="{00000000-0005-0000-0000-000096020000}"/>
    <cellStyle name="Note 3 3 3" xfId="659" xr:uid="{00000000-0005-0000-0000-000097020000}"/>
    <cellStyle name="Note 3 4" xfId="660" xr:uid="{00000000-0005-0000-0000-000098020000}"/>
    <cellStyle name="Note 3 5" xfId="661" xr:uid="{00000000-0005-0000-0000-000099020000}"/>
    <cellStyle name="Note 4" xfId="662" xr:uid="{00000000-0005-0000-0000-00009A020000}"/>
    <cellStyle name="Note 4 2" xfId="663" xr:uid="{00000000-0005-0000-0000-00009B020000}"/>
    <cellStyle name="Note 4 2 2" xfId="664" xr:uid="{00000000-0005-0000-0000-00009C020000}"/>
    <cellStyle name="Note 4 2 3" xfId="665" xr:uid="{00000000-0005-0000-0000-00009D020000}"/>
    <cellStyle name="Note 4 3" xfId="666" xr:uid="{00000000-0005-0000-0000-00009E020000}"/>
    <cellStyle name="Note 4 4" xfId="667" xr:uid="{00000000-0005-0000-0000-00009F020000}"/>
    <cellStyle name="Note 5" xfId="668" xr:uid="{00000000-0005-0000-0000-0000A0020000}"/>
    <cellStyle name="Note 5 2" xfId="669" xr:uid="{00000000-0005-0000-0000-0000A1020000}"/>
    <cellStyle name="Note 5 3" xfId="670" xr:uid="{00000000-0005-0000-0000-0000A2020000}"/>
    <cellStyle name="Output 2" xfId="671" xr:uid="{00000000-0005-0000-0000-0000A3020000}"/>
    <cellStyle name="Output 2 2" xfId="672" xr:uid="{00000000-0005-0000-0000-0000A4020000}"/>
    <cellStyle name="Output 2 2 2" xfId="673" xr:uid="{00000000-0005-0000-0000-0000A5020000}"/>
    <cellStyle name="Output 2 2 2 2" xfId="674" xr:uid="{00000000-0005-0000-0000-0000A6020000}"/>
    <cellStyle name="Output 2 2 2 2 2" xfId="675" xr:uid="{00000000-0005-0000-0000-0000A7020000}"/>
    <cellStyle name="Output 2 2 2 3" xfId="676" xr:uid="{00000000-0005-0000-0000-0000A8020000}"/>
    <cellStyle name="Output 2 2 2 4" xfId="677" xr:uid="{00000000-0005-0000-0000-0000A9020000}"/>
    <cellStyle name="Output 2 2 3" xfId="678" xr:uid="{00000000-0005-0000-0000-0000AA020000}"/>
    <cellStyle name="Output 2 2 3 2" xfId="679" xr:uid="{00000000-0005-0000-0000-0000AB020000}"/>
    <cellStyle name="Output 2 2 4" xfId="680" xr:uid="{00000000-0005-0000-0000-0000AC020000}"/>
    <cellStyle name="Output 2 2 5" xfId="681" xr:uid="{00000000-0005-0000-0000-0000AD020000}"/>
    <cellStyle name="Output 2 3" xfId="682" xr:uid="{00000000-0005-0000-0000-0000AE020000}"/>
    <cellStyle name="Output 2 3 2" xfId="683" xr:uid="{00000000-0005-0000-0000-0000AF020000}"/>
    <cellStyle name="Output 2 3 2 2" xfId="684" xr:uid="{00000000-0005-0000-0000-0000B0020000}"/>
    <cellStyle name="Output 2 3 3" xfId="685" xr:uid="{00000000-0005-0000-0000-0000B1020000}"/>
    <cellStyle name="Output 2 3 4" xfId="686" xr:uid="{00000000-0005-0000-0000-0000B2020000}"/>
    <cellStyle name="Output 2 4" xfId="687" xr:uid="{00000000-0005-0000-0000-0000B3020000}"/>
    <cellStyle name="Output 2 5" xfId="688" xr:uid="{00000000-0005-0000-0000-0000B4020000}"/>
    <cellStyle name="Output 2 5 2" xfId="689" xr:uid="{00000000-0005-0000-0000-0000B5020000}"/>
    <cellStyle name="Output 2 6" xfId="690" xr:uid="{00000000-0005-0000-0000-0000B6020000}"/>
    <cellStyle name="Output 2 7" xfId="691" xr:uid="{00000000-0005-0000-0000-0000B7020000}"/>
    <cellStyle name="Output 3" xfId="692" xr:uid="{00000000-0005-0000-0000-0000B8020000}"/>
    <cellStyle name="Output 3 2" xfId="693" xr:uid="{00000000-0005-0000-0000-0000B9020000}"/>
    <cellStyle name="Output 3 2 2" xfId="694" xr:uid="{00000000-0005-0000-0000-0000BA020000}"/>
    <cellStyle name="Output 3 2 2 2" xfId="695" xr:uid="{00000000-0005-0000-0000-0000BB020000}"/>
    <cellStyle name="Output 3 2 3" xfId="696" xr:uid="{00000000-0005-0000-0000-0000BC020000}"/>
    <cellStyle name="Output 3 2 4" xfId="697" xr:uid="{00000000-0005-0000-0000-0000BD020000}"/>
    <cellStyle name="Output 3 3" xfId="698" xr:uid="{00000000-0005-0000-0000-0000BE020000}"/>
    <cellStyle name="Output 3 3 2" xfId="699" xr:uid="{00000000-0005-0000-0000-0000BF020000}"/>
    <cellStyle name="Output 3 4" xfId="700" xr:uid="{00000000-0005-0000-0000-0000C0020000}"/>
    <cellStyle name="Output 3 5" xfId="701" xr:uid="{00000000-0005-0000-0000-0000C1020000}"/>
    <cellStyle name="Output 4" xfId="702" xr:uid="{00000000-0005-0000-0000-0000C2020000}"/>
    <cellStyle name="Output 4 2" xfId="703" xr:uid="{00000000-0005-0000-0000-0000C3020000}"/>
    <cellStyle name="Output 4 2 2" xfId="704" xr:uid="{00000000-0005-0000-0000-0000C4020000}"/>
    <cellStyle name="Output 4 3" xfId="705" xr:uid="{00000000-0005-0000-0000-0000C5020000}"/>
    <cellStyle name="Output 4 4" xfId="706" xr:uid="{00000000-0005-0000-0000-0000C6020000}"/>
    <cellStyle name="Output 5" xfId="707" xr:uid="{00000000-0005-0000-0000-0000C7020000}"/>
    <cellStyle name="Output 5 2" xfId="708" xr:uid="{00000000-0005-0000-0000-0000C8020000}"/>
    <cellStyle name="Percent" xfId="709" builtinId="5"/>
    <cellStyle name="Percent 10" xfId="831" xr:uid="{00000000-0005-0000-0000-0000CA020000}"/>
    <cellStyle name="Percent 2" xfId="710" xr:uid="{00000000-0005-0000-0000-0000CB020000}"/>
    <cellStyle name="Percent 2 10" xfId="711" xr:uid="{00000000-0005-0000-0000-0000CC020000}"/>
    <cellStyle name="Percent 2 2" xfId="712" xr:uid="{00000000-0005-0000-0000-0000CD020000}"/>
    <cellStyle name="Percent 2 2 2" xfId="713" xr:uid="{00000000-0005-0000-0000-0000CE020000}"/>
    <cellStyle name="Percent 2 3" xfId="714" xr:uid="{00000000-0005-0000-0000-0000CF020000}"/>
    <cellStyle name="Percent 2 3 2" xfId="715" xr:uid="{00000000-0005-0000-0000-0000D0020000}"/>
    <cellStyle name="Percent 2 3 2 2" xfId="716" xr:uid="{00000000-0005-0000-0000-0000D1020000}"/>
    <cellStyle name="Percent 2 3 2 2 2" xfId="717" xr:uid="{00000000-0005-0000-0000-0000D2020000}"/>
    <cellStyle name="Percent 2 3 2 3" xfId="718" xr:uid="{00000000-0005-0000-0000-0000D3020000}"/>
    <cellStyle name="Percent 2 3 3" xfId="719" xr:uid="{00000000-0005-0000-0000-0000D4020000}"/>
    <cellStyle name="Percent 2 3 3 2" xfId="720" xr:uid="{00000000-0005-0000-0000-0000D5020000}"/>
    <cellStyle name="Percent 2 3 4" xfId="721" xr:uid="{00000000-0005-0000-0000-0000D6020000}"/>
    <cellStyle name="Percent 2 4" xfId="722" xr:uid="{00000000-0005-0000-0000-0000D7020000}"/>
    <cellStyle name="Percent 2 4 2" xfId="723" xr:uid="{00000000-0005-0000-0000-0000D8020000}"/>
    <cellStyle name="Percent 2 4 2 2" xfId="724" xr:uid="{00000000-0005-0000-0000-0000D9020000}"/>
    <cellStyle name="Percent 2 4 3" xfId="725" xr:uid="{00000000-0005-0000-0000-0000DA020000}"/>
    <cellStyle name="Percent 2 5" xfId="726" xr:uid="{00000000-0005-0000-0000-0000DB020000}"/>
    <cellStyle name="Percent 2 5 2" xfId="727" xr:uid="{00000000-0005-0000-0000-0000DC020000}"/>
    <cellStyle name="Percent 2 5 2 2" xfId="728" xr:uid="{00000000-0005-0000-0000-0000DD020000}"/>
    <cellStyle name="Percent 2 5 3" xfId="729" xr:uid="{00000000-0005-0000-0000-0000DE020000}"/>
    <cellStyle name="Percent 2 6" xfId="730" xr:uid="{00000000-0005-0000-0000-0000DF020000}"/>
    <cellStyle name="Percent 2 6 2" xfId="731" xr:uid="{00000000-0005-0000-0000-0000E0020000}"/>
    <cellStyle name="Percent 2 6 2 2" xfId="732" xr:uid="{00000000-0005-0000-0000-0000E1020000}"/>
    <cellStyle name="Percent 2 6 3" xfId="733" xr:uid="{00000000-0005-0000-0000-0000E2020000}"/>
    <cellStyle name="Percent 2 7" xfId="734" xr:uid="{00000000-0005-0000-0000-0000E3020000}"/>
    <cellStyle name="Percent 2 7 2" xfId="735" xr:uid="{00000000-0005-0000-0000-0000E4020000}"/>
    <cellStyle name="Percent 2 8" xfId="736" xr:uid="{00000000-0005-0000-0000-0000E5020000}"/>
    <cellStyle name="Percent 2 9" xfId="737" xr:uid="{00000000-0005-0000-0000-0000E6020000}"/>
    <cellStyle name="Percent 3" xfId="738" xr:uid="{00000000-0005-0000-0000-0000E7020000}"/>
    <cellStyle name="Percent 3 2" xfId="739" xr:uid="{00000000-0005-0000-0000-0000E8020000}"/>
    <cellStyle name="Percent 3 2 2" xfId="740" xr:uid="{00000000-0005-0000-0000-0000E9020000}"/>
    <cellStyle name="Percent 3 3" xfId="741" xr:uid="{00000000-0005-0000-0000-0000EA020000}"/>
    <cellStyle name="Percent 4" xfId="742" xr:uid="{00000000-0005-0000-0000-0000EB020000}"/>
    <cellStyle name="Percent 4 2" xfId="743" xr:uid="{00000000-0005-0000-0000-0000EC020000}"/>
    <cellStyle name="Percent 4 2 2" xfId="744" xr:uid="{00000000-0005-0000-0000-0000ED020000}"/>
    <cellStyle name="Percent 4 2 2 2" xfId="745" xr:uid="{00000000-0005-0000-0000-0000EE020000}"/>
    <cellStyle name="Percent 4 2 2 2 2" xfId="746" xr:uid="{00000000-0005-0000-0000-0000EF020000}"/>
    <cellStyle name="Percent 4 2 2 3" xfId="747" xr:uid="{00000000-0005-0000-0000-0000F0020000}"/>
    <cellStyle name="Percent 4 2 3" xfId="748" xr:uid="{00000000-0005-0000-0000-0000F1020000}"/>
    <cellStyle name="Percent 4 2 3 2" xfId="749" xr:uid="{00000000-0005-0000-0000-0000F2020000}"/>
    <cellStyle name="Percent 4 2 4" xfId="750" xr:uid="{00000000-0005-0000-0000-0000F3020000}"/>
    <cellStyle name="Percent 4 3" xfId="751" xr:uid="{00000000-0005-0000-0000-0000F4020000}"/>
    <cellStyle name="Percent 4 3 2" xfId="752" xr:uid="{00000000-0005-0000-0000-0000F5020000}"/>
    <cellStyle name="Percent 4 3 2 2" xfId="753" xr:uid="{00000000-0005-0000-0000-0000F6020000}"/>
    <cellStyle name="Percent 4 3 3" xfId="754" xr:uid="{00000000-0005-0000-0000-0000F7020000}"/>
    <cellStyle name="Percent 4 4" xfId="755" xr:uid="{00000000-0005-0000-0000-0000F8020000}"/>
    <cellStyle name="Percent 4 4 2" xfId="756" xr:uid="{00000000-0005-0000-0000-0000F9020000}"/>
    <cellStyle name="Percent 4 4 2 2" xfId="757" xr:uid="{00000000-0005-0000-0000-0000FA020000}"/>
    <cellStyle name="Percent 4 4 3" xfId="758" xr:uid="{00000000-0005-0000-0000-0000FB020000}"/>
    <cellStyle name="Percent 4 5" xfId="759" xr:uid="{00000000-0005-0000-0000-0000FC020000}"/>
    <cellStyle name="Percent 4 5 2" xfId="760" xr:uid="{00000000-0005-0000-0000-0000FD020000}"/>
    <cellStyle name="Percent 4 5 2 2" xfId="761" xr:uid="{00000000-0005-0000-0000-0000FE020000}"/>
    <cellStyle name="Percent 4 5 3" xfId="762" xr:uid="{00000000-0005-0000-0000-0000FF020000}"/>
    <cellStyle name="Percent 4 6" xfId="763" xr:uid="{00000000-0005-0000-0000-000000030000}"/>
    <cellStyle name="Percent 4 6 2" xfId="764" xr:uid="{00000000-0005-0000-0000-000001030000}"/>
    <cellStyle name="Percent 4 7" xfId="765" xr:uid="{00000000-0005-0000-0000-000002030000}"/>
    <cellStyle name="Percent 4 8" xfId="766" xr:uid="{00000000-0005-0000-0000-000003030000}"/>
    <cellStyle name="Percent 5" xfId="767" xr:uid="{00000000-0005-0000-0000-000004030000}"/>
    <cellStyle name="Percent 5 2" xfId="768" xr:uid="{00000000-0005-0000-0000-000005030000}"/>
    <cellStyle name="Percent 5 3" xfId="769" xr:uid="{00000000-0005-0000-0000-000006030000}"/>
    <cellStyle name="Percent 6" xfId="770" xr:uid="{00000000-0005-0000-0000-000007030000}"/>
    <cellStyle name="Percent 6 2" xfId="771" xr:uid="{00000000-0005-0000-0000-000008030000}"/>
    <cellStyle name="Percent 7" xfId="772" xr:uid="{00000000-0005-0000-0000-000009030000}"/>
    <cellStyle name="Percent 8" xfId="773" xr:uid="{00000000-0005-0000-0000-00000A030000}"/>
    <cellStyle name="Percent 8 2" xfId="774" xr:uid="{00000000-0005-0000-0000-00000B030000}"/>
    <cellStyle name="Percent 9" xfId="775" xr:uid="{00000000-0005-0000-0000-00000C030000}"/>
    <cellStyle name="Style 1" xfId="776" xr:uid="{00000000-0005-0000-0000-00000D030000}"/>
    <cellStyle name="Title 2" xfId="777" xr:uid="{00000000-0005-0000-0000-00000E030000}"/>
    <cellStyle name="Title 2 2" xfId="778" xr:uid="{00000000-0005-0000-0000-00000F030000}"/>
    <cellStyle name="Title 3" xfId="779" xr:uid="{00000000-0005-0000-0000-000010030000}"/>
    <cellStyle name="Total 2" xfId="780" xr:uid="{00000000-0005-0000-0000-000011030000}"/>
    <cellStyle name="Total 2 2" xfId="781" xr:uid="{00000000-0005-0000-0000-000012030000}"/>
    <cellStyle name="Total 2 2 2" xfId="782" xr:uid="{00000000-0005-0000-0000-000013030000}"/>
    <cellStyle name="Total 2 2 2 2" xfId="783" xr:uid="{00000000-0005-0000-0000-000014030000}"/>
    <cellStyle name="Total 2 2 2 2 2" xfId="784" xr:uid="{00000000-0005-0000-0000-000015030000}"/>
    <cellStyle name="Total 2 2 2 2 3" xfId="785" xr:uid="{00000000-0005-0000-0000-000016030000}"/>
    <cellStyle name="Total 2 2 2 3" xfId="786" xr:uid="{00000000-0005-0000-0000-000017030000}"/>
    <cellStyle name="Total 2 2 2 4" xfId="787" xr:uid="{00000000-0005-0000-0000-000018030000}"/>
    <cellStyle name="Total 2 2 3" xfId="788" xr:uid="{00000000-0005-0000-0000-000019030000}"/>
    <cellStyle name="Total 2 2 3 2" xfId="789" xr:uid="{00000000-0005-0000-0000-00001A030000}"/>
    <cellStyle name="Total 2 2 3 3" xfId="790" xr:uid="{00000000-0005-0000-0000-00001B030000}"/>
    <cellStyle name="Total 2 2 4" xfId="791" xr:uid="{00000000-0005-0000-0000-00001C030000}"/>
    <cellStyle name="Total 2 2 5" xfId="792" xr:uid="{00000000-0005-0000-0000-00001D030000}"/>
    <cellStyle name="Total 2 3" xfId="793" xr:uid="{00000000-0005-0000-0000-00001E030000}"/>
    <cellStyle name="Total 2 3 2" xfId="794" xr:uid="{00000000-0005-0000-0000-00001F030000}"/>
    <cellStyle name="Total 2 3 2 2" xfId="795" xr:uid="{00000000-0005-0000-0000-000020030000}"/>
    <cellStyle name="Total 2 3 2 3" xfId="796" xr:uid="{00000000-0005-0000-0000-000021030000}"/>
    <cellStyle name="Total 2 3 3" xfId="797" xr:uid="{00000000-0005-0000-0000-000022030000}"/>
    <cellStyle name="Total 2 3 4" xfId="798" xr:uid="{00000000-0005-0000-0000-000023030000}"/>
    <cellStyle name="Total 2 4" xfId="799" xr:uid="{00000000-0005-0000-0000-000024030000}"/>
    <cellStyle name="Total 2 5" xfId="800" xr:uid="{00000000-0005-0000-0000-000025030000}"/>
    <cellStyle name="Total 2 5 2" xfId="801" xr:uid="{00000000-0005-0000-0000-000026030000}"/>
    <cellStyle name="Total 2 5 3" xfId="802" xr:uid="{00000000-0005-0000-0000-000027030000}"/>
    <cellStyle name="Total 2 6" xfId="803" xr:uid="{00000000-0005-0000-0000-000028030000}"/>
    <cellStyle name="Total 2 7" xfId="804" xr:uid="{00000000-0005-0000-0000-000029030000}"/>
    <cellStyle name="Total 3" xfId="805" xr:uid="{00000000-0005-0000-0000-00002A030000}"/>
    <cellStyle name="Total 3 2" xfId="806" xr:uid="{00000000-0005-0000-0000-00002B030000}"/>
    <cellStyle name="Total 3 2 2" xfId="807" xr:uid="{00000000-0005-0000-0000-00002C030000}"/>
    <cellStyle name="Total 3 2 2 2" xfId="808" xr:uid="{00000000-0005-0000-0000-00002D030000}"/>
    <cellStyle name="Total 3 2 2 3" xfId="809" xr:uid="{00000000-0005-0000-0000-00002E030000}"/>
    <cellStyle name="Total 3 2 3" xfId="810" xr:uid="{00000000-0005-0000-0000-00002F030000}"/>
    <cellStyle name="Total 3 2 4" xfId="811" xr:uid="{00000000-0005-0000-0000-000030030000}"/>
    <cellStyle name="Total 3 3" xfId="812" xr:uid="{00000000-0005-0000-0000-000031030000}"/>
    <cellStyle name="Total 3 3 2" xfId="813" xr:uid="{00000000-0005-0000-0000-000032030000}"/>
    <cellStyle name="Total 3 3 3" xfId="814" xr:uid="{00000000-0005-0000-0000-000033030000}"/>
    <cellStyle name="Total 3 4" xfId="815" xr:uid="{00000000-0005-0000-0000-000034030000}"/>
    <cellStyle name="Total 3 5" xfId="816" xr:uid="{00000000-0005-0000-0000-000035030000}"/>
    <cellStyle name="Total 4" xfId="817" xr:uid="{00000000-0005-0000-0000-000036030000}"/>
    <cellStyle name="Total 4 2" xfId="818" xr:uid="{00000000-0005-0000-0000-000037030000}"/>
    <cellStyle name="Total 4 2 2" xfId="819" xr:uid="{00000000-0005-0000-0000-000038030000}"/>
    <cellStyle name="Total 4 2 3" xfId="820" xr:uid="{00000000-0005-0000-0000-000039030000}"/>
    <cellStyle name="Total 4 3" xfId="821" xr:uid="{00000000-0005-0000-0000-00003A030000}"/>
    <cellStyle name="Total 4 4" xfId="822" xr:uid="{00000000-0005-0000-0000-00003B030000}"/>
    <cellStyle name="Total 5" xfId="823" xr:uid="{00000000-0005-0000-0000-00003C030000}"/>
    <cellStyle name="Total 5 2" xfId="824" xr:uid="{00000000-0005-0000-0000-00003D030000}"/>
    <cellStyle name="Total 5 3" xfId="825" xr:uid="{00000000-0005-0000-0000-00003E030000}"/>
    <cellStyle name="Warning Text 2" xfId="826" xr:uid="{00000000-0005-0000-0000-00003F030000}"/>
    <cellStyle name="Warning Text 2 2" xfId="827" xr:uid="{00000000-0005-0000-0000-000040030000}"/>
    <cellStyle name="Warning Text 3" xfId="828" xr:uid="{00000000-0005-0000-0000-000041030000}"/>
    <cellStyle name="Warning Text 4" xfId="829" xr:uid="{00000000-0005-0000-0000-000042030000}"/>
  </cellStyles>
  <dxfs count="0"/>
  <tableStyles count="0" defaultTableStyle="TableStyleMedium2" defaultPivotStyle="PivotStyleLight16"/>
  <colors>
    <mruColors>
      <color rgb="FFA05AE6"/>
      <color rgb="FF55585A"/>
      <color rgb="FFDADDDC"/>
      <color rgb="FFAAAFB9"/>
      <color rgb="FF705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982980</xdr:colOff>
      <xdr:row>37</xdr:row>
      <xdr:rowOff>106680</xdr:rowOff>
    </xdr:from>
    <xdr:to>
      <xdr:col>4</xdr:col>
      <xdr:colOff>1066800</xdr:colOff>
      <xdr:row>38</xdr:row>
      <xdr:rowOff>144779</xdr:rowOff>
    </xdr:to>
    <xdr:sp macro="" textlink="">
      <xdr:nvSpPr>
        <xdr:cNvPr id="46145" name="Text Box 7">
          <a:extLst>
            <a:ext uri="{FF2B5EF4-FFF2-40B4-BE49-F238E27FC236}">
              <a16:creationId xmlns:a16="http://schemas.microsoft.com/office/drawing/2014/main" id="{00000000-0008-0000-0100-000041B40000}"/>
            </a:ext>
          </a:extLst>
        </xdr:cNvPr>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8" name="Text Box 7">
          <a:extLst>
            <a:ext uri="{FF2B5EF4-FFF2-40B4-BE49-F238E27FC236}">
              <a16:creationId xmlns:a16="http://schemas.microsoft.com/office/drawing/2014/main" id="{00000000-0008-0000-0100-000044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9" name="Text Box 7">
          <a:extLst>
            <a:ext uri="{FF2B5EF4-FFF2-40B4-BE49-F238E27FC236}">
              <a16:creationId xmlns:a16="http://schemas.microsoft.com/office/drawing/2014/main" id="{00000000-0008-0000-0100-000045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0" name="Text Box 7">
          <a:extLst>
            <a:ext uri="{FF2B5EF4-FFF2-40B4-BE49-F238E27FC236}">
              <a16:creationId xmlns:a16="http://schemas.microsoft.com/office/drawing/2014/main" id="{00000000-0008-0000-0100-000046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1" name="Text Box 7">
          <a:extLst>
            <a:ext uri="{FF2B5EF4-FFF2-40B4-BE49-F238E27FC236}">
              <a16:creationId xmlns:a16="http://schemas.microsoft.com/office/drawing/2014/main" id="{00000000-0008-0000-0100-000047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68</xdr:row>
      <xdr:rowOff>106680</xdr:rowOff>
    </xdr:from>
    <xdr:to>
      <xdr:col>4</xdr:col>
      <xdr:colOff>1059180</xdr:colOff>
      <xdr:row>68</xdr:row>
      <xdr:rowOff>472440</xdr:rowOff>
    </xdr:to>
    <xdr:sp macro="" textlink="">
      <xdr:nvSpPr>
        <xdr:cNvPr id="46152" name="Text Box 7">
          <a:extLst>
            <a:ext uri="{FF2B5EF4-FFF2-40B4-BE49-F238E27FC236}">
              <a16:creationId xmlns:a16="http://schemas.microsoft.com/office/drawing/2014/main" id="{00000000-0008-0000-0100-000048B40000}"/>
            </a:ext>
          </a:extLst>
        </xdr:cNvPr>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68</xdr:row>
      <xdr:rowOff>465268</xdr:rowOff>
    </xdr:from>
    <xdr:to>
      <xdr:col>6</xdr:col>
      <xdr:colOff>1066800</xdr:colOff>
      <xdr:row>69</xdr:row>
      <xdr:rowOff>348054</xdr:rowOff>
    </xdr:to>
    <xdr:sp macro="" textlink="">
      <xdr:nvSpPr>
        <xdr:cNvPr id="46153" name="Text Box 7">
          <a:extLst>
            <a:ext uri="{FF2B5EF4-FFF2-40B4-BE49-F238E27FC236}">
              <a16:creationId xmlns:a16="http://schemas.microsoft.com/office/drawing/2014/main" id="{00000000-0008-0000-0100-000049B40000}"/>
            </a:ext>
          </a:extLst>
        </xdr:cNvPr>
        <xdr:cNvSpPr txBox="1">
          <a:spLocks noChangeArrowheads="1"/>
        </xdr:cNvSpPr>
      </xdr:nvSpPr>
      <xdr:spPr bwMode="auto">
        <a:xfrm>
          <a:off x="6929718" y="13352033"/>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hcf.dc.gov/page/rates-and-reimbursem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6"/>
  <sheetViews>
    <sheetView showGridLines="0" zoomScaleNormal="100" workbookViewId="0">
      <selection activeCell="F26" sqref="F26"/>
    </sheetView>
  </sheetViews>
  <sheetFormatPr defaultRowHeight="12.75"/>
  <cols>
    <col min="1" max="1" width="2.42578125" customWidth="1"/>
    <col min="2" max="2" width="30" bestFit="1" customWidth="1"/>
    <col min="6" max="6" width="95.28515625" customWidth="1"/>
  </cols>
  <sheetData>
    <row r="1" spans="2:6" ht="10.5" customHeight="1"/>
    <row r="2" spans="2:6" ht="26.25">
      <c r="B2" s="205" t="s">
        <v>1238</v>
      </c>
      <c r="C2" s="206"/>
      <c r="D2" s="206"/>
      <c r="E2" s="206"/>
      <c r="F2" s="207"/>
    </row>
    <row r="3" spans="2:6">
      <c r="B3" s="208" t="s">
        <v>1448</v>
      </c>
      <c r="C3" s="209"/>
      <c r="D3" s="209"/>
      <c r="E3" s="209"/>
      <c r="F3" s="210"/>
    </row>
    <row r="4" spans="2:6" ht="12.75" customHeight="1">
      <c r="B4" s="49"/>
      <c r="C4" s="50"/>
      <c r="D4" s="50"/>
      <c r="E4" s="50"/>
      <c r="F4" s="51"/>
    </row>
    <row r="5" spans="2:6" ht="42" customHeight="1">
      <c r="B5" s="211" t="s">
        <v>1449</v>
      </c>
      <c r="C5" s="212"/>
      <c r="D5" s="212"/>
      <c r="E5" s="212"/>
      <c r="F5" s="213"/>
    </row>
    <row r="6" spans="2:6" ht="12" customHeight="1">
      <c r="B6" s="52"/>
      <c r="C6" s="47"/>
      <c r="D6" s="47"/>
      <c r="E6" s="47"/>
      <c r="F6" s="53"/>
    </row>
    <row r="7" spans="2:6" ht="54" customHeight="1">
      <c r="B7" s="211" t="s">
        <v>1293</v>
      </c>
      <c r="C7" s="214"/>
      <c r="D7" s="214"/>
      <c r="E7" s="214"/>
      <c r="F7" s="215"/>
    </row>
    <row r="8" spans="2:6" ht="6" customHeight="1">
      <c r="B8" s="52"/>
      <c r="C8" s="47"/>
      <c r="D8" s="47"/>
      <c r="E8" s="47"/>
      <c r="F8" s="53"/>
    </row>
    <row r="9" spans="2:6" ht="24.6" customHeight="1">
      <c r="B9" s="211" t="s">
        <v>1294</v>
      </c>
      <c r="C9" s="212"/>
      <c r="D9" s="212"/>
      <c r="E9" s="212"/>
      <c r="F9" s="213"/>
    </row>
    <row r="10" spans="2:6" ht="16.5" customHeight="1">
      <c r="B10" s="52"/>
      <c r="C10" s="47"/>
      <c r="D10" s="47"/>
      <c r="E10" s="47"/>
      <c r="F10" s="53"/>
    </row>
    <row r="11" spans="2:6">
      <c r="B11" s="216" t="s">
        <v>1423</v>
      </c>
      <c r="C11" s="217"/>
      <c r="D11" s="217"/>
      <c r="E11" s="217"/>
      <c r="F11" s="218"/>
    </row>
    <row r="12" spans="2:6" ht="11.25" customHeight="1">
      <c r="B12" s="54"/>
      <c r="C12" s="48"/>
      <c r="D12" s="48"/>
      <c r="E12" s="48"/>
      <c r="F12" s="55"/>
    </row>
    <row r="13" spans="2:6" ht="16.5" customHeight="1">
      <c r="B13" s="219" t="s">
        <v>1282</v>
      </c>
      <c r="C13" s="220"/>
      <c r="D13" s="220"/>
      <c r="E13" s="220"/>
      <c r="F13" s="221"/>
    </row>
    <row r="14" spans="2:6" ht="7.15" customHeight="1">
      <c r="B14" s="56"/>
      <c r="C14" s="57"/>
      <c r="D14" s="57"/>
      <c r="E14" s="57"/>
      <c r="F14" s="58"/>
    </row>
    <row r="15" spans="2:6" ht="28.5" customHeight="1">
      <c r="B15" s="202" t="s">
        <v>1295</v>
      </c>
      <c r="C15" s="203"/>
      <c r="D15" s="203"/>
      <c r="E15" s="203"/>
      <c r="F15" s="204"/>
    </row>
    <row r="16" spans="2:6">
      <c r="B16" s="7">
        <v>44470</v>
      </c>
    </row>
  </sheetData>
  <sheetProtection selectLockedCells="1"/>
  <mergeCells count="8">
    <mergeCell ref="B15:F15"/>
    <mergeCell ref="B2:F2"/>
    <mergeCell ref="B3:F3"/>
    <mergeCell ref="B5:F5"/>
    <mergeCell ref="B7:F7"/>
    <mergeCell ref="B9:F9"/>
    <mergeCell ref="B11:F11"/>
    <mergeCell ref="B13:F13"/>
  </mergeCells>
  <hyperlinks>
    <hyperlink ref="B11:F11" r:id="rId1" display="A &quot;Frequently Asked Questions&quot; document is available at  https://dhcf.dc.gov/page/rates-and-reimbursements, and is essential in understanding the payment method.  " xr:uid="{3C7C223C-1643-4335-88D5-A283EA214663}"/>
  </hyperlinks>
  <printOptions horizontalCentered="1"/>
  <pageMargins left="1" right="1" top="0.75" bottom="0.75" header="0.3" footer="0.3"/>
  <pageSetup scale="54" orientation="portrait" horizontalDpi="1200" verticalDpi="1200" r:id="rId2"/>
  <headerFooter scaleWithDoc="0">
    <oddHeader>&amp;LDistrict of Columbia Medicaid FY 2022 DRG Pricing Calculator</oddHeader>
    <oddFooter>&amp;L&amp;8Tab 1- Cover&amp;R&amp;8&amp;P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6"/>
  <sheetViews>
    <sheetView showGridLines="0" tabSelected="1" topLeftCell="B1" zoomScaleNormal="100" workbookViewId="0">
      <pane ySplit="5" topLeftCell="A6" activePane="bottomLeft" state="frozen"/>
      <selection activeCell="B1" sqref="B1"/>
      <selection pane="bottomLeft" activeCell="E14" sqref="E14"/>
    </sheetView>
  </sheetViews>
  <sheetFormatPr defaultColWidth="9.140625" defaultRowHeight="12.75"/>
  <cols>
    <col min="1" max="1" width="9.140625" style="9" hidden="1" customWidth="1"/>
    <col min="2" max="2" width="3.42578125" style="23" customWidth="1"/>
    <col min="3" max="3" width="53" style="24" customWidth="1"/>
    <col min="4" max="4" width="1.7109375" style="24" customWidth="1"/>
    <col min="5" max="5" width="33.85546875" style="25" customWidth="1"/>
    <col min="6" max="6" width="1.7109375" style="24" customWidth="1"/>
    <col min="7" max="7" width="64.85546875" style="29" customWidth="1"/>
    <col min="8" max="8" width="67.85546875" style="27" customWidth="1"/>
    <col min="9" max="9" width="35.85546875" style="9" customWidth="1"/>
    <col min="10" max="10" width="19.28515625" style="9" customWidth="1"/>
    <col min="11" max="11" width="9.140625" style="9" customWidth="1"/>
    <col min="12" max="12" width="13.42578125" style="9" customWidth="1"/>
    <col min="13" max="16384" width="9.140625" style="9"/>
  </cols>
  <sheetData>
    <row r="1" spans="1:12" ht="21" customHeight="1">
      <c r="A1" s="75"/>
      <c r="B1" s="185">
        <v>1</v>
      </c>
      <c r="C1" s="186" t="s">
        <v>287</v>
      </c>
      <c r="D1" s="186" t="s">
        <v>288</v>
      </c>
      <c r="E1" s="186" t="s">
        <v>289</v>
      </c>
      <c r="F1" s="187" t="s">
        <v>1222</v>
      </c>
      <c r="G1" s="188" t="s">
        <v>1229</v>
      </c>
      <c r="H1" s="8"/>
    </row>
    <row r="2" spans="1:12" ht="18" customHeight="1">
      <c r="A2" s="76"/>
      <c r="B2" s="172">
        <v>2</v>
      </c>
      <c r="C2" s="222" t="s">
        <v>1845</v>
      </c>
      <c r="D2" s="223"/>
      <c r="E2" s="223"/>
      <c r="F2" s="223"/>
      <c r="G2" s="224"/>
      <c r="H2" s="8"/>
    </row>
    <row r="3" spans="1:12" ht="18" customHeight="1">
      <c r="A3" s="76"/>
      <c r="B3" s="172"/>
      <c r="C3" s="189" t="s">
        <v>1450</v>
      </c>
      <c r="D3" s="190"/>
      <c r="E3" s="190"/>
      <c r="F3" s="190"/>
      <c r="G3" s="191"/>
      <c r="H3" s="8"/>
    </row>
    <row r="4" spans="1:12" ht="41.45" customHeight="1">
      <c r="A4" s="76"/>
      <c r="B4" s="172">
        <v>4</v>
      </c>
      <c r="C4" s="231" t="s">
        <v>1424</v>
      </c>
      <c r="D4" s="232"/>
      <c r="E4" s="233"/>
      <c r="F4" s="226" t="s">
        <v>1425</v>
      </c>
      <c r="G4" s="227"/>
      <c r="H4" s="10"/>
    </row>
    <row r="5" spans="1:12">
      <c r="A5" s="76"/>
      <c r="B5" s="172">
        <v>5</v>
      </c>
      <c r="C5" s="192" t="s">
        <v>484</v>
      </c>
      <c r="D5" s="193"/>
      <c r="E5" s="194" t="s">
        <v>485</v>
      </c>
      <c r="F5" s="195"/>
      <c r="G5" s="196" t="s">
        <v>486</v>
      </c>
      <c r="H5" s="10"/>
    </row>
    <row r="6" spans="1:12" ht="12.75" customHeight="1">
      <c r="A6" s="76"/>
      <c r="B6" s="172">
        <v>6</v>
      </c>
      <c r="C6" s="112" t="s">
        <v>1233</v>
      </c>
      <c r="D6" s="113"/>
      <c r="E6" s="197"/>
      <c r="F6" s="60"/>
      <c r="G6" s="79"/>
      <c r="H6" s="10"/>
      <c r="K6" s="225" t="s">
        <v>684</v>
      </c>
      <c r="L6" s="225"/>
    </row>
    <row r="7" spans="1:12" ht="12.75" customHeight="1">
      <c r="A7" s="76"/>
      <c r="B7" s="129">
        <v>7</v>
      </c>
      <c r="C7" s="114" t="s">
        <v>1234</v>
      </c>
      <c r="D7" s="176"/>
      <c r="E7" s="93">
        <v>36776.03</v>
      </c>
      <c r="F7" s="198"/>
      <c r="G7" s="77" t="s">
        <v>1236</v>
      </c>
      <c r="H7" s="10"/>
      <c r="K7" s="11"/>
      <c r="L7" s="11"/>
    </row>
    <row r="8" spans="1:12">
      <c r="A8" s="76"/>
      <c r="B8" s="129">
        <v>8</v>
      </c>
      <c r="C8" s="114" t="s">
        <v>1281</v>
      </c>
      <c r="D8" s="176"/>
      <c r="E8" s="94">
        <v>0.2445</v>
      </c>
      <c r="F8" s="199"/>
      <c r="G8" s="77" t="s">
        <v>1204</v>
      </c>
      <c r="H8" s="12"/>
      <c r="K8" s="11"/>
      <c r="L8" s="11"/>
    </row>
    <row r="9" spans="1:12" ht="12.75" customHeight="1">
      <c r="A9" s="76"/>
      <c r="B9" s="129">
        <v>9</v>
      </c>
      <c r="C9" s="114" t="s">
        <v>1287</v>
      </c>
      <c r="D9" s="176"/>
      <c r="E9" s="95">
        <v>3</v>
      </c>
      <c r="F9" s="199"/>
      <c r="G9" s="77" t="s">
        <v>290</v>
      </c>
      <c r="H9" s="12"/>
      <c r="K9" s="11"/>
      <c r="L9" s="11"/>
    </row>
    <row r="10" spans="1:12" ht="12.75" customHeight="1">
      <c r="A10" s="76"/>
      <c r="B10" s="129">
        <v>10</v>
      </c>
      <c r="C10" s="114" t="s">
        <v>1418</v>
      </c>
      <c r="D10" s="176"/>
      <c r="E10" s="101" t="s">
        <v>1199</v>
      </c>
      <c r="F10" s="199"/>
      <c r="G10" s="77" t="s">
        <v>290</v>
      </c>
      <c r="H10" s="12"/>
      <c r="K10" s="13" t="s">
        <v>1198</v>
      </c>
      <c r="L10" s="13" t="s">
        <v>1199</v>
      </c>
    </row>
    <row r="11" spans="1:12" ht="12.75" customHeight="1">
      <c r="A11" s="76"/>
      <c r="B11" s="129">
        <v>11</v>
      </c>
      <c r="C11" s="114" t="s">
        <v>1208</v>
      </c>
      <c r="D11" s="176"/>
      <c r="E11" s="96">
        <v>21</v>
      </c>
      <c r="F11" s="199"/>
      <c r="G11" s="77" t="s">
        <v>1210</v>
      </c>
      <c r="H11" s="12"/>
      <c r="K11" s="14"/>
      <c r="L11" s="14"/>
    </row>
    <row r="12" spans="1:12">
      <c r="A12" s="76"/>
      <c r="B12" s="129">
        <v>12</v>
      </c>
      <c r="C12" s="114" t="s">
        <v>1211</v>
      </c>
      <c r="D12" s="176"/>
      <c r="E12" s="97">
        <v>0</v>
      </c>
      <c r="F12" s="199"/>
      <c r="G12" s="77" t="s">
        <v>1237</v>
      </c>
      <c r="H12" s="12"/>
    </row>
    <row r="13" spans="1:12">
      <c r="A13" s="76"/>
      <c r="B13" s="129">
        <v>13</v>
      </c>
      <c r="C13" s="114" t="s">
        <v>1212</v>
      </c>
      <c r="D13" s="176"/>
      <c r="E13" s="97">
        <v>0</v>
      </c>
      <c r="F13" s="199"/>
      <c r="G13" s="77" t="s">
        <v>1213</v>
      </c>
      <c r="H13" s="12"/>
    </row>
    <row r="14" spans="1:12">
      <c r="A14" s="76"/>
      <c r="B14" s="129">
        <v>14</v>
      </c>
      <c r="C14" s="114" t="s">
        <v>1224</v>
      </c>
      <c r="D14" s="176"/>
      <c r="E14" s="101" t="s">
        <v>1199</v>
      </c>
      <c r="F14" s="30"/>
      <c r="G14" s="77" t="s">
        <v>1220</v>
      </c>
      <c r="H14" s="12"/>
    </row>
    <row r="15" spans="1:12">
      <c r="A15" s="76"/>
      <c r="B15" s="129">
        <v>15</v>
      </c>
      <c r="C15" s="114" t="s">
        <v>1278</v>
      </c>
      <c r="D15" s="176"/>
      <c r="E15" s="128">
        <v>16320.25</v>
      </c>
      <c r="F15" s="30"/>
      <c r="G15" s="77" t="s">
        <v>1284</v>
      </c>
      <c r="H15" s="12"/>
    </row>
    <row r="16" spans="1:12">
      <c r="A16" s="76"/>
      <c r="B16" s="129">
        <v>16</v>
      </c>
      <c r="C16" s="115" t="s">
        <v>1279</v>
      </c>
      <c r="D16" s="176"/>
      <c r="E16" s="97">
        <v>1311.84</v>
      </c>
      <c r="F16" s="200"/>
      <c r="G16" s="78" t="s">
        <v>1285</v>
      </c>
      <c r="H16" s="15"/>
    </row>
    <row r="17" spans="1:8">
      <c r="A17" s="76"/>
      <c r="B17" s="129">
        <v>17</v>
      </c>
      <c r="C17" s="115" t="s">
        <v>1280</v>
      </c>
      <c r="D17" s="176"/>
      <c r="E17" s="97">
        <v>1679.89</v>
      </c>
      <c r="F17" s="200"/>
      <c r="G17" s="78" t="s">
        <v>1286</v>
      </c>
      <c r="H17" s="15"/>
    </row>
    <row r="18" spans="1:8">
      <c r="A18" s="76"/>
      <c r="B18" s="129">
        <v>18</v>
      </c>
      <c r="C18" s="114" t="s">
        <v>291</v>
      </c>
      <c r="D18" s="176"/>
      <c r="E18" s="98" t="s">
        <v>492</v>
      </c>
      <c r="F18" s="201"/>
      <c r="G18" s="77" t="s">
        <v>1266</v>
      </c>
      <c r="H18" s="15"/>
    </row>
    <row r="19" spans="1:8">
      <c r="A19" s="76"/>
      <c r="B19" s="129">
        <v>19</v>
      </c>
      <c r="C19" s="112" t="s">
        <v>1231</v>
      </c>
      <c r="D19" s="173"/>
      <c r="E19" s="174"/>
      <c r="F19" s="175"/>
      <c r="G19" s="124"/>
      <c r="H19" s="15"/>
    </row>
    <row r="20" spans="1:8">
      <c r="A20" s="76"/>
      <c r="B20" s="129">
        <v>20</v>
      </c>
      <c r="C20" s="114" t="s">
        <v>1256</v>
      </c>
      <c r="D20" s="176"/>
      <c r="E20" s="70">
        <v>78000</v>
      </c>
      <c r="F20" s="30"/>
      <c r="G20" s="77" t="s">
        <v>1258</v>
      </c>
      <c r="H20" s="15"/>
    </row>
    <row r="21" spans="1:8">
      <c r="A21" s="76"/>
      <c r="B21" s="129">
        <v>21</v>
      </c>
      <c r="C21" s="114" t="s">
        <v>1255</v>
      </c>
      <c r="D21" s="176"/>
      <c r="E21" s="100">
        <v>40000</v>
      </c>
      <c r="F21" s="30"/>
      <c r="G21" s="78" t="s">
        <v>1259</v>
      </c>
      <c r="H21" s="15"/>
    </row>
    <row r="22" spans="1:8">
      <c r="A22" s="76"/>
      <c r="B22" s="129">
        <v>22</v>
      </c>
      <c r="C22" s="114" t="s">
        <v>1257</v>
      </c>
      <c r="D22" s="176"/>
      <c r="E22" s="125">
        <v>0.64</v>
      </c>
      <c r="F22" s="30"/>
      <c r="G22" s="78" t="s">
        <v>1258</v>
      </c>
      <c r="H22" s="15"/>
    </row>
    <row r="23" spans="1:8">
      <c r="A23" s="76"/>
      <c r="B23" s="129">
        <v>23</v>
      </c>
      <c r="C23" s="114" t="s">
        <v>1268</v>
      </c>
      <c r="D23" s="176"/>
      <c r="E23" s="71">
        <v>30</v>
      </c>
      <c r="F23" s="30"/>
      <c r="G23" s="78" t="s">
        <v>1270</v>
      </c>
      <c r="H23" s="15"/>
    </row>
    <row r="24" spans="1:8">
      <c r="A24" s="76"/>
      <c r="B24" s="129">
        <v>24</v>
      </c>
      <c r="C24" s="115" t="s">
        <v>1269</v>
      </c>
      <c r="D24" s="176"/>
      <c r="E24" s="70">
        <v>500000</v>
      </c>
      <c r="F24" s="30"/>
      <c r="G24" s="78" t="s">
        <v>1271</v>
      </c>
      <c r="H24" s="15"/>
    </row>
    <row r="25" spans="1:8">
      <c r="A25" s="76"/>
      <c r="B25" s="129">
        <v>25</v>
      </c>
      <c r="C25" s="114" t="s">
        <v>1235</v>
      </c>
      <c r="D25" s="176"/>
      <c r="E25" s="72">
        <v>500</v>
      </c>
      <c r="F25" s="30"/>
      <c r="G25" s="77" t="s">
        <v>1272</v>
      </c>
      <c r="H25" s="15"/>
    </row>
    <row r="26" spans="1:8">
      <c r="A26" s="76"/>
      <c r="B26" s="129">
        <v>26</v>
      </c>
      <c r="C26" s="114" t="s">
        <v>1839</v>
      </c>
      <c r="D26" s="176"/>
      <c r="E26" s="126">
        <v>1.1000000000000001</v>
      </c>
      <c r="F26" s="30"/>
      <c r="G26" s="77" t="s">
        <v>1840</v>
      </c>
      <c r="H26" s="15"/>
    </row>
    <row r="27" spans="1:8">
      <c r="A27" s="76"/>
      <c r="B27" s="129">
        <v>27</v>
      </c>
      <c r="C27" s="114" t="s">
        <v>1409</v>
      </c>
      <c r="D27" s="176"/>
      <c r="E27" s="126">
        <v>1</v>
      </c>
      <c r="F27" s="30"/>
      <c r="G27" s="77" t="s">
        <v>1412</v>
      </c>
      <c r="H27" s="15"/>
    </row>
    <row r="28" spans="1:8">
      <c r="A28" s="76"/>
      <c r="B28" s="129">
        <v>28</v>
      </c>
      <c r="C28" s="114" t="s">
        <v>1265</v>
      </c>
      <c r="D28" s="176"/>
      <c r="E28" s="126">
        <v>1.5</v>
      </c>
      <c r="F28" s="30"/>
      <c r="G28" s="77" t="s">
        <v>1411</v>
      </c>
      <c r="H28" s="8"/>
    </row>
    <row r="29" spans="1:8">
      <c r="A29" s="76"/>
      <c r="B29" s="129">
        <v>29</v>
      </c>
      <c r="C29" s="114" t="s">
        <v>1260</v>
      </c>
      <c r="D29" s="176"/>
      <c r="E29" s="73">
        <v>1.2</v>
      </c>
      <c r="F29" s="30"/>
      <c r="G29" s="77" t="s">
        <v>1410</v>
      </c>
      <c r="H29" s="15"/>
    </row>
    <row r="30" spans="1:8">
      <c r="A30" s="76"/>
      <c r="B30" s="129">
        <v>30</v>
      </c>
      <c r="C30" s="114" t="s">
        <v>1419</v>
      </c>
      <c r="D30" s="176"/>
      <c r="E30" s="73">
        <v>1.7</v>
      </c>
      <c r="F30" s="30"/>
      <c r="G30" s="77" t="s">
        <v>1421</v>
      </c>
      <c r="H30" s="15"/>
    </row>
    <row r="31" spans="1:8">
      <c r="A31" s="76"/>
      <c r="B31" s="129">
        <v>31</v>
      </c>
      <c r="C31" s="114" t="s">
        <v>1420</v>
      </c>
      <c r="D31" s="176"/>
      <c r="E31" s="73">
        <v>1.35</v>
      </c>
      <c r="F31" s="30"/>
      <c r="G31" s="77" t="s">
        <v>1422</v>
      </c>
      <c r="H31" s="15"/>
    </row>
    <row r="32" spans="1:8">
      <c r="A32" s="76"/>
      <c r="B32" s="129">
        <v>32</v>
      </c>
      <c r="C32" s="112" t="s">
        <v>1221</v>
      </c>
      <c r="D32" s="113"/>
      <c r="E32" s="59"/>
      <c r="F32" s="60"/>
      <c r="G32" s="79"/>
      <c r="H32" s="12"/>
    </row>
    <row r="33" spans="1:8" ht="27.75" customHeight="1">
      <c r="A33" s="76"/>
      <c r="B33" s="129">
        <v>33</v>
      </c>
      <c r="C33" s="114" t="s">
        <v>1200</v>
      </c>
      <c r="D33" s="177"/>
      <c r="E33" s="31" t="str">
        <f>+VLOOKUP(E$18,_DRGlookup,2,FALSE)</f>
        <v>Respiratory failure</v>
      </c>
      <c r="F33" s="32"/>
      <c r="G33" s="77" t="s">
        <v>1209</v>
      </c>
      <c r="H33" s="12"/>
    </row>
    <row r="34" spans="1:8">
      <c r="A34" s="76"/>
      <c r="B34" s="129">
        <v>34</v>
      </c>
      <c r="C34" s="114" t="s">
        <v>1225</v>
      </c>
      <c r="D34" s="177"/>
      <c r="E34" s="33">
        <f>ROUND(+VLOOKUP(E$18,_DRGlookup,5,FALSE),5)</f>
        <v>0.38124999999999998</v>
      </c>
      <c r="F34" s="32"/>
      <c r="G34" s="77" t="s">
        <v>1209</v>
      </c>
      <c r="H34" s="12"/>
    </row>
    <row r="35" spans="1:8">
      <c r="A35" s="76"/>
      <c r="B35" s="129">
        <v>35</v>
      </c>
      <c r="C35" s="114" t="s">
        <v>1413</v>
      </c>
      <c r="D35" s="177"/>
      <c r="E35" s="31" t="str">
        <f>IF(E11&lt;21,(VLOOKUP($E$18,_DRGlookup,10,FALSE)),VLOOKUP($E$18,_DRGlookup,11,FALSE))</f>
        <v>Adult respiratory</v>
      </c>
      <c r="F35" s="32"/>
      <c r="G35" s="77" t="s">
        <v>1415</v>
      </c>
      <c r="H35" s="12"/>
    </row>
    <row r="36" spans="1:8" ht="29.25" customHeight="1">
      <c r="A36" s="76"/>
      <c r="B36" s="129">
        <v>36</v>
      </c>
      <c r="C36" s="114" t="s">
        <v>1414</v>
      </c>
      <c r="D36" s="177"/>
      <c r="E36" s="34">
        <f>IF(E35="Pediatric misc",E30, IF(E35="Pediatric respiratory",E31,(IF(E35="Pediatric mental health",E28,(IF(E35="Neonate",E29,(IF(E35="Obstetrics",E27,(IF(E35="Adult respiratory",E26,1))))))))))</f>
        <v>1.1000000000000001</v>
      </c>
      <c r="F36" s="32"/>
      <c r="G36" s="77" t="s">
        <v>1842</v>
      </c>
      <c r="H36" s="12"/>
    </row>
    <row r="37" spans="1:8">
      <c r="A37" s="76"/>
      <c r="B37" s="129">
        <v>37</v>
      </c>
      <c r="C37" s="114" t="s">
        <v>1230</v>
      </c>
      <c r="D37" s="177"/>
      <c r="E37" s="35">
        <f>E34*E36</f>
        <v>0.419375</v>
      </c>
      <c r="F37" s="32"/>
      <c r="G37" s="80" t="s">
        <v>1445</v>
      </c>
      <c r="H37" s="16"/>
    </row>
    <row r="38" spans="1:8" ht="12.75" customHeight="1">
      <c r="A38" s="76"/>
      <c r="B38" s="129">
        <v>38</v>
      </c>
      <c r="C38" s="114" t="s">
        <v>1267</v>
      </c>
      <c r="D38" s="177"/>
      <c r="E38" s="34">
        <f>ROUND(+VLOOKUP(E$18,_DRGlookup,3,FALSE),2)</f>
        <v>2.33</v>
      </c>
      <c r="F38" s="32"/>
      <c r="G38" s="77" t="s">
        <v>1209</v>
      </c>
      <c r="H38" s="10"/>
    </row>
    <row r="39" spans="1:8" ht="12.75" customHeight="1">
      <c r="A39" s="76"/>
      <c r="B39" s="129">
        <v>39</v>
      </c>
      <c r="C39" s="112" t="s">
        <v>1219</v>
      </c>
      <c r="D39" s="173"/>
      <c r="E39" s="61"/>
      <c r="F39" s="62"/>
      <c r="G39" s="81"/>
      <c r="H39" s="12"/>
    </row>
    <row r="40" spans="1:8" ht="12.75" customHeight="1">
      <c r="A40" s="76"/>
      <c r="B40" s="129">
        <v>40</v>
      </c>
      <c r="C40" s="114" t="s">
        <v>1224</v>
      </c>
      <c r="D40" s="177"/>
      <c r="E40" s="36" t="str">
        <f>E14</f>
        <v>No</v>
      </c>
      <c r="F40" s="37"/>
      <c r="G40" s="78" t="s">
        <v>1262</v>
      </c>
      <c r="H40" s="16"/>
    </row>
    <row r="41" spans="1:8" ht="12.75" customHeight="1">
      <c r="A41" s="76"/>
      <c r="B41" s="129">
        <v>41</v>
      </c>
      <c r="C41" s="114" t="s">
        <v>1223</v>
      </c>
      <c r="D41" s="177"/>
      <c r="E41" s="38" t="str">
        <f>IF(E40="Yes",IF(E9&gt;E23,"Yes","No"),"N/A")</f>
        <v>N/A</v>
      </c>
      <c r="F41" s="37"/>
      <c r="G41" s="78" t="s">
        <v>1426</v>
      </c>
      <c r="H41" s="16"/>
    </row>
    <row r="42" spans="1:8" ht="12.75" customHeight="1">
      <c r="A42" s="76"/>
      <c r="B42" s="129">
        <v>42</v>
      </c>
      <c r="C42" s="115" t="s">
        <v>1248</v>
      </c>
      <c r="D42" s="177"/>
      <c r="E42" s="38" t="str">
        <f>IF(E40="Yes",IF(E7&gt;E24,"Yes","No"),"N/A")</f>
        <v>N/A</v>
      </c>
      <c r="F42" s="37"/>
      <c r="G42" s="78" t="s">
        <v>1427</v>
      </c>
      <c r="H42" s="16"/>
    </row>
    <row r="43" spans="1:8" ht="12.75" customHeight="1">
      <c r="A43" s="76"/>
      <c r="B43" s="129">
        <v>43</v>
      </c>
      <c r="C43" s="114" t="s">
        <v>1444</v>
      </c>
      <c r="D43" s="177"/>
      <c r="E43" s="39">
        <f>IF(OR( E41="Yes",E42="Yes"),ROUND((E9*E25),2),0)</f>
        <v>0</v>
      </c>
      <c r="F43" s="37"/>
      <c r="G43" s="78" t="s">
        <v>1428</v>
      </c>
      <c r="H43" s="16"/>
    </row>
    <row r="44" spans="1:8">
      <c r="A44" s="76"/>
      <c r="B44" s="129">
        <v>44</v>
      </c>
      <c r="C44" s="112" t="s">
        <v>483</v>
      </c>
      <c r="D44" s="173"/>
      <c r="E44" s="63"/>
      <c r="F44" s="62"/>
      <c r="G44" s="81"/>
      <c r="H44" s="12"/>
    </row>
    <row r="45" spans="1:8" ht="30" customHeight="1">
      <c r="A45" s="76"/>
      <c r="B45" s="129">
        <v>45</v>
      </c>
      <c r="C45" s="114" t="s">
        <v>1273</v>
      </c>
      <c r="D45" s="177"/>
      <c r="E45" s="40">
        <f>E37*E15</f>
        <v>6844.3048437500001</v>
      </c>
      <c r="F45" s="32"/>
      <c r="G45" s="82" t="s">
        <v>1429</v>
      </c>
      <c r="H45" s="17"/>
    </row>
    <row r="46" spans="1:8">
      <c r="A46" s="76"/>
      <c r="B46" s="129">
        <v>46</v>
      </c>
      <c r="C46" s="116" t="s">
        <v>295</v>
      </c>
      <c r="D46" s="178"/>
      <c r="E46" s="64"/>
      <c r="F46" s="65"/>
      <c r="G46" s="83"/>
      <c r="H46" s="12"/>
    </row>
    <row r="47" spans="1:8" s="18" customFormat="1">
      <c r="A47" s="84"/>
      <c r="B47" s="129">
        <v>47</v>
      </c>
      <c r="C47" s="117" t="s">
        <v>1197</v>
      </c>
      <c r="D47" s="179"/>
      <c r="E47" s="36" t="str">
        <f>+E10</f>
        <v>No</v>
      </c>
      <c r="F47" s="41"/>
      <c r="G47" s="78" t="s">
        <v>1226</v>
      </c>
      <c r="H47" s="12"/>
    </row>
    <row r="48" spans="1:8" ht="25.5">
      <c r="A48" s="76"/>
      <c r="B48" s="129">
        <v>48</v>
      </c>
      <c r="C48" s="114" t="s">
        <v>1205</v>
      </c>
      <c r="D48" s="177"/>
      <c r="E48" s="42" t="str">
        <f>IF(E47="Yes",ROUND((E45/E38)*(E9+1),2),"N/A")</f>
        <v>N/A</v>
      </c>
      <c r="F48" s="32"/>
      <c r="G48" s="85" t="s">
        <v>1446</v>
      </c>
      <c r="H48" s="16"/>
    </row>
    <row r="49" spans="1:8">
      <c r="A49" s="76"/>
      <c r="B49" s="129">
        <v>49</v>
      </c>
      <c r="C49" s="114" t="s">
        <v>1274</v>
      </c>
      <c r="D49" s="177"/>
      <c r="E49" s="42" t="str">
        <f>IF(E48="N/A","N/A",IF(E48&lt;E45,"Yes","No"))</f>
        <v>N/A</v>
      </c>
      <c r="F49" s="32"/>
      <c r="G49" s="85" t="s">
        <v>1430</v>
      </c>
      <c r="H49" s="12"/>
    </row>
    <row r="50" spans="1:8">
      <c r="A50" s="76"/>
      <c r="B50" s="129">
        <v>50</v>
      </c>
      <c r="C50" s="114" t="s">
        <v>1196</v>
      </c>
      <c r="D50" s="177"/>
      <c r="E50" s="42">
        <f>+IF(E49="Yes",E48,E45)</f>
        <v>6844.3048437500001</v>
      </c>
      <c r="F50" s="32"/>
      <c r="G50" s="85" t="s">
        <v>1431</v>
      </c>
      <c r="H50" s="16"/>
    </row>
    <row r="51" spans="1:8">
      <c r="A51" s="76"/>
      <c r="B51" s="129">
        <v>51</v>
      </c>
      <c r="C51" s="116" t="s">
        <v>1207</v>
      </c>
      <c r="D51" s="178"/>
      <c r="E51" s="64"/>
      <c r="F51" s="65"/>
      <c r="G51" s="83"/>
      <c r="H51" s="12"/>
    </row>
    <row r="52" spans="1:8">
      <c r="A52" s="76"/>
      <c r="B52" s="129">
        <v>52</v>
      </c>
      <c r="C52" s="114" t="s">
        <v>293</v>
      </c>
      <c r="D52" s="177"/>
      <c r="E52" s="42">
        <f>+E7*E8</f>
        <v>8991.7393350000002</v>
      </c>
      <c r="F52" s="32"/>
      <c r="G52" s="85" t="s">
        <v>1275</v>
      </c>
      <c r="H52" s="15"/>
    </row>
    <row r="53" spans="1:8">
      <c r="A53" s="76"/>
      <c r="B53" s="129">
        <v>53</v>
      </c>
      <c r="C53" s="114" t="s">
        <v>1215</v>
      </c>
      <c r="D53" s="177"/>
      <c r="E53" s="43" t="str">
        <f>IF(E52&gt;E50,"Loss","Gain")</f>
        <v>Loss</v>
      </c>
      <c r="F53" s="32"/>
      <c r="G53" s="86" t="s">
        <v>1432</v>
      </c>
      <c r="H53" s="16"/>
    </row>
    <row r="54" spans="1:8">
      <c r="A54" s="76"/>
      <c r="B54" s="129">
        <v>54</v>
      </c>
      <c r="C54" s="118" t="s">
        <v>1201</v>
      </c>
      <c r="D54" s="180"/>
      <c r="E54" s="66"/>
      <c r="F54" s="67"/>
      <c r="G54" s="87"/>
      <c r="H54" s="12"/>
    </row>
    <row r="55" spans="1:8" ht="25.5">
      <c r="A55" s="76"/>
      <c r="B55" s="129">
        <v>55</v>
      </c>
      <c r="C55" s="114" t="s">
        <v>1216</v>
      </c>
      <c r="D55" s="177"/>
      <c r="E55" s="42">
        <f>IF(E53="Loss",(E52-E50),"N/A")</f>
        <v>2147.4344912500001</v>
      </c>
      <c r="F55" s="32"/>
      <c r="G55" s="85" t="s">
        <v>1433</v>
      </c>
      <c r="H55" s="19"/>
    </row>
    <row r="56" spans="1:8" ht="25.5">
      <c r="A56" s="76"/>
      <c r="B56" s="129">
        <v>56</v>
      </c>
      <c r="C56" s="114" t="s">
        <v>1276</v>
      </c>
      <c r="D56" s="177"/>
      <c r="E56" s="42" t="str">
        <f>IF((E53="Loss"),IF((E55&gt;E20),"Yes","No"),"N/A")</f>
        <v>No</v>
      </c>
      <c r="F56" s="32"/>
      <c r="G56" s="85" t="s">
        <v>1434</v>
      </c>
      <c r="H56" s="20"/>
    </row>
    <row r="57" spans="1:8" ht="38.25">
      <c r="A57" s="76"/>
      <c r="B57" s="129">
        <v>57</v>
      </c>
      <c r="C57" s="114" t="s">
        <v>1277</v>
      </c>
      <c r="D57" s="177"/>
      <c r="E57" s="42">
        <f>IF(E56="Yes",IF(E55&lt;E20,0,(E55-E20)*E22),0)</f>
        <v>0</v>
      </c>
      <c r="F57" s="32"/>
      <c r="G57" s="85" t="s">
        <v>1435</v>
      </c>
      <c r="H57" s="19"/>
    </row>
    <row r="58" spans="1:8">
      <c r="A58" s="76"/>
      <c r="B58" s="129">
        <v>58</v>
      </c>
      <c r="C58" s="118" t="s">
        <v>1202</v>
      </c>
      <c r="D58" s="180"/>
      <c r="E58" s="66"/>
      <c r="F58" s="67"/>
      <c r="G58" s="87"/>
      <c r="H58" s="21"/>
    </row>
    <row r="59" spans="1:8">
      <c r="A59" s="76"/>
      <c r="B59" s="129">
        <v>59</v>
      </c>
      <c r="C59" s="114" t="s">
        <v>1217</v>
      </c>
      <c r="D59" s="177"/>
      <c r="E59" s="42" t="str">
        <f>IF(E53="Gain",(E50-E52),"N/A")</f>
        <v>N/A</v>
      </c>
      <c r="F59" s="32"/>
      <c r="G59" s="85" t="s">
        <v>1436</v>
      </c>
      <c r="H59" s="16"/>
    </row>
    <row r="60" spans="1:8" ht="28.15" customHeight="1">
      <c r="A60" s="76"/>
      <c r="B60" s="129">
        <v>60</v>
      </c>
      <c r="C60" s="114" t="s">
        <v>1218</v>
      </c>
      <c r="D60" s="177"/>
      <c r="E60" s="42" t="str">
        <f>IF((E53="Gain"),IF((E59&gt;E21),"Yes","No"),"N/A")</f>
        <v>N/A</v>
      </c>
      <c r="F60" s="32"/>
      <c r="G60" s="85" t="s">
        <v>1437</v>
      </c>
      <c r="H60" s="16"/>
    </row>
    <row r="61" spans="1:8" ht="26.45" customHeight="1">
      <c r="A61" s="76"/>
      <c r="B61" s="129">
        <v>61</v>
      </c>
      <c r="C61" s="114" t="s">
        <v>1416</v>
      </c>
      <c r="D61" s="177"/>
      <c r="E61" s="42" t="str">
        <f>IF(E60="Yes",ROUND((E45/E38)*(E9+1),2),"N/A")</f>
        <v>N/A</v>
      </c>
      <c r="F61" s="32"/>
      <c r="G61" s="85" t="s">
        <v>1438</v>
      </c>
      <c r="H61" s="16"/>
    </row>
    <row r="62" spans="1:8" ht="16.5" customHeight="1">
      <c r="A62" s="76"/>
      <c r="B62" s="129">
        <v>62</v>
      </c>
      <c r="C62" s="114" t="s">
        <v>1274</v>
      </c>
      <c r="D62" s="177"/>
      <c r="E62" s="42" t="str">
        <f>IF(E61="N/A","N/A",IF(E61&lt;E45,"Yes","No"))</f>
        <v>N/A</v>
      </c>
      <c r="F62" s="32"/>
      <c r="G62" s="85" t="s">
        <v>1439</v>
      </c>
      <c r="H62" s="16"/>
    </row>
    <row r="63" spans="1:8" ht="12.75" customHeight="1">
      <c r="A63" s="76"/>
      <c r="B63" s="129">
        <v>63</v>
      </c>
      <c r="C63" s="114" t="s">
        <v>1250</v>
      </c>
      <c r="D63" s="177"/>
      <c r="E63" s="42">
        <f>IF(E62="Yes",(E61),(E50))</f>
        <v>6844.3048437500001</v>
      </c>
      <c r="F63" s="32"/>
      <c r="G63" s="85" t="s">
        <v>1440</v>
      </c>
      <c r="H63" s="16"/>
    </row>
    <row r="64" spans="1:8">
      <c r="A64" s="76"/>
      <c r="B64" s="129">
        <v>64</v>
      </c>
      <c r="C64" s="119" t="s">
        <v>1203</v>
      </c>
      <c r="D64" s="178"/>
      <c r="E64" s="64"/>
      <c r="F64" s="65"/>
      <c r="G64" s="83"/>
      <c r="H64" s="22"/>
    </row>
    <row r="65" spans="1:8" ht="31.15" customHeight="1">
      <c r="A65" s="76"/>
      <c r="B65" s="129">
        <v>65</v>
      </c>
      <c r="C65" s="114" t="s">
        <v>1251</v>
      </c>
      <c r="D65" s="177"/>
      <c r="E65" s="42">
        <f>IF(E53="Loss",(E50+E57),(E63))</f>
        <v>6844.3048437500001</v>
      </c>
      <c r="F65" s="32"/>
      <c r="G65" s="88" t="s">
        <v>1441</v>
      </c>
      <c r="H65" s="19"/>
    </row>
    <row r="66" spans="1:8">
      <c r="A66" s="76"/>
      <c r="B66" s="129">
        <v>66</v>
      </c>
      <c r="C66" s="120" t="s">
        <v>1253</v>
      </c>
      <c r="D66" s="181"/>
      <c r="E66" s="68"/>
      <c r="F66" s="69"/>
      <c r="G66" s="89"/>
      <c r="H66" s="12"/>
    </row>
    <row r="67" spans="1:8">
      <c r="A67" s="76"/>
      <c r="B67" s="129">
        <v>67</v>
      </c>
      <c r="C67" s="114" t="s">
        <v>1211</v>
      </c>
      <c r="D67" s="177"/>
      <c r="E67" s="43">
        <f>E12</f>
        <v>0</v>
      </c>
      <c r="F67" s="32"/>
      <c r="G67" s="86" t="s">
        <v>1228</v>
      </c>
      <c r="H67" s="16"/>
    </row>
    <row r="68" spans="1:8">
      <c r="A68" s="76"/>
      <c r="B68" s="129">
        <v>68</v>
      </c>
      <c r="C68" s="114" t="s">
        <v>1212</v>
      </c>
      <c r="D68" s="177"/>
      <c r="E68" s="43">
        <f>E13</f>
        <v>0</v>
      </c>
      <c r="F68" s="32"/>
      <c r="G68" s="86" t="s">
        <v>1227</v>
      </c>
      <c r="H68" s="16"/>
    </row>
    <row r="69" spans="1:8" ht="38.25">
      <c r="A69" s="76"/>
      <c r="B69" s="129">
        <v>69</v>
      </c>
      <c r="C69" s="121" t="s">
        <v>1206</v>
      </c>
      <c r="D69" s="182"/>
      <c r="E69" s="44">
        <f>IF(E43&gt;0,E43,(E65-(E67+E68)))</f>
        <v>6844.3048437500001</v>
      </c>
      <c r="F69" s="45"/>
      <c r="G69" s="109" t="s">
        <v>1442</v>
      </c>
      <c r="H69" s="16"/>
    </row>
    <row r="70" spans="1:8" ht="33.75" customHeight="1">
      <c r="A70" s="76"/>
      <c r="B70" s="129">
        <v>70</v>
      </c>
      <c r="C70" s="122" t="s">
        <v>1296</v>
      </c>
      <c r="D70" s="183"/>
      <c r="E70" s="74">
        <f>IF(OR(E43&gt;0,E16="n/a"),0,E16)</f>
        <v>1311.84</v>
      </c>
      <c r="F70" s="46"/>
      <c r="G70" s="108" t="s">
        <v>1263</v>
      </c>
      <c r="H70" s="16"/>
    </row>
    <row r="71" spans="1:8" ht="30.75" customHeight="1" thickBot="1">
      <c r="A71" s="76"/>
      <c r="B71" s="129">
        <v>71</v>
      </c>
      <c r="C71" s="122" t="s">
        <v>1249</v>
      </c>
      <c r="D71" s="183"/>
      <c r="E71" s="74">
        <f>IF(OR(E43&gt;0,E17="n/a"),0,E17)</f>
        <v>1679.89</v>
      </c>
      <c r="F71" s="46"/>
      <c r="G71" s="108" t="s">
        <v>1264</v>
      </c>
      <c r="H71" s="16"/>
    </row>
    <row r="72" spans="1:8">
      <c r="A72" s="90"/>
      <c r="B72" s="129">
        <v>72</v>
      </c>
      <c r="C72" s="123" t="s">
        <v>1252</v>
      </c>
      <c r="D72" s="184"/>
      <c r="E72" s="91">
        <f>IF(E43&gt;0,E43,E69+E70+E71)</f>
        <v>9836.0348437499997</v>
      </c>
      <c r="F72" s="92"/>
      <c r="G72" s="110" t="s">
        <v>1443</v>
      </c>
      <c r="H72" s="16"/>
    </row>
    <row r="73" spans="1:8" ht="31.5" customHeight="1">
      <c r="B73" s="228" t="s">
        <v>1298</v>
      </c>
      <c r="C73" s="229"/>
      <c r="D73" s="229"/>
      <c r="E73" s="229"/>
      <c r="F73" s="229"/>
      <c r="G73" s="230"/>
      <c r="H73" s="12"/>
    </row>
    <row r="74" spans="1:8">
      <c r="G74" s="26"/>
    </row>
    <row r="76" spans="1:8">
      <c r="E76" s="28"/>
    </row>
  </sheetData>
  <sheetProtection sheet="1" objects="1" scenarios="1" selectLockedCells="1"/>
  <mergeCells count="5">
    <mergeCell ref="C2:G2"/>
    <mergeCell ref="K6:L6"/>
    <mergeCell ref="F4:G4"/>
    <mergeCell ref="B73:G73"/>
    <mergeCell ref="C4:E4"/>
  </mergeCells>
  <phoneticPr fontId="7" type="noConversion"/>
  <dataValidations count="2">
    <dataValidation type="whole" operator="lessThanOrEqual" allowBlank="1" showInputMessage="1" showErrorMessage="1" sqref="E11" xr:uid="{00000000-0002-0000-0100-000000000000}">
      <formula1>110</formula1>
    </dataValidation>
    <dataValidation type="list" allowBlank="1" showInputMessage="1" showErrorMessage="1" sqref="E10 E14" xr:uid="{00000000-0002-0000-0100-000001000000}">
      <formula1>$K$10:$L$10</formula1>
    </dataValidation>
  </dataValidations>
  <printOptions horizontalCentered="1"/>
  <pageMargins left="1" right="1" top="0.75" bottom="0.75" header="0.3" footer="0.3"/>
  <pageSetup scale="53" orientation="portrait" r:id="rId1"/>
  <headerFooter scaleWithDoc="0">
    <oddHeader>&amp;LDistrict of Columbia Medicaid FY 2022 DRG Pricing Calculator</oddHeader>
    <oddFooter>&amp;L&amp;8Tab 2- Calculator&amp;R&amp;8&amp;P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2"/>
  <sheetViews>
    <sheetView showGridLines="0" zoomScaleNormal="100" workbookViewId="0">
      <selection activeCell="M1" sqref="M1"/>
    </sheetView>
  </sheetViews>
  <sheetFormatPr defaultRowHeight="12.75"/>
  <cols>
    <col min="1" max="1" width="1.7109375" customWidth="1"/>
    <col min="2" max="2" width="8" customWidth="1"/>
    <col min="3" max="3" width="27.28515625" customWidth="1"/>
    <col min="4" max="4" width="12.85546875" customWidth="1"/>
    <col min="5" max="5" width="11.7109375" customWidth="1"/>
    <col min="6" max="6" width="14.7109375" customWidth="1"/>
    <col min="7" max="7" width="8.42578125" customWidth="1"/>
    <col min="8" max="8" width="10.28515625" style="4" customWidth="1"/>
    <col min="9" max="9" width="9.140625" style="2" customWidth="1"/>
  </cols>
  <sheetData>
    <row r="2" spans="2:10" s="1" customFormat="1" ht="26.25">
      <c r="B2" s="234" t="s">
        <v>1283</v>
      </c>
      <c r="C2" s="235"/>
      <c r="D2" s="235"/>
      <c r="E2" s="235"/>
      <c r="F2" s="235"/>
      <c r="G2" s="235"/>
      <c r="H2" s="235"/>
      <c r="I2" s="235"/>
      <c r="J2" s="236"/>
    </row>
    <row r="3" spans="2:10" s="5" customFormat="1" ht="41.25" customHeight="1">
      <c r="B3" s="246" t="s">
        <v>1406</v>
      </c>
      <c r="C3" s="247"/>
      <c r="D3" s="247"/>
      <c r="E3" s="247"/>
      <c r="F3" s="247"/>
      <c r="G3" s="247"/>
      <c r="H3" s="247"/>
      <c r="I3" s="247"/>
      <c r="J3" s="248"/>
    </row>
    <row r="4" spans="2:10" s="5" customFormat="1" ht="18.75" customHeight="1">
      <c r="B4" s="249" t="s">
        <v>1261</v>
      </c>
      <c r="C4" s="250"/>
      <c r="D4" s="250"/>
      <c r="E4" s="250"/>
      <c r="F4" s="250"/>
      <c r="G4" s="250"/>
      <c r="H4" s="3"/>
      <c r="I4" s="3"/>
      <c r="J4" s="99"/>
    </row>
    <row r="5" spans="2:10" s="5" customFormat="1" ht="44.25" customHeight="1">
      <c r="B5" s="240" t="s">
        <v>1837</v>
      </c>
      <c r="C5" s="241"/>
      <c r="D5" s="241"/>
      <c r="E5" s="241"/>
      <c r="F5" s="241"/>
      <c r="G5" s="241"/>
      <c r="H5" s="241"/>
      <c r="I5" s="241"/>
      <c r="J5" s="242"/>
    </row>
    <row r="6" spans="2:10" s="5" customFormat="1" ht="34.5" customHeight="1">
      <c r="B6" s="240" t="s">
        <v>1407</v>
      </c>
      <c r="C6" s="241"/>
      <c r="D6" s="241"/>
      <c r="E6" s="241"/>
      <c r="F6" s="241"/>
      <c r="G6" s="241"/>
      <c r="H6" s="241"/>
      <c r="I6" s="241"/>
      <c r="J6" s="242"/>
    </row>
    <row r="7" spans="2:10" s="5" customFormat="1" ht="22.5" customHeight="1">
      <c r="B7" s="240" t="s">
        <v>1254</v>
      </c>
      <c r="C7" s="241"/>
      <c r="D7" s="241"/>
      <c r="E7" s="241"/>
      <c r="F7" s="241"/>
      <c r="G7" s="241"/>
      <c r="H7" s="3"/>
      <c r="I7" s="3"/>
      <c r="J7" s="99"/>
    </row>
    <row r="8" spans="2:10" s="5" customFormat="1" ht="33.75" customHeight="1">
      <c r="B8" s="240" t="s">
        <v>1447</v>
      </c>
      <c r="C8" s="241"/>
      <c r="D8" s="241"/>
      <c r="E8" s="241"/>
      <c r="F8" s="241"/>
      <c r="G8" s="241"/>
      <c r="H8" s="241"/>
      <c r="I8" s="241"/>
      <c r="J8" s="242"/>
    </row>
    <row r="9" spans="2:10" s="5" customFormat="1" ht="31.5" customHeight="1">
      <c r="B9" s="240" t="s">
        <v>1297</v>
      </c>
      <c r="C9" s="241"/>
      <c r="D9" s="241"/>
      <c r="E9" s="241"/>
      <c r="F9" s="241"/>
      <c r="G9" s="241"/>
      <c r="H9" s="241"/>
      <c r="I9" s="241"/>
      <c r="J9" s="242"/>
    </row>
    <row r="10" spans="2:10" s="5" customFormat="1" ht="24" customHeight="1">
      <c r="B10" s="243" t="s">
        <v>1417</v>
      </c>
      <c r="C10" s="244"/>
      <c r="D10" s="244"/>
      <c r="E10" s="244"/>
      <c r="F10" s="244"/>
      <c r="G10" s="244"/>
      <c r="H10" s="244"/>
      <c r="I10" s="244"/>
      <c r="J10" s="245"/>
    </row>
    <row r="11" spans="2:10" s="5" customFormat="1" ht="15.75" customHeight="1">
      <c r="B11" s="237" t="s">
        <v>1838</v>
      </c>
      <c r="C11" s="238"/>
      <c r="D11" s="238"/>
      <c r="E11" s="238"/>
      <c r="F11" s="238"/>
      <c r="G11" s="238"/>
      <c r="H11" s="238"/>
      <c r="I11" s="238"/>
      <c r="J11" s="239"/>
    </row>
    <row r="12" spans="2:10" s="5" customFormat="1" ht="34.5" customHeight="1">
      <c r="H12" s="3"/>
      <c r="I12" s="6"/>
    </row>
  </sheetData>
  <sheetProtection selectLockedCells="1"/>
  <mergeCells count="10">
    <mergeCell ref="B2:J2"/>
    <mergeCell ref="B11:J11"/>
    <mergeCell ref="B8:J8"/>
    <mergeCell ref="B9:J9"/>
    <mergeCell ref="B10:J10"/>
    <mergeCell ref="B3:J3"/>
    <mergeCell ref="B5:J5"/>
    <mergeCell ref="B6:J6"/>
    <mergeCell ref="B4:G4"/>
    <mergeCell ref="B7:G7"/>
  </mergeCells>
  <printOptions horizontalCentered="1"/>
  <pageMargins left="1" right="1" top="0.75" bottom="0.75" header="0.3" footer="0.3"/>
  <pageSetup scale="75" orientation="portrait" horizontalDpi="1200" verticalDpi="1200" r:id="rId1"/>
  <headerFooter scaleWithDoc="0">
    <oddHeader>&amp;LDistrict of Columbia Medicaid FY 2022 DRG Pricing Calculator</oddHeader>
    <oddFooter>&amp;L&amp;8Tab 3- DRG Base Rate Add-ons&amp;R&amp;8&amp;P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647E-2D5A-4AFA-9939-E7A7829B07AC}">
  <dimension ref="A1:Q1612"/>
  <sheetViews>
    <sheetView showGridLines="0" zoomScaleNormal="100" workbookViewId="0">
      <pane ySplit="12" topLeftCell="A13" activePane="bottomLeft" state="frozen"/>
      <selection pane="bottomLeft" activeCell="A15" sqref="A15"/>
    </sheetView>
  </sheetViews>
  <sheetFormatPr defaultColWidth="9.140625" defaultRowHeight="11.25"/>
  <cols>
    <col min="1" max="1" width="7" style="131" customWidth="1"/>
    <col min="2" max="2" width="57.140625" style="131" customWidth="1"/>
    <col min="3" max="3" width="9.140625" style="131" customWidth="1"/>
    <col min="4" max="5" width="11.140625" style="131" customWidth="1"/>
    <col min="6" max="6" width="9.28515625" style="131" customWidth="1"/>
    <col min="7" max="7" width="13.28515625" style="131" customWidth="1"/>
    <col min="8" max="8" width="10" style="131" customWidth="1"/>
    <col min="9" max="9" width="13.42578125" style="131" customWidth="1"/>
    <col min="10" max="10" width="17.85546875" style="131" bestFit="1" customWidth="1"/>
    <col min="11" max="11" width="15.42578125" style="171" bestFit="1" customWidth="1"/>
    <col min="12" max="12" width="13" style="171" customWidth="1"/>
    <col min="13" max="14" width="9.140625" style="131"/>
    <col min="15" max="15" width="34.140625" style="131" bestFit="1" customWidth="1"/>
    <col min="16" max="16384" width="9.140625" style="131"/>
  </cols>
  <sheetData>
    <row r="1" spans="1:17" ht="26.25">
      <c r="A1" s="254" t="s">
        <v>1844</v>
      </c>
      <c r="B1" s="255"/>
      <c r="C1" s="255"/>
      <c r="D1" s="255"/>
      <c r="E1" s="255"/>
      <c r="F1" s="255"/>
      <c r="G1" s="255"/>
      <c r="H1" s="255"/>
      <c r="I1" s="255"/>
      <c r="J1" s="255"/>
      <c r="K1" s="256"/>
      <c r="L1" s="130"/>
      <c r="M1" s="130"/>
      <c r="N1" s="130"/>
      <c r="O1" s="130"/>
      <c r="P1" s="130"/>
      <c r="Q1" s="130"/>
    </row>
    <row r="2" spans="1:17" ht="11.25" customHeight="1">
      <c r="A2" s="257" t="s">
        <v>1843</v>
      </c>
      <c r="B2" s="257"/>
      <c r="C2" s="257"/>
      <c r="D2" s="257"/>
      <c r="E2" s="257"/>
      <c r="F2" s="257"/>
      <c r="G2" s="257"/>
      <c r="H2" s="257"/>
      <c r="I2" s="257"/>
      <c r="J2" s="257"/>
      <c r="K2" s="257"/>
      <c r="L2" s="130"/>
      <c r="M2" s="130"/>
      <c r="N2" s="130"/>
      <c r="O2" s="130"/>
      <c r="P2" s="130"/>
      <c r="Q2" s="130"/>
    </row>
    <row r="3" spans="1:17" ht="11.25" customHeight="1">
      <c r="A3" s="257" t="s">
        <v>1451</v>
      </c>
      <c r="B3" s="257"/>
      <c r="C3" s="257"/>
      <c r="D3" s="257"/>
      <c r="E3" s="257"/>
      <c r="F3" s="257"/>
      <c r="G3" s="257"/>
      <c r="H3" s="257"/>
      <c r="I3" s="257"/>
      <c r="J3" s="257"/>
      <c r="K3" s="257"/>
      <c r="L3" s="130"/>
      <c r="M3" s="130"/>
      <c r="N3" s="130"/>
      <c r="O3" s="130"/>
      <c r="P3" s="130"/>
      <c r="Q3" s="130"/>
    </row>
    <row r="4" spans="1:17" ht="22.5" customHeight="1">
      <c r="A4" s="251" t="s">
        <v>1452</v>
      </c>
      <c r="B4" s="251"/>
      <c r="C4" s="251"/>
      <c r="D4" s="251"/>
      <c r="E4" s="251"/>
      <c r="F4" s="251"/>
      <c r="G4" s="251"/>
      <c r="H4" s="251"/>
      <c r="I4" s="251"/>
      <c r="J4" s="251"/>
      <c r="K4" s="251"/>
      <c r="L4" s="130"/>
      <c r="M4" s="130"/>
      <c r="N4" s="130"/>
      <c r="O4" s="130"/>
      <c r="P4" s="130"/>
      <c r="Q4" s="130"/>
    </row>
    <row r="5" spans="1:17" ht="11.25" customHeight="1">
      <c r="A5" s="251" t="s">
        <v>1453</v>
      </c>
      <c r="B5" s="251"/>
      <c r="C5" s="251"/>
      <c r="D5" s="251"/>
      <c r="E5" s="251"/>
      <c r="F5" s="251"/>
      <c r="G5" s="251"/>
      <c r="H5" s="251"/>
      <c r="I5" s="251"/>
      <c r="J5" s="251"/>
      <c r="K5" s="251"/>
      <c r="L5" s="130"/>
      <c r="M5" s="130"/>
      <c r="N5" s="130"/>
      <c r="O5" s="130"/>
      <c r="P5" s="130"/>
      <c r="Q5" s="130"/>
    </row>
    <row r="6" spans="1:17" ht="22.5" customHeight="1">
      <c r="A6" s="251" t="s">
        <v>1454</v>
      </c>
      <c r="B6" s="251"/>
      <c r="C6" s="251"/>
      <c r="D6" s="251"/>
      <c r="E6" s="251"/>
      <c r="F6" s="251"/>
      <c r="G6" s="251"/>
      <c r="H6" s="251"/>
      <c r="I6" s="251"/>
      <c r="J6" s="251"/>
      <c r="K6" s="251"/>
      <c r="L6" s="130"/>
      <c r="M6" s="130"/>
      <c r="N6" s="130"/>
      <c r="O6" s="130"/>
      <c r="P6" s="130"/>
      <c r="Q6" s="130"/>
    </row>
    <row r="7" spans="1:17" ht="11.25" customHeight="1">
      <c r="A7" s="251" t="s">
        <v>1299</v>
      </c>
      <c r="B7" s="251"/>
      <c r="C7" s="251"/>
      <c r="D7" s="251"/>
      <c r="E7" s="251"/>
      <c r="F7" s="251"/>
      <c r="G7" s="251"/>
      <c r="H7" s="251"/>
      <c r="I7" s="251"/>
      <c r="J7" s="251"/>
      <c r="K7" s="251"/>
      <c r="L7" s="130"/>
      <c r="M7" s="130"/>
      <c r="N7" s="130"/>
      <c r="O7" s="130"/>
      <c r="P7" s="130"/>
      <c r="Q7" s="130"/>
    </row>
    <row r="8" spans="1:17" ht="11.25" customHeight="1">
      <c r="A8" s="251" t="s">
        <v>1841</v>
      </c>
      <c r="B8" s="251"/>
      <c r="C8" s="251"/>
      <c r="D8" s="251"/>
      <c r="E8" s="251"/>
      <c r="F8" s="251"/>
      <c r="G8" s="251"/>
      <c r="H8" s="251"/>
      <c r="I8" s="251"/>
      <c r="J8" s="251"/>
      <c r="K8" s="251"/>
      <c r="L8" s="130"/>
      <c r="M8" s="130"/>
      <c r="N8" s="130"/>
      <c r="O8" s="130"/>
      <c r="P8" s="130"/>
      <c r="Q8" s="130"/>
    </row>
    <row r="9" spans="1:17" ht="11.25" customHeight="1">
      <c r="A9" s="251" t="s">
        <v>1455</v>
      </c>
      <c r="B9" s="251"/>
      <c r="C9" s="251"/>
      <c r="D9" s="251"/>
      <c r="E9" s="251"/>
      <c r="F9" s="251"/>
      <c r="G9" s="251"/>
      <c r="H9" s="251"/>
      <c r="I9" s="251"/>
      <c r="J9" s="251"/>
      <c r="K9" s="251"/>
      <c r="L9" s="130"/>
      <c r="M9" s="130"/>
      <c r="N9" s="130"/>
      <c r="O9" s="130"/>
      <c r="P9" s="130"/>
      <c r="Q9" s="130"/>
    </row>
    <row r="10" spans="1:17" ht="8.1" customHeight="1">
      <c r="A10" s="251"/>
      <c r="B10" s="251"/>
      <c r="C10" s="251"/>
      <c r="D10" s="251"/>
      <c r="E10" s="251"/>
      <c r="F10" s="251"/>
      <c r="G10" s="251"/>
      <c r="H10" s="251"/>
      <c r="I10" s="251"/>
      <c r="J10" s="251"/>
      <c r="K10" s="251"/>
      <c r="L10" s="130"/>
      <c r="M10" s="130"/>
      <c r="N10" s="130"/>
      <c r="O10" s="130"/>
      <c r="P10" s="130"/>
      <c r="Q10" s="130"/>
    </row>
    <row r="11" spans="1:17" ht="15">
      <c r="A11" s="102"/>
      <c r="B11" s="103"/>
      <c r="C11" s="104"/>
      <c r="D11" s="132"/>
      <c r="E11" s="105"/>
      <c r="F11" s="133"/>
      <c r="G11" s="134"/>
      <c r="H11" s="132"/>
      <c r="I11" s="135"/>
      <c r="J11" s="252" t="s">
        <v>1292</v>
      </c>
      <c r="K11" s="253"/>
      <c r="L11" s="130"/>
      <c r="M11" s="130"/>
      <c r="N11" s="130"/>
      <c r="O11" s="130"/>
      <c r="P11" s="130"/>
      <c r="Q11" s="130"/>
    </row>
    <row r="12" spans="1:17" ht="45.75">
      <c r="A12" s="106" t="s">
        <v>291</v>
      </c>
      <c r="B12" s="107" t="s">
        <v>292</v>
      </c>
      <c r="C12" s="127" t="s">
        <v>1232</v>
      </c>
      <c r="D12" s="136" t="s">
        <v>1456</v>
      </c>
      <c r="E12" s="111" t="s">
        <v>1408</v>
      </c>
      <c r="F12" s="137" t="s">
        <v>1288</v>
      </c>
      <c r="G12" s="138" t="s">
        <v>1289</v>
      </c>
      <c r="H12" s="136" t="s">
        <v>1290</v>
      </c>
      <c r="I12" s="139" t="s">
        <v>1291</v>
      </c>
      <c r="J12" s="140" t="s">
        <v>1194</v>
      </c>
      <c r="K12" s="141" t="s">
        <v>1195</v>
      </c>
      <c r="L12" s="130"/>
      <c r="M12" s="130"/>
      <c r="N12" s="130"/>
      <c r="O12" s="130"/>
      <c r="P12" s="130"/>
      <c r="Q12" s="130"/>
    </row>
    <row r="13" spans="1:17" ht="11.25" customHeight="1">
      <c r="A13" s="142" t="s">
        <v>296</v>
      </c>
      <c r="B13" s="142" t="s">
        <v>1457</v>
      </c>
      <c r="C13" s="143">
        <v>8.17</v>
      </c>
      <c r="D13" s="144">
        <v>7.0100100000000003</v>
      </c>
      <c r="E13" s="144">
        <v>7.0100100000000003</v>
      </c>
      <c r="F13" s="145">
        <v>1</v>
      </c>
      <c r="G13" s="144">
        <f t="shared" ref="G13:G76" si="0">ROUND(F13*D13,5)</f>
        <v>7.0100100000000003</v>
      </c>
      <c r="H13" s="143">
        <v>1.7</v>
      </c>
      <c r="I13" s="146">
        <f t="shared" ref="I13:I76" si="1">ROUND(H13*G13,5)</f>
        <v>11.917020000000001</v>
      </c>
      <c r="J13" s="147" t="s">
        <v>1239</v>
      </c>
      <c r="K13" s="148" t="s">
        <v>1240</v>
      </c>
      <c r="L13" s="130"/>
      <c r="M13" s="130"/>
      <c r="N13" s="130"/>
      <c r="O13" s="130"/>
      <c r="P13" s="130"/>
      <c r="Q13" s="130"/>
    </row>
    <row r="14" spans="1:17" ht="11.25" customHeight="1">
      <c r="A14" s="131" t="s">
        <v>297</v>
      </c>
      <c r="B14" s="131" t="s">
        <v>1457</v>
      </c>
      <c r="C14" s="149">
        <v>8.17</v>
      </c>
      <c r="D14" s="150">
        <v>7.0789299999999997</v>
      </c>
      <c r="E14" s="150">
        <v>7.0789299999999997</v>
      </c>
      <c r="F14" s="151">
        <v>1</v>
      </c>
      <c r="G14" s="150">
        <f t="shared" si="0"/>
        <v>7.0789299999999997</v>
      </c>
      <c r="H14" s="149">
        <v>1.7</v>
      </c>
      <c r="I14" s="152">
        <f t="shared" si="1"/>
        <v>12.034179999999999</v>
      </c>
      <c r="J14" s="153" t="s">
        <v>1239</v>
      </c>
      <c r="K14" s="154" t="s">
        <v>1240</v>
      </c>
      <c r="L14" s="130"/>
      <c r="M14" s="130"/>
      <c r="N14" s="130"/>
      <c r="O14" s="130"/>
      <c r="P14" s="130"/>
      <c r="Q14" s="130"/>
    </row>
    <row r="15" spans="1:17" ht="11.25" customHeight="1">
      <c r="A15" s="131" t="s">
        <v>298</v>
      </c>
      <c r="B15" s="131" t="s">
        <v>1457</v>
      </c>
      <c r="C15" s="149">
        <v>10.65</v>
      </c>
      <c r="D15" s="150">
        <v>8.5761800000000008</v>
      </c>
      <c r="E15" s="150">
        <v>8.5761800000000008</v>
      </c>
      <c r="F15" s="151">
        <v>1</v>
      </c>
      <c r="G15" s="150">
        <f t="shared" si="0"/>
        <v>8.5761800000000008</v>
      </c>
      <c r="H15" s="149">
        <v>1.7</v>
      </c>
      <c r="I15" s="152">
        <f t="shared" si="1"/>
        <v>14.579510000000001</v>
      </c>
      <c r="J15" s="153" t="s">
        <v>1239</v>
      </c>
      <c r="K15" s="154" t="s">
        <v>1240</v>
      </c>
      <c r="L15" s="130"/>
      <c r="M15" s="130"/>
      <c r="N15" s="130"/>
      <c r="O15" s="130"/>
      <c r="P15" s="130"/>
      <c r="Q15" s="130"/>
    </row>
    <row r="16" spans="1:17" ht="11.25" customHeight="1">
      <c r="A16" s="155" t="s">
        <v>299</v>
      </c>
      <c r="B16" s="155" t="s">
        <v>1457</v>
      </c>
      <c r="C16" s="156">
        <v>30.07</v>
      </c>
      <c r="D16" s="157">
        <v>14.846259999999999</v>
      </c>
      <c r="E16" s="157">
        <v>14.846259999999999</v>
      </c>
      <c r="F16" s="158">
        <v>1</v>
      </c>
      <c r="G16" s="157">
        <f t="shared" si="0"/>
        <v>14.846259999999999</v>
      </c>
      <c r="H16" s="156">
        <v>1.7</v>
      </c>
      <c r="I16" s="159">
        <f t="shared" si="1"/>
        <v>25.23864</v>
      </c>
      <c r="J16" s="160" t="s">
        <v>1239</v>
      </c>
      <c r="K16" s="161" t="s">
        <v>1240</v>
      </c>
      <c r="L16" s="130"/>
      <c r="M16" s="130"/>
      <c r="N16" s="130"/>
      <c r="O16" s="130"/>
      <c r="P16" s="130"/>
      <c r="Q16" s="130"/>
    </row>
    <row r="17" spans="1:17" ht="11.25" customHeight="1">
      <c r="A17" s="142" t="s">
        <v>300</v>
      </c>
      <c r="B17" s="142" t="s">
        <v>1458</v>
      </c>
      <c r="C17" s="143">
        <v>11.31</v>
      </c>
      <c r="D17" s="144">
        <v>7.7966499999999996</v>
      </c>
      <c r="E17" s="144">
        <v>7.7966499999999996</v>
      </c>
      <c r="F17" s="145">
        <v>1</v>
      </c>
      <c r="G17" s="144">
        <f t="shared" si="0"/>
        <v>7.7966499999999996</v>
      </c>
      <c r="H17" s="143">
        <v>1.7</v>
      </c>
      <c r="I17" s="146">
        <f t="shared" si="1"/>
        <v>13.25431</v>
      </c>
      <c r="J17" s="147" t="s">
        <v>1239</v>
      </c>
      <c r="K17" s="148" t="s">
        <v>1241</v>
      </c>
      <c r="L17" s="130"/>
      <c r="M17" s="130"/>
      <c r="N17" s="130"/>
      <c r="O17" s="130"/>
      <c r="P17" s="130"/>
      <c r="Q17" s="130"/>
    </row>
    <row r="18" spans="1:17" ht="11.25" customHeight="1">
      <c r="A18" s="131" t="s">
        <v>301</v>
      </c>
      <c r="B18" s="131" t="s">
        <v>1458</v>
      </c>
      <c r="C18" s="149">
        <v>15.25</v>
      </c>
      <c r="D18" s="150">
        <v>9.9806100000000004</v>
      </c>
      <c r="E18" s="150">
        <v>9.9806100000000004</v>
      </c>
      <c r="F18" s="151">
        <v>1</v>
      </c>
      <c r="G18" s="150">
        <f t="shared" si="0"/>
        <v>9.9806100000000004</v>
      </c>
      <c r="H18" s="149">
        <v>1.7</v>
      </c>
      <c r="I18" s="152">
        <f t="shared" si="1"/>
        <v>16.967040000000001</v>
      </c>
      <c r="J18" s="153" t="s">
        <v>1239</v>
      </c>
      <c r="K18" s="154" t="s">
        <v>1241</v>
      </c>
      <c r="L18" s="130"/>
      <c r="M18" s="130"/>
      <c r="N18" s="130"/>
      <c r="O18" s="130"/>
      <c r="P18" s="130"/>
      <c r="Q18" s="130"/>
    </row>
    <row r="19" spans="1:17" ht="11.25" customHeight="1">
      <c r="A19" s="131" t="s">
        <v>302</v>
      </c>
      <c r="B19" s="131" t="s">
        <v>1458</v>
      </c>
      <c r="C19" s="149">
        <v>22.29</v>
      </c>
      <c r="D19" s="150">
        <v>13.00604</v>
      </c>
      <c r="E19" s="150">
        <v>13.00604</v>
      </c>
      <c r="F19" s="151">
        <v>1</v>
      </c>
      <c r="G19" s="150">
        <f t="shared" si="0"/>
        <v>13.00604</v>
      </c>
      <c r="H19" s="149">
        <v>1.7</v>
      </c>
      <c r="I19" s="152">
        <f t="shared" si="1"/>
        <v>22.11027</v>
      </c>
      <c r="J19" s="153" t="s">
        <v>1239</v>
      </c>
      <c r="K19" s="154" t="s">
        <v>1241</v>
      </c>
      <c r="L19" s="130"/>
      <c r="M19" s="130"/>
      <c r="N19" s="130"/>
      <c r="O19" s="130"/>
      <c r="P19" s="130"/>
      <c r="Q19" s="130"/>
    </row>
    <row r="20" spans="1:17" s="162" customFormat="1" ht="11.25" customHeight="1">
      <c r="A20" s="155" t="s">
        <v>303</v>
      </c>
      <c r="B20" s="155" t="s">
        <v>1458</v>
      </c>
      <c r="C20" s="156">
        <v>44.72</v>
      </c>
      <c r="D20" s="157">
        <v>20.217030000000001</v>
      </c>
      <c r="E20" s="157">
        <v>20.217030000000001</v>
      </c>
      <c r="F20" s="158">
        <v>1</v>
      </c>
      <c r="G20" s="157">
        <f t="shared" si="0"/>
        <v>20.217030000000001</v>
      </c>
      <c r="H20" s="156">
        <v>1.7</v>
      </c>
      <c r="I20" s="159">
        <f t="shared" si="1"/>
        <v>34.368949999999998</v>
      </c>
      <c r="J20" s="160" t="s">
        <v>1239</v>
      </c>
      <c r="K20" s="161" t="s">
        <v>1241</v>
      </c>
      <c r="L20" s="130"/>
      <c r="M20" s="130"/>
      <c r="N20" s="130"/>
      <c r="O20" s="130"/>
      <c r="P20" s="130"/>
      <c r="Q20" s="130"/>
    </row>
    <row r="21" spans="1:17" ht="11.25" customHeight="1">
      <c r="A21" s="142" t="s">
        <v>304</v>
      </c>
      <c r="B21" s="142" t="s">
        <v>1459</v>
      </c>
      <c r="C21" s="143">
        <v>15.75</v>
      </c>
      <c r="D21" s="144">
        <v>5.5697000000000001</v>
      </c>
      <c r="E21" s="144">
        <v>5.5697000000000001</v>
      </c>
      <c r="F21" s="145">
        <v>1</v>
      </c>
      <c r="G21" s="144">
        <f t="shared" si="0"/>
        <v>5.5697000000000001</v>
      </c>
      <c r="H21" s="143">
        <v>1.7</v>
      </c>
      <c r="I21" s="146">
        <f t="shared" si="1"/>
        <v>9.4684899999999992</v>
      </c>
      <c r="J21" s="147" t="s">
        <v>1239</v>
      </c>
      <c r="K21" s="148" t="s">
        <v>1241</v>
      </c>
      <c r="L21" s="130"/>
      <c r="M21" s="130"/>
      <c r="N21" s="130"/>
      <c r="O21" s="130"/>
      <c r="P21" s="130"/>
      <c r="Q21" s="130"/>
    </row>
    <row r="22" spans="1:17" ht="11.25" customHeight="1">
      <c r="A22" s="131" t="s">
        <v>305</v>
      </c>
      <c r="B22" s="131" t="s">
        <v>1459</v>
      </c>
      <c r="C22" s="149">
        <v>19.8</v>
      </c>
      <c r="D22" s="150">
        <v>6.8866699999999996</v>
      </c>
      <c r="E22" s="150">
        <v>6.8866699999999996</v>
      </c>
      <c r="F22" s="151">
        <v>1</v>
      </c>
      <c r="G22" s="150">
        <f t="shared" si="0"/>
        <v>6.8866699999999996</v>
      </c>
      <c r="H22" s="149">
        <v>1.7</v>
      </c>
      <c r="I22" s="152">
        <f t="shared" si="1"/>
        <v>11.70734</v>
      </c>
      <c r="J22" s="153" t="s">
        <v>1239</v>
      </c>
      <c r="K22" s="154" t="s">
        <v>1241</v>
      </c>
      <c r="L22" s="130"/>
      <c r="M22" s="130"/>
      <c r="N22" s="130"/>
      <c r="O22" s="130"/>
      <c r="P22" s="130"/>
      <c r="Q22" s="130"/>
    </row>
    <row r="23" spans="1:17" ht="11.25" customHeight="1">
      <c r="A23" s="131" t="s">
        <v>306</v>
      </c>
      <c r="B23" s="131" t="s">
        <v>1459</v>
      </c>
      <c r="C23" s="149">
        <v>28.13</v>
      </c>
      <c r="D23" s="150">
        <v>9.4770099999999999</v>
      </c>
      <c r="E23" s="150">
        <v>9.4770099999999999</v>
      </c>
      <c r="F23" s="151">
        <v>1</v>
      </c>
      <c r="G23" s="150">
        <f t="shared" si="0"/>
        <v>9.4770099999999999</v>
      </c>
      <c r="H23" s="149">
        <v>1.7</v>
      </c>
      <c r="I23" s="152">
        <f t="shared" si="1"/>
        <v>16.11092</v>
      </c>
      <c r="J23" s="153" t="s">
        <v>1239</v>
      </c>
      <c r="K23" s="154" t="s">
        <v>1241</v>
      </c>
      <c r="L23" s="130"/>
      <c r="M23" s="130"/>
      <c r="N23" s="130"/>
      <c r="O23" s="130"/>
      <c r="P23" s="130"/>
      <c r="Q23" s="130"/>
    </row>
    <row r="24" spans="1:17" ht="11.25" customHeight="1">
      <c r="A24" s="155" t="s">
        <v>307</v>
      </c>
      <c r="B24" s="155" t="s">
        <v>1459</v>
      </c>
      <c r="C24" s="156">
        <v>38.61</v>
      </c>
      <c r="D24" s="157">
        <v>13.606339999999999</v>
      </c>
      <c r="E24" s="157">
        <v>13.606339999999999</v>
      </c>
      <c r="F24" s="158">
        <v>1</v>
      </c>
      <c r="G24" s="157">
        <f t="shared" si="0"/>
        <v>13.606339999999999</v>
      </c>
      <c r="H24" s="156">
        <v>1.7</v>
      </c>
      <c r="I24" s="159">
        <f t="shared" si="1"/>
        <v>23.130780000000001</v>
      </c>
      <c r="J24" s="160" t="s">
        <v>1239</v>
      </c>
      <c r="K24" s="161" t="s">
        <v>1241</v>
      </c>
      <c r="L24" s="130"/>
      <c r="M24" s="130"/>
      <c r="N24" s="130"/>
      <c r="O24" s="130"/>
      <c r="P24" s="130"/>
      <c r="Q24" s="130"/>
    </row>
    <row r="25" spans="1:17" ht="11.25" customHeight="1">
      <c r="A25" s="142" t="s">
        <v>308</v>
      </c>
      <c r="B25" s="142" t="s">
        <v>1460</v>
      </c>
      <c r="C25" s="143">
        <v>14.73</v>
      </c>
      <c r="D25" s="144">
        <v>4.25352</v>
      </c>
      <c r="E25" s="144">
        <v>4.25352</v>
      </c>
      <c r="F25" s="145">
        <v>1</v>
      </c>
      <c r="G25" s="144">
        <f t="shared" si="0"/>
        <v>4.25352</v>
      </c>
      <c r="H25" s="143">
        <v>1.7</v>
      </c>
      <c r="I25" s="146">
        <f t="shared" si="1"/>
        <v>7.2309799999999997</v>
      </c>
      <c r="J25" s="147" t="s">
        <v>1239</v>
      </c>
      <c r="K25" s="148" t="s">
        <v>1241</v>
      </c>
      <c r="L25" s="131"/>
      <c r="M25" s="130"/>
    </row>
    <row r="26" spans="1:17" ht="11.25" customHeight="1">
      <c r="A26" s="131" t="s">
        <v>309</v>
      </c>
      <c r="B26" s="131" t="s">
        <v>1460</v>
      </c>
      <c r="C26" s="149">
        <v>18.440000000000001</v>
      </c>
      <c r="D26" s="150">
        <v>5.1300699999999999</v>
      </c>
      <c r="E26" s="150">
        <v>5.1300699999999999</v>
      </c>
      <c r="F26" s="151">
        <v>1</v>
      </c>
      <c r="G26" s="150">
        <f t="shared" si="0"/>
        <v>5.1300699999999999</v>
      </c>
      <c r="H26" s="149">
        <v>1.7</v>
      </c>
      <c r="I26" s="152">
        <f t="shared" si="1"/>
        <v>8.7211200000000009</v>
      </c>
      <c r="J26" s="153" t="s">
        <v>1239</v>
      </c>
      <c r="K26" s="154" t="s">
        <v>1241</v>
      </c>
      <c r="L26" s="131"/>
      <c r="M26" s="130"/>
    </row>
    <row r="27" spans="1:17" ht="11.25" customHeight="1">
      <c r="A27" s="131" t="s">
        <v>310</v>
      </c>
      <c r="B27" s="131" t="s">
        <v>1460</v>
      </c>
      <c r="C27" s="149">
        <v>23.67</v>
      </c>
      <c r="D27" s="150">
        <v>6.5788500000000001</v>
      </c>
      <c r="E27" s="150">
        <v>6.5788500000000001</v>
      </c>
      <c r="F27" s="151">
        <v>1</v>
      </c>
      <c r="G27" s="150">
        <f t="shared" si="0"/>
        <v>6.5788500000000001</v>
      </c>
      <c r="H27" s="149">
        <v>1.7</v>
      </c>
      <c r="I27" s="152">
        <f t="shared" si="1"/>
        <v>11.184049999999999</v>
      </c>
      <c r="J27" s="153" t="s">
        <v>1239</v>
      </c>
      <c r="K27" s="154" t="s">
        <v>1241</v>
      </c>
      <c r="L27" s="131"/>
      <c r="M27" s="130"/>
    </row>
    <row r="28" spans="1:17" ht="11.25" customHeight="1">
      <c r="A28" s="155" t="s">
        <v>311</v>
      </c>
      <c r="B28" s="155" t="s">
        <v>1460</v>
      </c>
      <c r="C28" s="156">
        <v>31.26</v>
      </c>
      <c r="D28" s="157">
        <v>8.9024800000000006</v>
      </c>
      <c r="E28" s="157">
        <v>8.9024800000000006</v>
      </c>
      <c r="F28" s="158">
        <v>1</v>
      </c>
      <c r="G28" s="157">
        <f t="shared" si="0"/>
        <v>8.9024800000000006</v>
      </c>
      <c r="H28" s="156">
        <v>1.7</v>
      </c>
      <c r="I28" s="159">
        <f t="shared" si="1"/>
        <v>15.134219999999999</v>
      </c>
      <c r="J28" s="160" t="s">
        <v>1239</v>
      </c>
      <c r="K28" s="161" t="s">
        <v>1241</v>
      </c>
      <c r="L28" s="131"/>
      <c r="M28" s="130"/>
    </row>
    <row r="29" spans="1:17" ht="11.25" customHeight="1">
      <c r="A29" s="142" t="s">
        <v>312</v>
      </c>
      <c r="B29" s="142" t="s">
        <v>1461</v>
      </c>
      <c r="C29" s="143">
        <v>7.2</v>
      </c>
      <c r="D29" s="144">
        <v>5.4791699999999999</v>
      </c>
      <c r="E29" s="144">
        <v>5.4791699999999999</v>
      </c>
      <c r="F29" s="145">
        <v>1</v>
      </c>
      <c r="G29" s="144">
        <f t="shared" si="0"/>
        <v>5.4791699999999999</v>
      </c>
      <c r="H29" s="143">
        <v>1.7</v>
      </c>
      <c r="I29" s="146">
        <f t="shared" si="1"/>
        <v>9.3145900000000008</v>
      </c>
      <c r="J29" s="147" t="s">
        <v>1239</v>
      </c>
      <c r="K29" s="148" t="s">
        <v>1240</v>
      </c>
      <c r="L29" s="131"/>
      <c r="M29" s="130"/>
    </row>
    <row r="30" spans="1:17" ht="11.25" customHeight="1">
      <c r="A30" s="131" t="s">
        <v>313</v>
      </c>
      <c r="B30" s="131" t="s">
        <v>1461</v>
      </c>
      <c r="C30" s="149">
        <v>7.2</v>
      </c>
      <c r="D30" s="150">
        <v>7.9929899999999998</v>
      </c>
      <c r="E30" s="150">
        <v>7.9929899999999998</v>
      </c>
      <c r="F30" s="151">
        <v>1</v>
      </c>
      <c r="G30" s="150">
        <f t="shared" si="0"/>
        <v>7.9929899999999998</v>
      </c>
      <c r="H30" s="149">
        <v>1.7</v>
      </c>
      <c r="I30" s="152">
        <f t="shared" si="1"/>
        <v>13.58808</v>
      </c>
      <c r="J30" s="153" t="s">
        <v>1239</v>
      </c>
      <c r="K30" s="154" t="s">
        <v>1240</v>
      </c>
      <c r="L30" s="131"/>
      <c r="M30" s="130"/>
    </row>
    <row r="31" spans="1:17" ht="11.25" customHeight="1">
      <c r="A31" s="131" t="s">
        <v>314</v>
      </c>
      <c r="B31" s="131" t="s">
        <v>1461</v>
      </c>
      <c r="C31" s="149">
        <v>9.1300000000000008</v>
      </c>
      <c r="D31" s="150">
        <v>9.0340799999999994</v>
      </c>
      <c r="E31" s="150">
        <v>9.0340799999999994</v>
      </c>
      <c r="F31" s="151">
        <v>1</v>
      </c>
      <c r="G31" s="150">
        <f t="shared" si="0"/>
        <v>9.0340799999999994</v>
      </c>
      <c r="H31" s="149">
        <v>1.7</v>
      </c>
      <c r="I31" s="152">
        <f t="shared" si="1"/>
        <v>15.357939999999999</v>
      </c>
      <c r="J31" s="153" t="s">
        <v>1239</v>
      </c>
      <c r="K31" s="154" t="s">
        <v>1240</v>
      </c>
      <c r="L31" s="131"/>
      <c r="M31" s="130"/>
    </row>
    <row r="32" spans="1:17" ht="11.25" customHeight="1">
      <c r="A32" s="155" t="s">
        <v>315</v>
      </c>
      <c r="B32" s="155" t="s">
        <v>1461</v>
      </c>
      <c r="C32" s="156">
        <v>23.45</v>
      </c>
      <c r="D32" s="157">
        <v>13.07657</v>
      </c>
      <c r="E32" s="157">
        <v>13.07657</v>
      </c>
      <c r="F32" s="158">
        <v>1</v>
      </c>
      <c r="G32" s="157">
        <f t="shared" si="0"/>
        <v>13.07657</v>
      </c>
      <c r="H32" s="156">
        <v>1.7</v>
      </c>
      <c r="I32" s="159">
        <f t="shared" si="1"/>
        <v>22.230170000000001</v>
      </c>
      <c r="J32" s="160" t="s">
        <v>1239</v>
      </c>
      <c r="K32" s="161" t="s">
        <v>1240</v>
      </c>
      <c r="L32" s="131"/>
      <c r="M32" s="130"/>
    </row>
    <row r="33" spans="1:13" ht="11.25" customHeight="1">
      <c r="A33" s="142" t="s">
        <v>1309</v>
      </c>
      <c r="B33" s="142" t="s">
        <v>1462</v>
      </c>
      <c r="C33" s="143">
        <v>16.73</v>
      </c>
      <c r="D33" s="144">
        <v>6.2109399999999999</v>
      </c>
      <c r="E33" s="144">
        <v>6.2109399999999999</v>
      </c>
      <c r="F33" s="145">
        <v>1</v>
      </c>
      <c r="G33" s="144">
        <f t="shared" si="0"/>
        <v>6.2109399999999999</v>
      </c>
      <c r="H33" s="143">
        <v>1.7</v>
      </c>
      <c r="I33" s="146">
        <f t="shared" si="1"/>
        <v>10.5586</v>
      </c>
      <c r="J33" s="147" t="s">
        <v>1239</v>
      </c>
      <c r="K33" s="148" t="s">
        <v>1241</v>
      </c>
      <c r="L33" s="131"/>
      <c r="M33" s="130"/>
    </row>
    <row r="34" spans="1:13" ht="11.25" customHeight="1">
      <c r="A34" s="131" t="s">
        <v>1310</v>
      </c>
      <c r="B34" s="131" t="s">
        <v>1462</v>
      </c>
      <c r="C34" s="149">
        <v>23.57</v>
      </c>
      <c r="D34" s="150">
        <v>7.9803800000000003</v>
      </c>
      <c r="E34" s="150">
        <v>7.9803800000000003</v>
      </c>
      <c r="F34" s="151">
        <v>1</v>
      </c>
      <c r="G34" s="150">
        <f t="shared" si="0"/>
        <v>7.9803800000000003</v>
      </c>
      <c r="H34" s="149">
        <v>1.7</v>
      </c>
      <c r="I34" s="152">
        <f t="shared" si="1"/>
        <v>13.566649999999999</v>
      </c>
      <c r="J34" s="153" t="s">
        <v>1239</v>
      </c>
      <c r="K34" s="154" t="s">
        <v>1241</v>
      </c>
      <c r="L34" s="131"/>
      <c r="M34" s="130"/>
    </row>
    <row r="35" spans="1:13" ht="11.25" customHeight="1">
      <c r="A35" s="131" t="s">
        <v>1311</v>
      </c>
      <c r="B35" s="131" t="s">
        <v>1462</v>
      </c>
      <c r="C35" s="149">
        <v>27.84</v>
      </c>
      <c r="D35" s="150">
        <v>10.73987</v>
      </c>
      <c r="E35" s="150">
        <v>10.73987</v>
      </c>
      <c r="F35" s="151">
        <v>1</v>
      </c>
      <c r="G35" s="150">
        <f t="shared" si="0"/>
        <v>10.73987</v>
      </c>
      <c r="H35" s="149">
        <v>1.7</v>
      </c>
      <c r="I35" s="152">
        <f t="shared" si="1"/>
        <v>18.25778</v>
      </c>
      <c r="J35" s="153" t="s">
        <v>1239</v>
      </c>
      <c r="K35" s="154" t="s">
        <v>1241</v>
      </c>
      <c r="L35" s="131"/>
      <c r="M35" s="130"/>
    </row>
    <row r="36" spans="1:13" ht="11.25" customHeight="1">
      <c r="A36" s="155" t="s">
        <v>1312</v>
      </c>
      <c r="B36" s="155" t="s">
        <v>1462</v>
      </c>
      <c r="C36" s="156">
        <v>47.75</v>
      </c>
      <c r="D36" s="157">
        <v>17.248380000000001</v>
      </c>
      <c r="E36" s="157">
        <v>17.248380000000001</v>
      </c>
      <c r="F36" s="158">
        <v>1</v>
      </c>
      <c r="G36" s="157">
        <f t="shared" si="0"/>
        <v>17.248380000000001</v>
      </c>
      <c r="H36" s="156">
        <v>1.7</v>
      </c>
      <c r="I36" s="159">
        <f t="shared" si="1"/>
        <v>29.32225</v>
      </c>
      <c r="J36" s="160" t="s">
        <v>1239</v>
      </c>
      <c r="K36" s="161" t="s">
        <v>1241</v>
      </c>
      <c r="L36" s="131"/>
      <c r="M36" s="130"/>
    </row>
    <row r="37" spans="1:13" ht="11.25" customHeight="1">
      <c r="A37" s="142" t="s">
        <v>1313</v>
      </c>
      <c r="B37" s="142" t="s">
        <v>1463</v>
      </c>
      <c r="C37" s="143">
        <v>11.31</v>
      </c>
      <c r="D37" s="144">
        <v>3.5123199999999999</v>
      </c>
      <c r="E37" s="144">
        <v>3.5123199999999999</v>
      </c>
      <c r="F37" s="145">
        <v>1</v>
      </c>
      <c r="G37" s="144">
        <f t="shared" si="0"/>
        <v>3.5123199999999999</v>
      </c>
      <c r="H37" s="143">
        <v>1.7</v>
      </c>
      <c r="I37" s="146">
        <f t="shared" si="1"/>
        <v>5.9709399999999997</v>
      </c>
      <c r="J37" s="147" t="s">
        <v>1239</v>
      </c>
      <c r="K37" s="148" t="s">
        <v>1241</v>
      </c>
      <c r="L37" s="131"/>
      <c r="M37" s="130"/>
    </row>
    <row r="38" spans="1:13" ht="11.25" customHeight="1">
      <c r="A38" s="131" t="s">
        <v>1314</v>
      </c>
      <c r="B38" s="131" t="s">
        <v>1463</v>
      </c>
      <c r="C38" s="149">
        <v>16.09</v>
      </c>
      <c r="D38" s="150">
        <v>4.4524299999999997</v>
      </c>
      <c r="E38" s="150">
        <v>4.4524299999999997</v>
      </c>
      <c r="F38" s="151">
        <v>1</v>
      </c>
      <c r="G38" s="150">
        <f t="shared" si="0"/>
        <v>4.4524299999999997</v>
      </c>
      <c r="H38" s="149">
        <v>1.7</v>
      </c>
      <c r="I38" s="152">
        <f t="shared" si="1"/>
        <v>7.5691300000000004</v>
      </c>
      <c r="J38" s="153" t="s">
        <v>1239</v>
      </c>
      <c r="K38" s="154" t="s">
        <v>1241</v>
      </c>
      <c r="L38" s="131"/>
      <c r="M38" s="130"/>
    </row>
    <row r="39" spans="1:13" ht="11.25" customHeight="1">
      <c r="A39" s="131" t="s">
        <v>1315</v>
      </c>
      <c r="B39" s="131" t="s">
        <v>1463</v>
      </c>
      <c r="C39" s="149">
        <v>18.66</v>
      </c>
      <c r="D39" s="150">
        <v>5.5261300000000002</v>
      </c>
      <c r="E39" s="150">
        <v>5.5261300000000002</v>
      </c>
      <c r="F39" s="151">
        <v>1</v>
      </c>
      <c r="G39" s="150">
        <f t="shared" si="0"/>
        <v>5.5261300000000002</v>
      </c>
      <c r="H39" s="149">
        <v>1.7</v>
      </c>
      <c r="I39" s="152">
        <f t="shared" si="1"/>
        <v>9.3944200000000002</v>
      </c>
      <c r="J39" s="153" t="s">
        <v>1239</v>
      </c>
      <c r="K39" s="154" t="s">
        <v>1241</v>
      </c>
      <c r="L39" s="131"/>
      <c r="M39" s="130"/>
    </row>
    <row r="40" spans="1:13" ht="11.25" customHeight="1">
      <c r="A40" s="155" t="s">
        <v>1316</v>
      </c>
      <c r="B40" s="155" t="s">
        <v>1463</v>
      </c>
      <c r="C40" s="156">
        <v>26.08</v>
      </c>
      <c r="D40" s="157">
        <v>8.18154</v>
      </c>
      <c r="E40" s="157">
        <v>8.18154</v>
      </c>
      <c r="F40" s="158">
        <v>1</v>
      </c>
      <c r="G40" s="157">
        <f t="shared" si="0"/>
        <v>8.18154</v>
      </c>
      <c r="H40" s="156">
        <v>1.7</v>
      </c>
      <c r="I40" s="159">
        <f t="shared" si="1"/>
        <v>13.908620000000001</v>
      </c>
      <c r="J40" s="160" t="s">
        <v>1239</v>
      </c>
      <c r="K40" s="161" t="s">
        <v>1241</v>
      </c>
      <c r="L40" s="131"/>
      <c r="M40" s="130"/>
    </row>
    <row r="41" spans="1:13" ht="11.25" customHeight="1">
      <c r="A41" s="142" t="s">
        <v>1317</v>
      </c>
      <c r="B41" s="142" t="s">
        <v>1464</v>
      </c>
      <c r="C41" s="143">
        <v>5.1100000000000003</v>
      </c>
      <c r="D41" s="144">
        <v>4.0117799999999999</v>
      </c>
      <c r="E41" s="144">
        <v>4.0117799999999999</v>
      </c>
      <c r="F41" s="145">
        <v>1</v>
      </c>
      <c r="G41" s="144">
        <f t="shared" si="0"/>
        <v>4.0117799999999999</v>
      </c>
      <c r="H41" s="143">
        <v>1.7</v>
      </c>
      <c r="I41" s="146">
        <f t="shared" si="1"/>
        <v>6.82003</v>
      </c>
      <c r="J41" s="147" t="s">
        <v>1239</v>
      </c>
      <c r="K41" s="148" t="s">
        <v>1241</v>
      </c>
      <c r="L41" s="131"/>
      <c r="M41" s="130"/>
    </row>
    <row r="42" spans="1:13" ht="11.25" customHeight="1">
      <c r="A42" s="131" t="s">
        <v>1318</v>
      </c>
      <c r="B42" s="131" t="s">
        <v>1464</v>
      </c>
      <c r="C42" s="149">
        <v>5.1100000000000003</v>
      </c>
      <c r="D42" s="150">
        <v>4.6416199999999996</v>
      </c>
      <c r="E42" s="150">
        <v>4.6416199999999996</v>
      </c>
      <c r="F42" s="151">
        <v>1</v>
      </c>
      <c r="G42" s="150">
        <f t="shared" si="0"/>
        <v>4.6416199999999996</v>
      </c>
      <c r="H42" s="149">
        <v>1.7</v>
      </c>
      <c r="I42" s="152">
        <f t="shared" si="1"/>
        <v>7.8907499999999997</v>
      </c>
      <c r="J42" s="153" t="s">
        <v>1239</v>
      </c>
      <c r="K42" s="154" t="s">
        <v>1241</v>
      </c>
      <c r="L42" s="131"/>
      <c r="M42" s="130"/>
    </row>
    <row r="43" spans="1:13" ht="11.25" customHeight="1">
      <c r="A43" s="131" t="s">
        <v>1319</v>
      </c>
      <c r="B43" s="131" t="s">
        <v>1464</v>
      </c>
      <c r="C43" s="149">
        <v>9.9499999999999993</v>
      </c>
      <c r="D43" s="150">
        <v>6.6543400000000004</v>
      </c>
      <c r="E43" s="150">
        <v>6.6543400000000004</v>
      </c>
      <c r="F43" s="151">
        <v>1</v>
      </c>
      <c r="G43" s="150">
        <f t="shared" si="0"/>
        <v>6.6543400000000004</v>
      </c>
      <c r="H43" s="149">
        <v>1.7</v>
      </c>
      <c r="I43" s="152">
        <f t="shared" si="1"/>
        <v>11.312379999999999</v>
      </c>
      <c r="J43" s="153" t="s">
        <v>1239</v>
      </c>
      <c r="K43" s="154" t="s">
        <v>1241</v>
      </c>
      <c r="L43" s="131"/>
      <c r="M43" s="130"/>
    </row>
    <row r="44" spans="1:13" ht="11.25" customHeight="1">
      <c r="A44" s="155" t="s">
        <v>1320</v>
      </c>
      <c r="B44" s="155" t="s">
        <v>1464</v>
      </c>
      <c r="C44" s="156">
        <v>23.41</v>
      </c>
      <c r="D44" s="157">
        <v>13.654299999999999</v>
      </c>
      <c r="E44" s="157">
        <v>13.654299999999999</v>
      </c>
      <c r="F44" s="158">
        <v>1</v>
      </c>
      <c r="G44" s="157">
        <f t="shared" si="0"/>
        <v>13.654299999999999</v>
      </c>
      <c r="H44" s="156">
        <v>1.7</v>
      </c>
      <c r="I44" s="159">
        <f t="shared" si="1"/>
        <v>23.212309999999999</v>
      </c>
      <c r="J44" s="160" t="s">
        <v>1239</v>
      </c>
      <c r="K44" s="161" t="s">
        <v>1241</v>
      </c>
      <c r="L44" s="131"/>
      <c r="M44" s="130"/>
    </row>
    <row r="45" spans="1:13" ht="11.25" customHeight="1">
      <c r="A45" s="142" t="s">
        <v>316</v>
      </c>
      <c r="B45" s="142" t="s">
        <v>1465</v>
      </c>
      <c r="C45" s="143">
        <v>5.87</v>
      </c>
      <c r="D45" s="144">
        <v>1.97516</v>
      </c>
      <c r="E45" s="144">
        <v>1.97516</v>
      </c>
      <c r="F45" s="145">
        <v>1</v>
      </c>
      <c r="G45" s="144">
        <f t="shared" si="0"/>
        <v>1.97516</v>
      </c>
      <c r="H45" s="143">
        <v>1.7</v>
      </c>
      <c r="I45" s="146">
        <f t="shared" si="1"/>
        <v>3.3577699999999999</v>
      </c>
      <c r="J45" s="147" t="s">
        <v>1239</v>
      </c>
      <c r="K45" s="148" t="s">
        <v>1241</v>
      </c>
      <c r="L45" s="131"/>
      <c r="M45" s="130"/>
    </row>
    <row r="46" spans="1:13" ht="11.25" customHeight="1">
      <c r="A46" s="131" t="s">
        <v>317</v>
      </c>
      <c r="B46" s="131" t="s">
        <v>1465</v>
      </c>
      <c r="C46" s="149">
        <v>7.12</v>
      </c>
      <c r="D46" s="150">
        <v>2.4283100000000002</v>
      </c>
      <c r="E46" s="150">
        <v>2.4283100000000002</v>
      </c>
      <c r="F46" s="151">
        <v>1</v>
      </c>
      <c r="G46" s="150">
        <f t="shared" si="0"/>
        <v>2.4283100000000002</v>
      </c>
      <c r="H46" s="149">
        <v>1.7</v>
      </c>
      <c r="I46" s="152">
        <f t="shared" si="1"/>
        <v>4.1281299999999996</v>
      </c>
      <c r="J46" s="153" t="s">
        <v>1239</v>
      </c>
      <c r="K46" s="154" t="s">
        <v>1241</v>
      </c>
      <c r="L46" s="131"/>
      <c r="M46" s="130"/>
    </row>
    <row r="47" spans="1:13" ht="11.25" customHeight="1">
      <c r="A47" s="131" t="s">
        <v>318</v>
      </c>
      <c r="B47" s="131" t="s">
        <v>1465</v>
      </c>
      <c r="C47" s="149">
        <v>9.69</v>
      </c>
      <c r="D47" s="150">
        <v>3.13022</v>
      </c>
      <c r="E47" s="150">
        <v>3.13022</v>
      </c>
      <c r="F47" s="151">
        <v>1</v>
      </c>
      <c r="G47" s="150">
        <f t="shared" si="0"/>
        <v>3.13022</v>
      </c>
      <c r="H47" s="149">
        <v>1.7</v>
      </c>
      <c r="I47" s="152">
        <f t="shared" si="1"/>
        <v>5.3213699999999999</v>
      </c>
      <c r="J47" s="153" t="s">
        <v>1239</v>
      </c>
      <c r="K47" s="154" t="s">
        <v>1241</v>
      </c>
      <c r="L47" s="131"/>
      <c r="M47" s="130"/>
    </row>
    <row r="48" spans="1:13" ht="11.25" customHeight="1">
      <c r="A48" s="155" t="s">
        <v>319</v>
      </c>
      <c r="B48" s="155" t="s">
        <v>1465</v>
      </c>
      <c r="C48" s="156">
        <v>14.23</v>
      </c>
      <c r="D48" s="157">
        <v>5.0554600000000001</v>
      </c>
      <c r="E48" s="157">
        <v>5.0554600000000001</v>
      </c>
      <c r="F48" s="158">
        <v>1</v>
      </c>
      <c r="G48" s="157">
        <f t="shared" si="0"/>
        <v>5.0554600000000001</v>
      </c>
      <c r="H48" s="156">
        <v>1.7</v>
      </c>
      <c r="I48" s="159">
        <f t="shared" si="1"/>
        <v>8.5942799999999995</v>
      </c>
      <c r="J48" s="160" t="s">
        <v>1239</v>
      </c>
      <c r="K48" s="161" t="s">
        <v>1241</v>
      </c>
      <c r="L48" s="131"/>
      <c r="M48" s="130"/>
    </row>
    <row r="49" spans="1:15" ht="11.25" customHeight="1">
      <c r="A49" s="142" t="s">
        <v>320</v>
      </c>
      <c r="B49" s="142" t="s">
        <v>1466</v>
      </c>
      <c r="C49" s="143">
        <v>3.63</v>
      </c>
      <c r="D49" s="144">
        <v>1.8601399999999999</v>
      </c>
      <c r="E49" s="144">
        <v>1.8601399999999999</v>
      </c>
      <c r="F49" s="145">
        <v>1</v>
      </c>
      <c r="G49" s="144">
        <f t="shared" si="0"/>
        <v>1.8601399999999999</v>
      </c>
      <c r="H49" s="143">
        <v>1.7</v>
      </c>
      <c r="I49" s="146">
        <f t="shared" si="1"/>
        <v>3.1622400000000002</v>
      </c>
      <c r="J49" s="147" t="s">
        <v>1239</v>
      </c>
      <c r="K49" s="148" t="s">
        <v>1241</v>
      </c>
      <c r="L49" s="131"/>
      <c r="M49" s="130"/>
    </row>
    <row r="50" spans="1:15" ht="11.25" customHeight="1">
      <c r="A50" s="131" t="s">
        <v>321</v>
      </c>
      <c r="B50" s="131" t="s">
        <v>1466</v>
      </c>
      <c r="C50" s="149">
        <v>4.99</v>
      </c>
      <c r="D50" s="150">
        <v>2.4346199999999998</v>
      </c>
      <c r="E50" s="150">
        <v>2.4346199999999998</v>
      </c>
      <c r="F50" s="151">
        <v>1</v>
      </c>
      <c r="G50" s="150">
        <f t="shared" si="0"/>
        <v>2.4346199999999998</v>
      </c>
      <c r="H50" s="149">
        <v>1.7</v>
      </c>
      <c r="I50" s="152">
        <f t="shared" si="1"/>
        <v>4.1388499999999997</v>
      </c>
      <c r="J50" s="153" t="s">
        <v>1239</v>
      </c>
      <c r="K50" s="154" t="s">
        <v>1241</v>
      </c>
      <c r="L50" s="131"/>
      <c r="M50" s="130"/>
    </row>
    <row r="51" spans="1:15" ht="11.25" customHeight="1">
      <c r="A51" s="131" t="s">
        <v>322</v>
      </c>
      <c r="B51" s="131" t="s">
        <v>1466</v>
      </c>
      <c r="C51" s="149">
        <v>9.8800000000000008</v>
      </c>
      <c r="D51" s="150">
        <v>3.5585800000000001</v>
      </c>
      <c r="E51" s="150">
        <v>3.5585800000000001</v>
      </c>
      <c r="F51" s="151">
        <v>1</v>
      </c>
      <c r="G51" s="150">
        <f t="shared" si="0"/>
        <v>3.5585800000000001</v>
      </c>
      <c r="H51" s="149">
        <v>1.7</v>
      </c>
      <c r="I51" s="152">
        <f t="shared" si="1"/>
        <v>6.0495900000000002</v>
      </c>
      <c r="J51" s="153" t="s">
        <v>1239</v>
      </c>
      <c r="K51" s="154" t="s">
        <v>1241</v>
      </c>
      <c r="L51" s="131"/>
      <c r="M51" s="130"/>
    </row>
    <row r="52" spans="1:15" ht="11.25" customHeight="1">
      <c r="A52" s="155" t="s">
        <v>323</v>
      </c>
      <c r="B52" s="155" t="s">
        <v>1466</v>
      </c>
      <c r="C52" s="156">
        <v>15.58</v>
      </c>
      <c r="D52" s="157">
        <v>5.40747</v>
      </c>
      <c r="E52" s="157">
        <v>5.40747</v>
      </c>
      <c r="F52" s="158">
        <v>1</v>
      </c>
      <c r="G52" s="157">
        <f t="shared" si="0"/>
        <v>5.40747</v>
      </c>
      <c r="H52" s="156">
        <v>1.7</v>
      </c>
      <c r="I52" s="159">
        <f t="shared" si="1"/>
        <v>9.1927000000000003</v>
      </c>
      <c r="J52" s="160" t="s">
        <v>1239</v>
      </c>
      <c r="K52" s="161" t="s">
        <v>1241</v>
      </c>
      <c r="L52" s="131"/>
      <c r="M52" s="130"/>
    </row>
    <row r="53" spans="1:15" ht="11.25" customHeight="1">
      <c r="A53" s="142" t="s">
        <v>324</v>
      </c>
      <c r="B53" s="142" t="s">
        <v>1467</v>
      </c>
      <c r="C53" s="143">
        <v>2.34</v>
      </c>
      <c r="D53" s="144">
        <v>1.2469399999999999</v>
      </c>
      <c r="E53" s="144">
        <v>1.2469399999999999</v>
      </c>
      <c r="F53" s="145">
        <v>1</v>
      </c>
      <c r="G53" s="144">
        <f t="shared" si="0"/>
        <v>1.2469399999999999</v>
      </c>
      <c r="H53" s="143">
        <v>1.7</v>
      </c>
      <c r="I53" s="146">
        <f t="shared" si="1"/>
        <v>2.1198000000000001</v>
      </c>
      <c r="J53" s="147" t="s">
        <v>1239</v>
      </c>
      <c r="K53" s="148" t="s">
        <v>1241</v>
      </c>
      <c r="L53" s="131"/>
      <c r="M53" s="130"/>
      <c r="N53" s="163"/>
      <c r="O53" s="163"/>
    </row>
    <row r="54" spans="1:15" ht="11.25" customHeight="1">
      <c r="A54" s="131" t="s">
        <v>325</v>
      </c>
      <c r="B54" s="131" t="s">
        <v>1467</v>
      </c>
      <c r="C54" s="149">
        <v>4.03</v>
      </c>
      <c r="D54" s="150">
        <v>1.47288</v>
      </c>
      <c r="E54" s="150">
        <v>1.47288</v>
      </c>
      <c r="F54" s="151">
        <v>1</v>
      </c>
      <c r="G54" s="150">
        <f t="shared" si="0"/>
        <v>1.47288</v>
      </c>
      <c r="H54" s="149">
        <v>1.7</v>
      </c>
      <c r="I54" s="152">
        <f t="shared" si="1"/>
        <v>2.5038999999999998</v>
      </c>
      <c r="J54" s="153" t="s">
        <v>1239</v>
      </c>
      <c r="K54" s="154" t="s">
        <v>1241</v>
      </c>
      <c r="L54" s="131"/>
      <c r="M54" s="130"/>
    </row>
    <row r="55" spans="1:15" ht="11.25" customHeight="1">
      <c r="A55" s="131" t="s">
        <v>326</v>
      </c>
      <c r="B55" s="131" t="s">
        <v>1467</v>
      </c>
      <c r="C55" s="149">
        <v>7.91</v>
      </c>
      <c r="D55" s="150">
        <v>2.1007199999999999</v>
      </c>
      <c r="E55" s="150">
        <v>2.1007199999999999</v>
      </c>
      <c r="F55" s="151">
        <v>1</v>
      </c>
      <c r="G55" s="150">
        <f t="shared" si="0"/>
        <v>2.1007199999999999</v>
      </c>
      <c r="H55" s="149">
        <v>1.7</v>
      </c>
      <c r="I55" s="152">
        <f t="shared" si="1"/>
        <v>3.5712199999999998</v>
      </c>
      <c r="J55" s="153" t="s">
        <v>1239</v>
      </c>
      <c r="K55" s="154" t="s">
        <v>1241</v>
      </c>
      <c r="L55" s="131"/>
      <c r="M55" s="130"/>
    </row>
    <row r="56" spans="1:15" ht="11.25" customHeight="1">
      <c r="A56" s="155" t="s">
        <v>327</v>
      </c>
      <c r="B56" s="155" t="s">
        <v>1467</v>
      </c>
      <c r="C56" s="156">
        <v>18.3</v>
      </c>
      <c r="D56" s="157">
        <v>4.4283999999999999</v>
      </c>
      <c r="E56" s="157">
        <v>4.4283999999999999</v>
      </c>
      <c r="F56" s="158">
        <v>1</v>
      </c>
      <c r="G56" s="157">
        <f t="shared" si="0"/>
        <v>4.4283999999999999</v>
      </c>
      <c r="H56" s="156">
        <v>1.7</v>
      </c>
      <c r="I56" s="159">
        <f t="shared" si="1"/>
        <v>7.5282799999999996</v>
      </c>
      <c r="J56" s="160" t="s">
        <v>1239</v>
      </c>
      <c r="K56" s="161" t="s">
        <v>1241</v>
      </c>
      <c r="L56" s="131"/>
      <c r="M56" s="130"/>
    </row>
    <row r="57" spans="1:15" ht="11.25" customHeight="1">
      <c r="A57" s="142" t="s">
        <v>328</v>
      </c>
      <c r="B57" s="142" t="s">
        <v>1468</v>
      </c>
      <c r="C57" s="143">
        <v>2.7</v>
      </c>
      <c r="D57" s="144">
        <v>1.4096900000000001</v>
      </c>
      <c r="E57" s="144">
        <v>1.4096900000000001</v>
      </c>
      <c r="F57" s="145">
        <v>1</v>
      </c>
      <c r="G57" s="144">
        <f t="shared" si="0"/>
        <v>1.4096900000000001</v>
      </c>
      <c r="H57" s="143">
        <v>1.7</v>
      </c>
      <c r="I57" s="146">
        <f t="shared" si="1"/>
        <v>2.3964699999999999</v>
      </c>
      <c r="J57" s="147" t="s">
        <v>1239</v>
      </c>
      <c r="K57" s="148" t="s">
        <v>1241</v>
      </c>
      <c r="L57" s="131"/>
      <c r="M57" s="130"/>
    </row>
    <row r="58" spans="1:15" ht="11.25" customHeight="1">
      <c r="A58" s="131" t="s">
        <v>329</v>
      </c>
      <c r="B58" s="131" t="s">
        <v>1468</v>
      </c>
      <c r="C58" s="149">
        <v>5.57</v>
      </c>
      <c r="D58" s="150">
        <v>1.89863</v>
      </c>
      <c r="E58" s="150">
        <v>1.89863</v>
      </c>
      <c r="F58" s="151">
        <v>1</v>
      </c>
      <c r="G58" s="150">
        <f t="shared" si="0"/>
        <v>1.89863</v>
      </c>
      <c r="H58" s="149">
        <v>1.7</v>
      </c>
      <c r="I58" s="152">
        <f t="shared" si="1"/>
        <v>3.2276699999999998</v>
      </c>
      <c r="J58" s="153" t="s">
        <v>1239</v>
      </c>
      <c r="K58" s="154" t="s">
        <v>1241</v>
      </c>
      <c r="L58" s="131"/>
      <c r="M58" s="130"/>
    </row>
    <row r="59" spans="1:15" ht="11.25" customHeight="1">
      <c r="A59" s="131" t="s">
        <v>330</v>
      </c>
      <c r="B59" s="131" t="s">
        <v>1468</v>
      </c>
      <c r="C59" s="149">
        <v>10.3</v>
      </c>
      <c r="D59" s="150">
        <v>3.3261099999999999</v>
      </c>
      <c r="E59" s="150">
        <v>3.3261099999999999</v>
      </c>
      <c r="F59" s="151">
        <v>1</v>
      </c>
      <c r="G59" s="150">
        <f t="shared" si="0"/>
        <v>3.3261099999999999</v>
      </c>
      <c r="H59" s="149">
        <v>1.7</v>
      </c>
      <c r="I59" s="152">
        <f t="shared" si="1"/>
        <v>5.6543900000000002</v>
      </c>
      <c r="J59" s="153" t="s">
        <v>1239</v>
      </c>
      <c r="K59" s="154" t="s">
        <v>1241</v>
      </c>
      <c r="L59" s="131"/>
      <c r="M59" s="130"/>
    </row>
    <row r="60" spans="1:15" ht="11.25" customHeight="1">
      <c r="A60" s="155" t="s">
        <v>331</v>
      </c>
      <c r="B60" s="155" t="s">
        <v>1468</v>
      </c>
      <c r="C60" s="156">
        <v>17.559999999999999</v>
      </c>
      <c r="D60" s="157">
        <v>5.5638100000000001</v>
      </c>
      <c r="E60" s="157">
        <v>5.5638100000000001</v>
      </c>
      <c r="F60" s="158">
        <v>1</v>
      </c>
      <c r="G60" s="157">
        <f t="shared" si="0"/>
        <v>5.5638100000000001</v>
      </c>
      <c r="H60" s="156">
        <v>1.7</v>
      </c>
      <c r="I60" s="159">
        <f t="shared" si="1"/>
        <v>9.4584799999999998</v>
      </c>
      <c r="J60" s="160" t="s">
        <v>1239</v>
      </c>
      <c r="K60" s="161" t="s">
        <v>1241</v>
      </c>
      <c r="L60" s="131"/>
      <c r="M60" s="130"/>
    </row>
    <row r="61" spans="1:15" ht="11.25" customHeight="1">
      <c r="A61" s="142" t="s">
        <v>332</v>
      </c>
      <c r="B61" s="142" t="s">
        <v>1469</v>
      </c>
      <c r="C61" s="143">
        <v>1.37</v>
      </c>
      <c r="D61" s="144">
        <v>0.97323999999999999</v>
      </c>
      <c r="E61" s="144">
        <v>0.97323999999999999</v>
      </c>
      <c r="F61" s="145">
        <v>1</v>
      </c>
      <c r="G61" s="144">
        <f t="shared" si="0"/>
        <v>0.97323999999999999</v>
      </c>
      <c r="H61" s="143">
        <v>1.7</v>
      </c>
      <c r="I61" s="146">
        <f t="shared" si="1"/>
        <v>1.6545099999999999</v>
      </c>
      <c r="J61" s="147" t="s">
        <v>1239</v>
      </c>
      <c r="K61" s="148" t="s">
        <v>1241</v>
      </c>
      <c r="L61" s="131"/>
      <c r="M61" s="130"/>
    </row>
    <row r="62" spans="1:15" ht="11.25" customHeight="1">
      <c r="A62" s="131" t="s">
        <v>333</v>
      </c>
      <c r="B62" s="131" t="s">
        <v>1469</v>
      </c>
      <c r="C62" s="149">
        <v>2.4300000000000002</v>
      </c>
      <c r="D62" s="150">
        <v>1.22563</v>
      </c>
      <c r="E62" s="150">
        <v>1.22563</v>
      </c>
      <c r="F62" s="151">
        <v>1</v>
      </c>
      <c r="G62" s="150">
        <f t="shared" si="0"/>
        <v>1.22563</v>
      </c>
      <c r="H62" s="149">
        <v>1.7</v>
      </c>
      <c r="I62" s="152">
        <f t="shared" si="1"/>
        <v>2.0835699999999999</v>
      </c>
      <c r="J62" s="153" t="s">
        <v>1239</v>
      </c>
      <c r="K62" s="154" t="s">
        <v>1241</v>
      </c>
      <c r="L62" s="131"/>
      <c r="M62" s="130"/>
    </row>
    <row r="63" spans="1:15" ht="11.25" customHeight="1">
      <c r="A63" s="131" t="s">
        <v>334</v>
      </c>
      <c r="B63" s="131" t="s">
        <v>1469</v>
      </c>
      <c r="C63" s="149">
        <v>6.61</v>
      </c>
      <c r="D63" s="150">
        <v>2.1734200000000001</v>
      </c>
      <c r="E63" s="150">
        <v>2.1734200000000001</v>
      </c>
      <c r="F63" s="151">
        <v>1</v>
      </c>
      <c r="G63" s="150">
        <f t="shared" si="0"/>
        <v>2.1734200000000001</v>
      </c>
      <c r="H63" s="149">
        <v>1.7</v>
      </c>
      <c r="I63" s="152">
        <f t="shared" si="1"/>
        <v>3.6948099999999999</v>
      </c>
      <c r="J63" s="153" t="s">
        <v>1239</v>
      </c>
      <c r="K63" s="154" t="s">
        <v>1241</v>
      </c>
      <c r="L63" s="131"/>
      <c r="M63" s="130"/>
    </row>
    <row r="64" spans="1:15" ht="11.25" customHeight="1">
      <c r="A64" s="155" t="s">
        <v>335</v>
      </c>
      <c r="B64" s="155" t="s">
        <v>1469</v>
      </c>
      <c r="C64" s="156">
        <v>11.96</v>
      </c>
      <c r="D64" s="157">
        <v>3.6954699999999998</v>
      </c>
      <c r="E64" s="157">
        <v>3.6954699999999998</v>
      </c>
      <c r="F64" s="158">
        <v>1</v>
      </c>
      <c r="G64" s="157">
        <f t="shared" si="0"/>
        <v>3.6954699999999998</v>
      </c>
      <c r="H64" s="156">
        <v>1.7</v>
      </c>
      <c r="I64" s="159">
        <f t="shared" si="1"/>
        <v>6.2823000000000002</v>
      </c>
      <c r="J64" s="160" t="s">
        <v>1239</v>
      </c>
      <c r="K64" s="161" t="s">
        <v>1241</v>
      </c>
      <c r="L64" s="131"/>
      <c r="M64" s="130"/>
    </row>
    <row r="65" spans="1:13" ht="11.25" customHeight="1">
      <c r="A65" s="142" t="s">
        <v>336</v>
      </c>
      <c r="B65" s="142" t="s">
        <v>1470</v>
      </c>
      <c r="C65" s="143">
        <v>2.35</v>
      </c>
      <c r="D65" s="144">
        <v>1.2433700000000001</v>
      </c>
      <c r="E65" s="144">
        <v>1.2433700000000001</v>
      </c>
      <c r="F65" s="145">
        <v>1</v>
      </c>
      <c r="G65" s="144">
        <f t="shared" si="0"/>
        <v>1.2433700000000001</v>
      </c>
      <c r="H65" s="143">
        <v>1.7</v>
      </c>
      <c r="I65" s="146">
        <f t="shared" si="1"/>
        <v>2.1137299999999999</v>
      </c>
      <c r="J65" s="147" t="s">
        <v>1239</v>
      </c>
      <c r="K65" s="148" t="s">
        <v>1241</v>
      </c>
      <c r="L65" s="131"/>
      <c r="M65" s="130"/>
    </row>
    <row r="66" spans="1:13" ht="11.25" customHeight="1">
      <c r="A66" s="131" t="s">
        <v>337</v>
      </c>
      <c r="B66" s="131" t="s">
        <v>1470</v>
      </c>
      <c r="C66" s="149">
        <v>4.37</v>
      </c>
      <c r="D66" s="150">
        <v>1.5335399999999999</v>
      </c>
      <c r="E66" s="150">
        <v>1.5335399999999999</v>
      </c>
      <c r="F66" s="151">
        <v>1</v>
      </c>
      <c r="G66" s="150">
        <f t="shared" si="0"/>
        <v>1.5335399999999999</v>
      </c>
      <c r="H66" s="149">
        <v>1.7</v>
      </c>
      <c r="I66" s="152">
        <f t="shared" si="1"/>
        <v>2.6070199999999999</v>
      </c>
      <c r="J66" s="153" t="s">
        <v>1239</v>
      </c>
      <c r="K66" s="154" t="s">
        <v>1241</v>
      </c>
      <c r="L66" s="131"/>
      <c r="M66" s="130"/>
    </row>
    <row r="67" spans="1:13" ht="11.25" customHeight="1">
      <c r="A67" s="131" t="s">
        <v>338</v>
      </c>
      <c r="B67" s="131" t="s">
        <v>1470</v>
      </c>
      <c r="C67" s="149">
        <v>8.24</v>
      </c>
      <c r="D67" s="150">
        <v>2.21719</v>
      </c>
      <c r="E67" s="150">
        <v>2.21719</v>
      </c>
      <c r="F67" s="151">
        <v>1</v>
      </c>
      <c r="G67" s="150">
        <f t="shared" si="0"/>
        <v>2.21719</v>
      </c>
      <c r="H67" s="149">
        <v>1.7</v>
      </c>
      <c r="I67" s="152">
        <f t="shared" si="1"/>
        <v>3.7692199999999998</v>
      </c>
      <c r="J67" s="153" t="s">
        <v>1239</v>
      </c>
      <c r="K67" s="154" t="s">
        <v>1241</v>
      </c>
      <c r="L67" s="131"/>
      <c r="M67" s="130"/>
    </row>
    <row r="68" spans="1:13" ht="11.25" customHeight="1">
      <c r="A68" s="155" t="s">
        <v>339</v>
      </c>
      <c r="B68" s="155" t="s">
        <v>1470</v>
      </c>
      <c r="C68" s="156">
        <v>16.670000000000002</v>
      </c>
      <c r="D68" s="157">
        <v>3.9643700000000002</v>
      </c>
      <c r="E68" s="157">
        <v>3.9643700000000002</v>
      </c>
      <c r="F68" s="158">
        <v>1</v>
      </c>
      <c r="G68" s="157">
        <f t="shared" si="0"/>
        <v>3.9643700000000002</v>
      </c>
      <c r="H68" s="156">
        <v>1.7</v>
      </c>
      <c r="I68" s="159">
        <f t="shared" si="1"/>
        <v>6.7394299999999996</v>
      </c>
      <c r="J68" s="160" t="s">
        <v>1239</v>
      </c>
      <c r="K68" s="161" t="s">
        <v>1241</v>
      </c>
      <c r="L68" s="131"/>
      <c r="M68" s="130"/>
    </row>
    <row r="69" spans="1:13" ht="11.25" customHeight="1">
      <c r="A69" s="142" t="s">
        <v>1471</v>
      </c>
      <c r="B69" s="142" t="s">
        <v>1472</v>
      </c>
      <c r="C69" s="143">
        <v>2.65</v>
      </c>
      <c r="D69" s="144">
        <v>1.56369</v>
      </c>
      <c r="E69" s="144">
        <v>1.56369</v>
      </c>
      <c r="F69" s="145">
        <v>1</v>
      </c>
      <c r="G69" s="144">
        <f t="shared" si="0"/>
        <v>1.56369</v>
      </c>
      <c r="H69" s="143">
        <v>1.7</v>
      </c>
      <c r="I69" s="146">
        <f t="shared" si="1"/>
        <v>2.6582699999999999</v>
      </c>
      <c r="J69" s="147" t="s">
        <v>1239</v>
      </c>
      <c r="K69" s="148" t="s">
        <v>1241</v>
      </c>
      <c r="L69" s="131"/>
      <c r="M69" s="130"/>
    </row>
    <row r="70" spans="1:13" ht="11.25" customHeight="1">
      <c r="A70" s="131" t="s">
        <v>1473</v>
      </c>
      <c r="B70" s="131" t="s">
        <v>1472</v>
      </c>
      <c r="C70" s="149">
        <v>4.24</v>
      </c>
      <c r="D70" s="150">
        <v>1.79512</v>
      </c>
      <c r="E70" s="150">
        <v>1.79512</v>
      </c>
      <c r="F70" s="151">
        <v>1</v>
      </c>
      <c r="G70" s="150">
        <f t="shared" si="0"/>
        <v>1.79512</v>
      </c>
      <c r="H70" s="149">
        <v>1.7</v>
      </c>
      <c r="I70" s="152">
        <f t="shared" si="1"/>
        <v>3.0516999999999999</v>
      </c>
      <c r="J70" s="153" t="s">
        <v>1239</v>
      </c>
      <c r="K70" s="154" t="s">
        <v>1241</v>
      </c>
      <c r="L70" s="131"/>
      <c r="M70" s="130"/>
    </row>
    <row r="71" spans="1:13" ht="11.25" customHeight="1">
      <c r="A71" s="131" t="s">
        <v>1474</v>
      </c>
      <c r="B71" s="131" t="s">
        <v>1472</v>
      </c>
      <c r="C71" s="149">
        <v>8.0399999999999991</v>
      </c>
      <c r="D71" s="150">
        <v>2.5903200000000002</v>
      </c>
      <c r="E71" s="150">
        <v>2.5903200000000002</v>
      </c>
      <c r="F71" s="151">
        <v>1</v>
      </c>
      <c r="G71" s="150">
        <f t="shared" si="0"/>
        <v>2.5903200000000002</v>
      </c>
      <c r="H71" s="149">
        <v>1.7</v>
      </c>
      <c r="I71" s="152">
        <f t="shared" si="1"/>
        <v>4.4035399999999996</v>
      </c>
      <c r="J71" s="153" t="s">
        <v>1239</v>
      </c>
      <c r="K71" s="154" t="s">
        <v>1241</v>
      </c>
      <c r="L71" s="131"/>
      <c r="M71" s="130"/>
    </row>
    <row r="72" spans="1:13" ht="11.25" customHeight="1">
      <c r="A72" s="155" t="s">
        <v>1475</v>
      </c>
      <c r="B72" s="155" t="s">
        <v>1472</v>
      </c>
      <c r="C72" s="156">
        <v>16.489999999999998</v>
      </c>
      <c r="D72" s="157">
        <v>5.1033099999999996</v>
      </c>
      <c r="E72" s="157">
        <v>5.1033099999999996</v>
      </c>
      <c r="F72" s="158">
        <v>1</v>
      </c>
      <c r="G72" s="157">
        <f t="shared" si="0"/>
        <v>5.1033099999999996</v>
      </c>
      <c r="H72" s="156">
        <v>1.7</v>
      </c>
      <c r="I72" s="159">
        <f t="shared" si="1"/>
        <v>8.67563</v>
      </c>
      <c r="J72" s="160" t="s">
        <v>1239</v>
      </c>
      <c r="K72" s="161" t="s">
        <v>1241</v>
      </c>
      <c r="L72" s="131"/>
      <c r="M72" s="130"/>
    </row>
    <row r="73" spans="1:13" ht="11.25" customHeight="1">
      <c r="A73" s="142" t="s">
        <v>1476</v>
      </c>
      <c r="B73" s="142" t="s">
        <v>1477</v>
      </c>
      <c r="C73" s="143">
        <v>2.4900000000000002</v>
      </c>
      <c r="D73" s="144">
        <v>1.51752</v>
      </c>
      <c r="E73" s="144">
        <v>1.51752</v>
      </c>
      <c r="F73" s="145">
        <v>1</v>
      </c>
      <c r="G73" s="144">
        <f t="shared" si="0"/>
        <v>1.51752</v>
      </c>
      <c r="H73" s="143">
        <v>1.7</v>
      </c>
      <c r="I73" s="146">
        <f t="shared" si="1"/>
        <v>2.57978</v>
      </c>
      <c r="J73" s="147" t="s">
        <v>1239</v>
      </c>
      <c r="K73" s="148" t="s">
        <v>1241</v>
      </c>
      <c r="L73" s="131"/>
      <c r="M73" s="130"/>
    </row>
    <row r="74" spans="1:13" ht="11.25" customHeight="1">
      <c r="A74" s="131" t="s">
        <v>1478</v>
      </c>
      <c r="B74" s="131" t="s">
        <v>1477</v>
      </c>
      <c r="C74" s="149">
        <v>4.97</v>
      </c>
      <c r="D74" s="150">
        <v>1.68614</v>
      </c>
      <c r="E74" s="150">
        <v>1.68614</v>
      </c>
      <c r="F74" s="151">
        <v>1</v>
      </c>
      <c r="G74" s="150">
        <f t="shared" si="0"/>
        <v>1.68614</v>
      </c>
      <c r="H74" s="149">
        <v>1.7</v>
      </c>
      <c r="I74" s="152">
        <f t="shared" si="1"/>
        <v>2.8664399999999999</v>
      </c>
      <c r="J74" s="153" t="s">
        <v>1239</v>
      </c>
      <c r="K74" s="154" t="s">
        <v>1241</v>
      </c>
      <c r="L74" s="131"/>
      <c r="M74" s="130"/>
    </row>
    <row r="75" spans="1:13" ht="11.25" customHeight="1">
      <c r="A75" s="131" t="s">
        <v>1479</v>
      </c>
      <c r="B75" s="131" t="s">
        <v>1477</v>
      </c>
      <c r="C75" s="149">
        <v>7.72</v>
      </c>
      <c r="D75" s="150">
        <v>2.3324699999999998</v>
      </c>
      <c r="E75" s="150">
        <v>2.3324699999999998</v>
      </c>
      <c r="F75" s="151">
        <v>1</v>
      </c>
      <c r="G75" s="150">
        <f t="shared" si="0"/>
        <v>2.3324699999999998</v>
      </c>
      <c r="H75" s="149">
        <v>1.7</v>
      </c>
      <c r="I75" s="152">
        <f t="shared" si="1"/>
        <v>3.9651999999999998</v>
      </c>
      <c r="J75" s="153" t="s">
        <v>1239</v>
      </c>
      <c r="K75" s="154" t="s">
        <v>1241</v>
      </c>
      <c r="L75" s="131"/>
      <c r="M75" s="130"/>
    </row>
    <row r="76" spans="1:13" ht="11.25" customHeight="1">
      <c r="A76" s="155" t="s">
        <v>1480</v>
      </c>
      <c r="B76" s="155" t="s">
        <v>1477</v>
      </c>
      <c r="C76" s="156">
        <v>13.16</v>
      </c>
      <c r="D76" s="157">
        <v>4.0518700000000001</v>
      </c>
      <c r="E76" s="157">
        <v>4.0518700000000001</v>
      </c>
      <c r="F76" s="158">
        <v>1</v>
      </c>
      <c r="G76" s="157">
        <f t="shared" si="0"/>
        <v>4.0518700000000001</v>
      </c>
      <c r="H76" s="156">
        <v>1.7</v>
      </c>
      <c r="I76" s="159">
        <f t="shared" si="1"/>
        <v>6.8881800000000002</v>
      </c>
      <c r="J76" s="160" t="s">
        <v>1239</v>
      </c>
      <c r="K76" s="161" t="s">
        <v>1241</v>
      </c>
      <c r="L76" s="131"/>
      <c r="M76" s="130"/>
    </row>
    <row r="77" spans="1:13" ht="11.25" customHeight="1">
      <c r="A77" s="142" t="s">
        <v>1481</v>
      </c>
      <c r="B77" s="142" t="s">
        <v>1482</v>
      </c>
      <c r="C77" s="143">
        <v>1.63</v>
      </c>
      <c r="D77" s="144">
        <v>1.7677700000000001</v>
      </c>
      <c r="E77" s="144">
        <v>1.7677700000000001</v>
      </c>
      <c r="F77" s="145">
        <v>1</v>
      </c>
      <c r="G77" s="144">
        <f t="shared" ref="G77:G140" si="2">ROUND(F77*D77,5)</f>
        <v>1.7677700000000001</v>
      </c>
      <c r="H77" s="143">
        <v>1.7</v>
      </c>
      <c r="I77" s="146">
        <f t="shared" ref="I77:I140" si="3">ROUND(H77*G77,5)</f>
        <v>3.0052099999999999</v>
      </c>
      <c r="J77" s="147" t="s">
        <v>1239</v>
      </c>
      <c r="K77" s="148" t="s">
        <v>1241</v>
      </c>
      <c r="L77" s="131"/>
      <c r="M77" s="130"/>
    </row>
    <row r="78" spans="1:13" ht="11.25" customHeight="1">
      <c r="A78" s="131" t="s">
        <v>1483</v>
      </c>
      <c r="B78" s="131" t="s">
        <v>1482</v>
      </c>
      <c r="C78" s="149">
        <v>4.22</v>
      </c>
      <c r="D78" s="150">
        <v>2.3826100000000001</v>
      </c>
      <c r="E78" s="150">
        <v>2.3826100000000001</v>
      </c>
      <c r="F78" s="151">
        <v>1</v>
      </c>
      <c r="G78" s="150">
        <f t="shared" si="2"/>
        <v>2.3826100000000001</v>
      </c>
      <c r="H78" s="149">
        <v>1.7</v>
      </c>
      <c r="I78" s="152">
        <f t="shared" si="3"/>
        <v>4.05044</v>
      </c>
      <c r="J78" s="153" t="s">
        <v>1239</v>
      </c>
      <c r="K78" s="154" t="s">
        <v>1241</v>
      </c>
      <c r="L78" s="131"/>
      <c r="M78" s="130"/>
    </row>
    <row r="79" spans="1:13" ht="11.25" customHeight="1">
      <c r="A79" s="131" t="s">
        <v>1484</v>
      </c>
      <c r="B79" s="131" t="s">
        <v>1482</v>
      </c>
      <c r="C79" s="149">
        <v>7.25</v>
      </c>
      <c r="D79" s="150">
        <v>3.4518200000000001</v>
      </c>
      <c r="E79" s="150">
        <v>3.4518200000000001</v>
      </c>
      <c r="F79" s="151">
        <v>1</v>
      </c>
      <c r="G79" s="150">
        <f t="shared" si="2"/>
        <v>3.4518200000000001</v>
      </c>
      <c r="H79" s="149">
        <v>1.7</v>
      </c>
      <c r="I79" s="152">
        <f t="shared" si="3"/>
        <v>5.8680899999999996</v>
      </c>
      <c r="J79" s="153" t="s">
        <v>1239</v>
      </c>
      <c r="K79" s="154" t="s">
        <v>1241</v>
      </c>
      <c r="L79" s="131"/>
      <c r="M79" s="130"/>
    </row>
    <row r="80" spans="1:13" ht="11.25" customHeight="1">
      <c r="A80" s="155" t="s">
        <v>1485</v>
      </c>
      <c r="B80" s="155" t="s">
        <v>1482</v>
      </c>
      <c r="C80" s="156">
        <v>10.78</v>
      </c>
      <c r="D80" s="157">
        <v>4.6624299999999996</v>
      </c>
      <c r="E80" s="157">
        <v>4.6624299999999996</v>
      </c>
      <c r="F80" s="158">
        <v>1</v>
      </c>
      <c r="G80" s="157">
        <f t="shared" si="2"/>
        <v>4.6624299999999996</v>
      </c>
      <c r="H80" s="156">
        <v>1.7</v>
      </c>
      <c r="I80" s="159">
        <f t="shared" si="3"/>
        <v>7.9261299999999997</v>
      </c>
      <c r="J80" s="160" t="s">
        <v>1239</v>
      </c>
      <c r="K80" s="161" t="s">
        <v>1241</v>
      </c>
      <c r="L80" s="131"/>
      <c r="M80" s="130"/>
    </row>
    <row r="81" spans="1:13" ht="11.25" customHeight="1">
      <c r="A81" s="142" t="s">
        <v>340</v>
      </c>
      <c r="B81" s="142" t="s">
        <v>1486</v>
      </c>
      <c r="C81" s="143">
        <v>5.69</v>
      </c>
      <c r="D81" s="144">
        <v>0.80196000000000001</v>
      </c>
      <c r="E81" s="144">
        <v>0.80196000000000001</v>
      </c>
      <c r="F81" s="145">
        <v>1</v>
      </c>
      <c r="G81" s="144">
        <f t="shared" si="2"/>
        <v>0.80196000000000001</v>
      </c>
      <c r="H81" s="143">
        <v>1.7</v>
      </c>
      <c r="I81" s="146">
        <f t="shared" si="3"/>
        <v>1.3633299999999999</v>
      </c>
      <c r="J81" s="147" t="s">
        <v>1239</v>
      </c>
      <c r="K81" s="148" t="s">
        <v>1241</v>
      </c>
      <c r="L81" s="131"/>
      <c r="M81" s="130"/>
    </row>
    <row r="82" spans="1:13" ht="11.25" customHeight="1">
      <c r="A82" s="131" t="s">
        <v>341</v>
      </c>
      <c r="B82" s="131" t="s">
        <v>1486</v>
      </c>
      <c r="C82" s="149">
        <v>9.25</v>
      </c>
      <c r="D82" s="150">
        <v>1.0482</v>
      </c>
      <c r="E82" s="150">
        <v>1.0482</v>
      </c>
      <c r="F82" s="151">
        <v>1</v>
      </c>
      <c r="G82" s="150">
        <f t="shared" si="2"/>
        <v>1.0482</v>
      </c>
      <c r="H82" s="149">
        <v>1.7</v>
      </c>
      <c r="I82" s="152">
        <f t="shared" si="3"/>
        <v>1.7819400000000001</v>
      </c>
      <c r="J82" s="153" t="s">
        <v>1239</v>
      </c>
      <c r="K82" s="154" t="s">
        <v>1241</v>
      </c>
      <c r="L82" s="131"/>
      <c r="M82" s="130"/>
    </row>
    <row r="83" spans="1:13" ht="11.25" customHeight="1">
      <c r="A83" s="131" t="s">
        <v>342</v>
      </c>
      <c r="B83" s="131" t="s">
        <v>1486</v>
      </c>
      <c r="C83" s="149">
        <v>13.91</v>
      </c>
      <c r="D83" s="150">
        <v>1.5569200000000001</v>
      </c>
      <c r="E83" s="150">
        <v>1.5569200000000001</v>
      </c>
      <c r="F83" s="151">
        <v>1</v>
      </c>
      <c r="G83" s="150">
        <f t="shared" si="2"/>
        <v>1.5569200000000001</v>
      </c>
      <c r="H83" s="149">
        <v>1.7</v>
      </c>
      <c r="I83" s="152">
        <f t="shared" si="3"/>
        <v>2.64676</v>
      </c>
      <c r="J83" s="153" t="s">
        <v>1239</v>
      </c>
      <c r="K83" s="154" t="s">
        <v>1241</v>
      </c>
      <c r="L83" s="131"/>
      <c r="M83" s="130"/>
    </row>
    <row r="84" spans="1:13" ht="11.25" customHeight="1">
      <c r="A84" s="155" t="s">
        <v>343</v>
      </c>
      <c r="B84" s="155" t="s">
        <v>1486</v>
      </c>
      <c r="C84" s="156">
        <v>16.809999999999999</v>
      </c>
      <c r="D84" s="157">
        <v>2.3990999999999998</v>
      </c>
      <c r="E84" s="157">
        <v>2.3990999999999998</v>
      </c>
      <c r="F84" s="158">
        <v>1</v>
      </c>
      <c r="G84" s="157">
        <f t="shared" si="2"/>
        <v>2.3990999999999998</v>
      </c>
      <c r="H84" s="156">
        <v>1.7</v>
      </c>
      <c r="I84" s="159">
        <f t="shared" si="3"/>
        <v>4.0784700000000003</v>
      </c>
      <c r="J84" s="160" t="s">
        <v>1239</v>
      </c>
      <c r="K84" s="161" t="s">
        <v>1241</v>
      </c>
      <c r="L84" s="131"/>
      <c r="M84" s="130"/>
    </row>
    <row r="85" spans="1:13" ht="11.25" customHeight="1">
      <c r="A85" s="142" t="s">
        <v>344</v>
      </c>
      <c r="B85" s="142" t="s">
        <v>1487</v>
      </c>
      <c r="C85" s="143">
        <v>3</v>
      </c>
      <c r="D85" s="144">
        <v>0.65505999999999998</v>
      </c>
      <c r="E85" s="144">
        <v>0.65505999999999998</v>
      </c>
      <c r="F85" s="145">
        <v>1</v>
      </c>
      <c r="G85" s="144">
        <f t="shared" si="2"/>
        <v>0.65505999999999998</v>
      </c>
      <c r="H85" s="143">
        <v>1.7</v>
      </c>
      <c r="I85" s="146">
        <f t="shared" si="3"/>
        <v>1.1135999999999999</v>
      </c>
      <c r="J85" s="147" t="s">
        <v>1239</v>
      </c>
      <c r="K85" s="148" t="s">
        <v>1241</v>
      </c>
      <c r="L85" s="131"/>
      <c r="M85" s="130"/>
    </row>
    <row r="86" spans="1:13" ht="11.25" customHeight="1">
      <c r="A86" s="131" t="s">
        <v>345</v>
      </c>
      <c r="B86" s="131" t="s">
        <v>1487</v>
      </c>
      <c r="C86" s="149">
        <v>4.1500000000000004</v>
      </c>
      <c r="D86" s="150">
        <v>0.75431000000000004</v>
      </c>
      <c r="E86" s="150">
        <v>0.75431000000000004</v>
      </c>
      <c r="F86" s="151">
        <v>1</v>
      </c>
      <c r="G86" s="150">
        <f t="shared" si="2"/>
        <v>0.75431000000000004</v>
      </c>
      <c r="H86" s="149">
        <v>1.7</v>
      </c>
      <c r="I86" s="152">
        <f t="shared" si="3"/>
        <v>1.28233</v>
      </c>
      <c r="J86" s="153" t="s">
        <v>1239</v>
      </c>
      <c r="K86" s="154" t="s">
        <v>1241</v>
      </c>
      <c r="L86" s="131"/>
      <c r="M86" s="130"/>
    </row>
    <row r="87" spans="1:13" ht="11.25" customHeight="1">
      <c r="A87" s="131" t="s">
        <v>346</v>
      </c>
      <c r="B87" s="131" t="s">
        <v>1487</v>
      </c>
      <c r="C87" s="149">
        <v>5.83</v>
      </c>
      <c r="D87" s="150">
        <v>0.98909999999999998</v>
      </c>
      <c r="E87" s="150">
        <v>0.98909999999999998</v>
      </c>
      <c r="F87" s="151">
        <v>1</v>
      </c>
      <c r="G87" s="150">
        <f t="shared" si="2"/>
        <v>0.98909999999999998</v>
      </c>
      <c r="H87" s="149">
        <v>1.7</v>
      </c>
      <c r="I87" s="152">
        <f t="shared" si="3"/>
        <v>1.68147</v>
      </c>
      <c r="J87" s="153" t="s">
        <v>1239</v>
      </c>
      <c r="K87" s="154" t="s">
        <v>1241</v>
      </c>
      <c r="L87" s="131"/>
      <c r="M87" s="130"/>
    </row>
    <row r="88" spans="1:13" ht="11.25" customHeight="1">
      <c r="A88" s="155" t="s">
        <v>347</v>
      </c>
      <c r="B88" s="155" t="s">
        <v>1487</v>
      </c>
      <c r="C88" s="156">
        <v>7.95</v>
      </c>
      <c r="D88" s="157">
        <v>1.45601</v>
      </c>
      <c r="E88" s="157">
        <v>1.45601</v>
      </c>
      <c r="F88" s="158">
        <v>1</v>
      </c>
      <c r="G88" s="157">
        <f t="shared" si="2"/>
        <v>1.45601</v>
      </c>
      <c r="H88" s="156">
        <v>1.7</v>
      </c>
      <c r="I88" s="159">
        <f t="shared" si="3"/>
        <v>2.4752200000000002</v>
      </c>
      <c r="J88" s="160" t="s">
        <v>1239</v>
      </c>
      <c r="K88" s="161" t="s">
        <v>1241</v>
      </c>
      <c r="L88" s="131"/>
      <c r="M88" s="130"/>
    </row>
    <row r="89" spans="1:13" ht="11.25" customHeight="1">
      <c r="A89" s="142" t="s">
        <v>348</v>
      </c>
      <c r="B89" s="142" t="s">
        <v>1488</v>
      </c>
      <c r="C89" s="143">
        <v>6.46</v>
      </c>
      <c r="D89" s="144">
        <v>0.58460999999999996</v>
      </c>
      <c r="E89" s="144">
        <v>0.58460999999999996</v>
      </c>
      <c r="F89" s="145">
        <v>1</v>
      </c>
      <c r="G89" s="144">
        <f t="shared" si="2"/>
        <v>0.58460999999999996</v>
      </c>
      <c r="H89" s="143">
        <v>1.7</v>
      </c>
      <c r="I89" s="146">
        <f t="shared" si="3"/>
        <v>0.99383999999999995</v>
      </c>
      <c r="J89" s="147" t="s">
        <v>1239</v>
      </c>
      <c r="K89" s="148" t="s">
        <v>1241</v>
      </c>
      <c r="L89" s="131"/>
      <c r="M89" s="130"/>
    </row>
    <row r="90" spans="1:13" ht="11.25" customHeight="1">
      <c r="A90" s="131" t="s">
        <v>349</v>
      </c>
      <c r="B90" s="131" t="s">
        <v>1488</v>
      </c>
      <c r="C90" s="149">
        <v>8.3699999999999992</v>
      </c>
      <c r="D90" s="150">
        <v>0.73250999999999999</v>
      </c>
      <c r="E90" s="150">
        <v>0.73250999999999999</v>
      </c>
      <c r="F90" s="151">
        <v>1</v>
      </c>
      <c r="G90" s="150">
        <f t="shared" si="2"/>
        <v>0.73250999999999999</v>
      </c>
      <c r="H90" s="149">
        <v>1.7</v>
      </c>
      <c r="I90" s="152">
        <f t="shared" si="3"/>
        <v>1.2452700000000001</v>
      </c>
      <c r="J90" s="153" t="s">
        <v>1239</v>
      </c>
      <c r="K90" s="154" t="s">
        <v>1241</v>
      </c>
      <c r="L90" s="131"/>
      <c r="M90" s="130"/>
    </row>
    <row r="91" spans="1:13" ht="11.25" customHeight="1">
      <c r="A91" s="131" t="s">
        <v>350</v>
      </c>
      <c r="B91" s="131" t="s">
        <v>1488</v>
      </c>
      <c r="C91" s="149">
        <v>8.6</v>
      </c>
      <c r="D91" s="150">
        <v>1.0233399999999999</v>
      </c>
      <c r="E91" s="150">
        <v>1.0233399999999999</v>
      </c>
      <c r="F91" s="151">
        <v>1</v>
      </c>
      <c r="G91" s="150">
        <f t="shared" si="2"/>
        <v>1.0233399999999999</v>
      </c>
      <c r="H91" s="149">
        <v>1.7</v>
      </c>
      <c r="I91" s="152">
        <f t="shared" si="3"/>
        <v>1.7396799999999999</v>
      </c>
      <c r="J91" s="153" t="s">
        <v>1239</v>
      </c>
      <c r="K91" s="154" t="s">
        <v>1241</v>
      </c>
      <c r="L91" s="131"/>
      <c r="M91" s="130"/>
    </row>
    <row r="92" spans="1:13" ht="11.25" customHeight="1">
      <c r="A92" s="155" t="s">
        <v>351</v>
      </c>
      <c r="B92" s="155" t="s">
        <v>1488</v>
      </c>
      <c r="C92" s="156">
        <v>11.86</v>
      </c>
      <c r="D92" s="157">
        <v>2.0625100000000001</v>
      </c>
      <c r="E92" s="157">
        <v>2.0625100000000001</v>
      </c>
      <c r="F92" s="158">
        <v>1</v>
      </c>
      <c r="G92" s="157">
        <f t="shared" si="2"/>
        <v>2.0625100000000001</v>
      </c>
      <c r="H92" s="156">
        <v>1.7</v>
      </c>
      <c r="I92" s="159">
        <f t="shared" si="3"/>
        <v>3.5062700000000002</v>
      </c>
      <c r="J92" s="160" t="s">
        <v>1239</v>
      </c>
      <c r="K92" s="161" t="s">
        <v>1241</v>
      </c>
      <c r="L92" s="131"/>
      <c r="M92" s="130"/>
    </row>
    <row r="93" spans="1:13" ht="11.25" customHeight="1">
      <c r="A93" s="142" t="s">
        <v>352</v>
      </c>
      <c r="B93" s="142" t="s">
        <v>1489</v>
      </c>
      <c r="C93" s="143">
        <v>4</v>
      </c>
      <c r="D93" s="144">
        <v>0.74168999999999996</v>
      </c>
      <c r="E93" s="144">
        <v>0.74168999999999996</v>
      </c>
      <c r="F93" s="145">
        <v>1</v>
      </c>
      <c r="G93" s="144">
        <f t="shared" si="2"/>
        <v>0.74168999999999996</v>
      </c>
      <c r="H93" s="143">
        <v>1.7</v>
      </c>
      <c r="I93" s="146">
        <f t="shared" si="3"/>
        <v>1.2608699999999999</v>
      </c>
      <c r="J93" s="147" t="s">
        <v>1239</v>
      </c>
      <c r="K93" s="148" t="s">
        <v>1241</v>
      </c>
      <c r="L93" s="131"/>
      <c r="M93" s="130"/>
    </row>
    <row r="94" spans="1:13" ht="11.25" customHeight="1">
      <c r="A94" s="131" t="s">
        <v>353</v>
      </c>
      <c r="B94" s="131" t="s">
        <v>1489</v>
      </c>
      <c r="C94" s="149">
        <v>5.93</v>
      </c>
      <c r="D94" s="150">
        <v>0.97897000000000001</v>
      </c>
      <c r="E94" s="150">
        <v>0.97897000000000001</v>
      </c>
      <c r="F94" s="151">
        <v>1</v>
      </c>
      <c r="G94" s="150">
        <f t="shared" si="2"/>
        <v>0.97897000000000001</v>
      </c>
      <c r="H94" s="149">
        <v>1.7</v>
      </c>
      <c r="I94" s="152">
        <f t="shared" si="3"/>
        <v>1.66425</v>
      </c>
      <c r="J94" s="153" t="s">
        <v>1239</v>
      </c>
      <c r="K94" s="154" t="s">
        <v>1241</v>
      </c>
      <c r="L94" s="131"/>
      <c r="M94" s="130"/>
    </row>
    <row r="95" spans="1:13" ht="11.25" customHeight="1">
      <c r="A95" s="131" t="s">
        <v>354</v>
      </c>
      <c r="B95" s="131" t="s">
        <v>1489</v>
      </c>
      <c r="C95" s="149">
        <v>9.14</v>
      </c>
      <c r="D95" s="150">
        <v>1.48908</v>
      </c>
      <c r="E95" s="150">
        <v>1.48908</v>
      </c>
      <c r="F95" s="151">
        <v>1</v>
      </c>
      <c r="G95" s="150">
        <f t="shared" si="2"/>
        <v>1.48908</v>
      </c>
      <c r="H95" s="149">
        <v>1.7</v>
      </c>
      <c r="I95" s="152">
        <f t="shared" si="3"/>
        <v>2.5314399999999999</v>
      </c>
      <c r="J95" s="153" t="s">
        <v>1239</v>
      </c>
      <c r="K95" s="154" t="s">
        <v>1241</v>
      </c>
      <c r="L95" s="131"/>
      <c r="M95" s="130"/>
    </row>
    <row r="96" spans="1:13" ht="11.25" customHeight="1">
      <c r="A96" s="155" t="s">
        <v>355</v>
      </c>
      <c r="B96" s="155" t="s">
        <v>1489</v>
      </c>
      <c r="C96" s="156">
        <v>15.54</v>
      </c>
      <c r="D96" s="157">
        <v>2.82802</v>
      </c>
      <c r="E96" s="157">
        <v>2.82802</v>
      </c>
      <c r="F96" s="158">
        <v>1</v>
      </c>
      <c r="G96" s="157">
        <f t="shared" si="2"/>
        <v>2.82802</v>
      </c>
      <c r="H96" s="156">
        <v>1.7</v>
      </c>
      <c r="I96" s="159">
        <f t="shared" si="3"/>
        <v>4.8076299999999996</v>
      </c>
      <c r="J96" s="160" t="s">
        <v>1239</v>
      </c>
      <c r="K96" s="161" t="s">
        <v>1241</v>
      </c>
      <c r="L96" s="131"/>
      <c r="M96" s="130"/>
    </row>
    <row r="97" spans="1:13" ht="11.25" customHeight="1">
      <c r="A97" s="142" t="s">
        <v>356</v>
      </c>
      <c r="B97" s="142" t="s">
        <v>1490</v>
      </c>
      <c r="C97" s="143">
        <v>3.43</v>
      </c>
      <c r="D97" s="144">
        <v>0.66607000000000005</v>
      </c>
      <c r="E97" s="144">
        <v>0.66607000000000005</v>
      </c>
      <c r="F97" s="145">
        <v>1</v>
      </c>
      <c r="G97" s="144">
        <f t="shared" si="2"/>
        <v>0.66607000000000005</v>
      </c>
      <c r="H97" s="143">
        <v>1.7</v>
      </c>
      <c r="I97" s="146">
        <f t="shared" si="3"/>
        <v>1.13232</v>
      </c>
      <c r="J97" s="147" t="s">
        <v>1239</v>
      </c>
      <c r="K97" s="148" t="s">
        <v>1241</v>
      </c>
      <c r="L97" s="131"/>
      <c r="M97" s="130"/>
    </row>
    <row r="98" spans="1:13" ht="11.25" customHeight="1">
      <c r="A98" s="131" t="s">
        <v>357</v>
      </c>
      <c r="B98" s="131" t="s">
        <v>1490</v>
      </c>
      <c r="C98" s="149">
        <v>4.53</v>
      </c>
      <c r="D98" s="150">
        <v>0.89844000000000002</v>
      </c>
      <c r="E98" s="150">
        <v>0.89844000000000002</v>
      </c>
      <c r="F98" s="151">
        <v>1</v>
      </c>
      <c r="G98" s="150">
        <f t="shared" si="2"/>
        <v>0.89844000000000002</v>
      </c>
      <c r="H98" s="149">
        <v>1.7</v>
      </c>
      <c r="I98" s="152">
        <f t="shared" si="3"/>
        <v>1.52735</v>
      </c>
      <c r="J98" s="153" t="s">
        <v>1239</v>
      </c>
      <c r="K98" s="154" t="s">
        <v>1241</v>
      </c>
      <c r="L98" s="131"/>
      <c r="M98" s="130"/>
    </row>
    <row r="99" spans="1:13" ht="11.25" customHeight="1">
      <c r="A99" s="131" t="s">
        <v>358</v>
      </c>
      <c r="B99" s="131" t="s">
        <v>1490</v>
      </c>
      <c r="C99" s="149">
        <v>5.69</v>
      </c>
      <c r="D99" s="150">
        <v>1.12517</v>
      </c>
      <c r="E99" s="150">
        <v>1.12517</v>
      </c>
      <c r="F99" s="151">
        <v>1</v>
      </c>
      <c r="G99" s="150">
        <f t="shared" si="2"/>
        <v>1.12517</v>
      </c>
      <c r="H99" s="149">
        <v>1.7</v>
      </c>
      <c r="I99" s="152">
        <f t="shared" si="3"/>
        <v>1.91279</v>
      </c>
      <c r="J99" s="153" t="s">
        <v>1239</v>
      </c>
      <c r="K99" s="154" t="s">
        <v>1241</v>
      </c>
      <c r="L99" s="131"/>
      <c r="M99" s="130"/>
    </row>
    <row r="100" spans="1:13" ht="11.25" customHeight="1">
      <c r="A100" s="155" t="s">
        <v>359</v>
      </c>
      <c r="B100" s="155" t="s">
        <v>1490</v>
      </c>
      <c r="C100" s="156">
        <v>6.61</v>
      </c>
      <c r="D100" s="157">
        <v>1.4001999999999999</v>
      </c>
      <c r="E100" s="157">
        <v>1.4001999999999999</v>
      </c>
      <c r="F100" s="158">
        <v>1</v>
      </c>
      <c r="G100" s="157">
        <f t="shared" si="2"/>
        <v>1.4001999999999999</v>
      </c>
      <c r="H100" s="156">
        <v>1.7</v>
      </c>
      <c r="I100" s="159">
        <f t="shared" si="3"/>
        <v>2.3803399999999999</v>
      </c>
      <c r="J100" s="160" t="s">
        <v>1239</v>
      </c>
      <c r="K100" s="161" t="s">
        <v>1241</v>
      </c>
      <c r="L100" s="131"/>
      <c r="M100" s="130"/>
    </row>
    <row r="101" spans="1:13" ht="11.25" customHeight="1">
      <c r="A101" s="142" t="s">
        <v>360</v>
      </c>
      <c r="B101" s="142" t="s">
        <v>1491</v>
      </c>
      <c r="C101" s="143">
        <v>2.48</v>
      </c>
      <c r="D101" s="144">
        <v>0.72782999999999998</v>
      </c>
      <c r="E101" s="144">
        <v>0.72782999999999998</v>
      </c>
      <c r="F101" s="145">
        <v>1</v>
      </c>
      <c r="G101" s="144">
        <f t="shared" si="2"/>
        <v>0.72782999999999998</v>
      </c>
      <c r="H101" s="143">
        <v>1.7</v>
      </c>
      <c r="I101" s="146">
        <f t="shared" si="3"/>
        <v>1.2373099999999999</v>
      </c>
      <c r="J101" s="147" t="s">
        <v>1239</v>
      </c>
      <c r="K101" s="148" t="s">
        <v>1241</v>
      </c>
      <c r="L101" s="131"/>
      <c r="M101" s="130"/>
    </row>
    <row r="102" spans="1:13" ht="11.25" customHeight="1">
      <c r="A102" s="131" t="s">
        <v>361</v>
      </c>
      <c r="B102" s="131" t="s">
        <v>1491</v>
      </c>
      <c r="C102" s="149">
        <v>3.54</v>
      </c>
      <c r="D102" s="150">
        <v>0.88449</v>
      </c>
      <c r="E102" s="150">
        <v>0.88449</v>
      </c>
      <c r="F102" s="151">
        <v>1</v>
      </c>
      <c r="G102" s="150">
        <f t="shared" si="2"/>
        <v>0.88449</v>
      </c>
      <c r="H102" s="149">
        <v>1.7</v>
      </c>
      <c r="I102" s="152">
        <f t="shared" si="3"/>
        <v>1.50363</v>
      </c>
      <c r="J102" s="153" t="s">
        <v>1239</v>
      </c>
      <c r="K102" s="154" t="s">
        <v>1241</v>
      </c>
      <c r="L102" s="131"/>
      <c r="M102" s="130"/>
    </row>
    <row r="103" spans="1:13" ht="11.25" customHeight="1">
      <c r="A103" s="131" t="s">
        <v>362</v>
      </c>
      <c r="B103" s="131" t="s">
        <v>1491</v>
      </c>
      <c r="C103" s="149">
        <v>5.81</v>
      </c>
      <c r="D103" s="150">
        <v>1.2061999999999999</v>
      </c>
      <c r="E103" s="150">
        <v>1.2061999999999999</v>
      </c>
      <c r="F103" s="151">
        <v>1</v>
      </c>
      <c r="G103" s="150">
        <f t="shared" si="2"/>
        <v>1.2061999999999999</v>
      </c>
      <c r="H103" s="149">
        <v>1.7</v>
      </c>
      <c r="I103" s="152">
        <f t="shared" si="3"/>
        <v>2.0505399999999998</v>
      </c>
      <c r="J103" s="153" t="s">
        <v>1239</v>
      </c>
      <c r="K103" s="154" t="s">
        <v>1241</v>
      </c>
      <c r="L103" s="131"/>
      <c r="M103" s="130"/>
    </row>
    <row r="104" spans="1:13" ht="11.25" customHeight="1">
      <c r="A104" s="155" t="s">
        <v>363</v>
      </c>
      <c r="B104" s="155" t="s">
        <v>1491</v>
      </c>
      <c r="C104" s="156">
        <v>8.9600000000000009</v>
      </c>
      <c r="D104" s="157">
        <v>1.9340599999999999</v>
      </c>
      <c r="E104" s="157">
        <v>1.9340599999999999</v>
      </c>
      <c r="F104" s="158">
        <v>1</v>
      </c>
      <c r="G104" s="157">
        <f t="shared" si="2"/>
        <v>1.9340599999999999</v>
      </c>
      <c r="H104" s="156">
        <v>1.7</v>
      </c>
      <c r="I104" s="159">
        <f t="shared" si="3"/>
        <v>3.2879</v>
      </c>
      <c r="J104" s="160" t="s">
        <v>1239</v>
      </c>
      <c r="K104" s="161" t="s">
        <v>1241</v>
      </c>
      <c r="L104" s="131"/>
      <c r="M104" s="130"/>
    </row>
    <row r="105" spans="1:13" ht="11.25" customHeight="1">
      <c r="A105" s="142" t="s">
        <v>364</v>
      </c>
      <c r="B105" s="142" t="s">
        <v>1492</v>
      </c>
      <c r="C105" s="143">
        <v>2.14</v>
      </c>
      <c r="D105" s="144">
        <v>0.63858999999999999</v>
      </c>
      <c r="E105" s="144">
        <v>0.63858999999999999</v>
      </c>
      <c r="F105" s="145">
        <v>1</v>
      </c>
      <c r="G105" s="144">
        <f t="shared" si="2"/>
        <v>0.63858999999999999</v>
      </c>
      <c r="H105" s="143">
        <v>1.7</v>
      </c>
      <c r="I105" s="146">
        <f t="shared" si="3"/>
        <v>1.0855999999999999</v>
      </c>
      <c r="J105" s="147" t="s">
        <v>1239</v>
      </c>
      <c r="K105" s="148" t="s">
        <v>1241</v>
      </c>
      <c r="L105" s="131"/>
      <c r="M105" s="130"/>
    </row>
    <row r="106" spans="1:13" ht="11.25" customHeight="1">
      <c r="A106" s="131" t="s">
        <v>365</v>
      </c>
      <c r="B106" s="131" t="s">
        <v>1492</v>
      </c>
      <c r="C106" s="149">
        <v>2.84</v>
      </c>
      <c r="D106" s="150">
        <v>0.76934000000000002</v>
      </c>
      <c r="E106" s="150">
        <v>0.76934000000000002</v>
      </c>
      <c r="F106" s="151">
        <v>1</v>
      </c>
      <c r="G106" s="150">
        <f t="shared" si="2"/>
        <v>0.76934000000000002</v>
      </c>
      <c r="H106" s="149">
        <v>1.7</v>
      </c>
      <c r="I106" s="152">
        <f t="shared" si="3"/>
        <v>1.3078799999999999</v>
      </c>
      <c r="J106" s="153" t="s">
        <v>1239</v>
      </c>
      <c r="K106" s="154" t="s">
        <v>1241</v>
      </c>
      <c r="L106" s="131"/>
      <c r="M106" s="130"/>
    </row>
    <row r="107" spans="1:13" ht="11.25" customHeight="1">
      <c r="A107" s="131" t="s">
        <v>366</v>
      </c>
      <c r="B107" s="131" t="s">
        <v>1492</v>
      </c>
      <c r="C107" s="149">
        <v>4.0199999999999996</v>
      </c>
      <c r="D107" s="150">
        <v>0.99119000000000002</v>
      </c>
      <c r="E107" s="150">
        <v>0.99119000000000002</v>
      </c>
      <c r="F107" s="151">
        <v>1</v>
      </c>
      <c r="G107" s="150">
        <f t="shared" si="2"/>
        <v>0.99119000000000002</v>
      </c>
      <c r="H107" s="149">
        <v>1.7</v>
      </c>
      <c r="I107" s="152">
        <f t="shared" si="3"/>
        <v>1.68502</v>
      </c>
      <c r="J107" s="153" t="s">
        <v>1239</v>
      </c>
      <c r="K107" s="154" t="s">
        <v>1241</v>
      </c>
      <c r="L107" s="131"/>
      <c r="M107" s="130"/>
    </row>
    <row r="108" spans="1:13" ht="11.25" customHeight="1">
      <c r="A108" s="155" t="s">
        <v>367</v>
      </c>
      <c r="B108" s="155" t="s">
        <v>1492</v>
      </c>
      <c r="C108" s="156">
        <v>7.86</v>
      </c>
      <c r="D108" s="157">
        <v>1.82399</v>
      </c>
      <c r="E108" s="157">
        <v>1.82399</v>
      </c>
      <c r="F108" s="158">
        <v>1</v>
      </c>
      <c r="G108" s="157">
        <f t="shared" si="2"/>
        <v>1.82399</v>
      </c>
      <c r="H108" s="156">
        <v>1.7</v>
      </c>
      <c r="I108" s="159">
        <f t="shared" si="3"/>
        <v>3.1007799999999999</v>
      </c>
      <c r="J108" s="160" t="s">
        <v>1239</v>
      </c>
      <c r="K108" s="161" t="s">
        <v>1241</v>
      </c>
      <c r="L108" s="131"/>
      <c r="M108" s="130"/>
    </row>
    <row r="109" spans="1:13" ht="11.25" customHeight="1">
      <c r="A109" s="142" t="s">
        <v>368</v>
      </c>
      <c r="B109" s="142" t="s">
        <v>1493</v>
      </c>
      <c r="C109" s="143">
        <v>1.83</v>
      </c>
      <c r="D109" s="144">
        <v>0.60287000000000002</v>
      </c>
      <c r="E109" s="144">
        <v>0.60287000000000002</v>
      </c>
      <c r="F109" s="145">
        <v>1</v>
      </c>
      <c r="G109" s="144">
        <f t="shared" si="2"/>
        <v>0.60287000000000002</v>
      </c>
      <c r="H109" s="143">
        <v>1.7</v>
      </c>
      <c r="I109" s="146">
        <f t="shared" si="3"/>
        <v>1.02488</v>
      </c>
      <c r="J109" s="147" t="s">
        <v>1239</v>
      </c>
      <c r="K109" s="148" t="s">
        <v>1241</v>
      </c>
      <c r="L109" s="131"/>
      <c r="M109" s="130"/>
    </row>
    <row r="110" spans="1:13" ht="11.25" customHeight="1">
      <c r="A110" s="131" t="s">
        <v>369</v>
      </c>
      <c r="B110" s="131" t="s">
        <v>1493</v>
      </c>
      <c r="C110" s="149">
        <v>2.36</v>
      </c>
      <c r="D110" s="150">
        <v>0.67996000000000001</v>
      </c>
      <c r="E110" s="150">
        <v>0.67996000000000001</v>
      </c>
      <c r="F110" s="151">
        <v>1</v>
      </c>
      <c r="G110" s="150">
        <f t="shared" si="2"/>
        <v>0.67996000000000001</v>
      </c>
      <c r="H110" s="149">
        <v>1.7</v>
      </c>
      <c r="I110" s="152">
        <f t="shared" si="3"/>
        <v>1.1559299999999999</v>
      </c>
      <c r="J110" s="153" t="s">
        <v>1239</v>
      </c>
      <c r="K110" s="154" t="s">
        <v>1241</v>
      </c>
      <c r="L110" s="131"/>
      <c r="M110" s="130"/>
    </row>
    <row r="111" spans="1:13" ht="11.25" customHeight="1">
      <c r="A111" s="131" t="s">
        <v>370</v>
      </c>
      <c r="B111" s="131" t="s">
        <v>1493</v>
      </c>
      <c r="C111" s="149">
        <v>3.66</v>
      </c>
      <c r="D111" s="150">
        <v>0.86616000000000004</v>
      </c>
      <c r="E111" s="150">
        <v>0.86616000000000004</v>
      </c>
      <c r="F111" s="151">
        <v>1</v>
      </c>
      <c r="G111" s="150">
        <f t="shared" si="2"/>
        <v>0.86616000000000004</v>
      </c>
      <c r="H111" s="149">
        <v>1.7</v>
      </c>
      <c r="I111" s="152">
        <f t="shared" si="3"/>
        <v>1.4724699999999999</v>
      </c>
      <c r="J111" s="153" t="s">
        <v>1239</v>
      </c>
      <c r="K111" s="154" t="s">
        <v>1241</v>
      </c>
      <c r="L111" s="131"/>
      <c r="M111" s="130"/>
    </row>
    <row r="112" spans="1:13" ht="11.25" customHeight="1">
      <c r="A112" s="155" t="s">
        <v>371</v>
      </c>
      <c r="B112" s="155" t="s">
        <v>1493</v>
      </c>
      <c r="C112" s="156">
        <v>6.77</v>
      </c>
      <c r="D112" s="157">
        <v>1.39453</v>
      </c>
      <c r="E112" s="157">
        <v>1.39453</v>
      </c>
      <c r="F112" s="158">
        <v>1</v>
      </c>
      <c r="G112" s="157">
        <f t="shared" si="2"/>
        <v>1.39453</v>
      </c>
      <c r="H112" s="156">
        <v>1.7</v>
      </c>
      <c r="I112" s="159">
        <f t="shared" si="3"/>
        <v>2.3706999999999998</v>
      </c>
      <c r="J112" s="160" t="s">
        <v>1239</v>
      </c>
      <c r="K112" s="161" t="s">
        <v>1241</v>
      </c>
      <c r="L112" s="131"/>
      <c r="M112" s="130"/>
    </row>
    <row r="113" spans="1:13" ht="11.25" customHeight="1">
      <c r="A113" s="142" t="s">
        <v>372</v>
      </c>
      <c r="B113" s="142" t="s">
        <v>1494</v>
      </c>
      <c r="C113" s="143">
        <v>2.66</v>
      </c>
      <c r="D113" s="144">
        <v>0.57203999999999999</v>
      </c>
      <c r="E113" s="144">
        <v>0.57203999999999999</v>
      </c>
      <c r="F113" s="145">
        <v>1</v>
      </c>
      <c r="G113" s="144">
        <f t="shared" si="2"/>
        <v>0.57203999999999999</v>
      </c>
      <c r="H113" s="143">
        <v>1.7</v>
      </c>
      <c r="I113" s="146">
        <f t="shared" si="3"/>
        <v>0.97246999999999995</v>
      </c>
      <c r="J113" s="147" t="s">
        <v>1239</v>
      </c>
      <c r="K113" s="148" t="s">
        <v>1241</v>
      </c>
      <c r="L113" s="131"/>
      <c r="M113" s="130"/>
    </row>
    <row r="114" spans="1:13" ht="11.25" customHeight="1">
      <c r="A114" s="131" t="s">
        <v>373</v>
      </c>
      <c r="B114" s="131" t="s">
        <v>1494</v>
      </c>
      <c r="C114" s="149">
        <v>3.67</v>
      </c>
      <c r="D114" s="150">
        <v>0.66174999999999995</v>
      </c>
      <c r="E114" s="150">
        <v>0.66174999999999995</v>
      </c>
      <c r="F114" s="151">
        <v>1</v>
      </c>
      <c r="G114" s="150">
        <f t="shared" si="2"/>
        <v>0.66174999999999995</v>
      </c>
      <c r="H114" s="149">
        <v>1.7</v>
      </c>
      <c r="I114" s="152">
        <f t="shared" si="3"/>
        <v>1.1249800000000001</v>
      </c>
      <c r="J114" s="153" t="s">
        <v>1239</v>
      </c>
      <c r="K114" s="154" t="s">
        <v>1241</v>
      </c>
      <c r="L114" s="131"/>
      <c r="M114" s="130"/>
    </row>
    <row r="115" spans="1:13" ht="11.25" customHeight="1">
      <c r="A115" s="131" t="s">
        <v>374</v>
      </c>
      <c r="B115" s="131" t="s">
        <v>1494</v>
      </c>
      <c r="C115" s="149">
        <v>5.82</v>
      </c>
      <c r="D115" s="150">
        <v>0.90368000000000004</v>
      </c>
      <c r="E115" s="150">
        <v>0.90368000000000004</v>
      </c>
      <c r="F115" s="151">
        <v>1</v>
      </c>
      <c r="G115" s="150">
        <f t="shared" si="2"/>
        <v>0.90368000000000004</v>
      </c>
      <c r="H115" s="149">
        <v>1.7</v>
      </c>
      <c r="I115" s="152">
        <f t="shared" si="3"/>
        <v>1.53626</v>
      </c>
      <c r="J115" s="153" t="s">
        <v>1239</v>
      </c>
      <c r="K115" s="154" t="s">
        <v>1241</v>
      </c>
      <c r="L115" s="131"/>
      <c r="M115" s="130"/>
    </row>
    <row r="116" spans="1:13" ht="11.25" customHeight="1">
      <c r="A116" s="155" t="s">
        <v>375</v>
      </c>
      <c r="B116" s="155" t="s">
        <v>1494</v>
      </c>
      <c r="C116" s="156">
        <v>11.37</v>
      </c>
      <c r="D116" s="157">
        <v>1.77186</v>
      </c>
      <c r="E116" s="157">
        <v>1.77186</v>
      </c>
      <c r="F116" s="158">
        <v>1</v>
      </c>
      <c r="G116" s="157">
        <f t="shared" si="2"/>
        <v>1.77186</v>
      </c>
      <c r="H116" s="156">
        <v>1.7</v>
      </c>
      <c r="I116" s="159">
        <f t="shared" si="3"/>
        <v>3.0121600000000002</v>
      </c>
      <c r="J116" s="160" t="s">
        <v>1239</v>
      </c>
      <c r="K116" s="161" t="s">
        <v>1241</v>
      </c>
      <c r="L116" s="131"/>
      <c r="M116" s="130"/>
    </row>
    <row r="117" spans="1:13" ht="11.25" customHeight="1">
      <c r="A117" s="142" t="s">
        <v>376</v>
      </c>
      <c r="B117" s="142" t="s">
        <v>1495</v>
      </c>
      <c r="C117" s="143">
        <v>5.44</v>
      </c>
      <c r="D117" s="144">
        <v>0.92803000000000002</v>
      </c>
      <c r="E117" s="144">
        <v>0.92803000000000002</v>
      </c>
      <c r="F117" s="145">
        <v>1</v>
      </c>
      <c r="G117" s="144">
        <f t="shared" si="2"/>
        <v>0.92803000000000002</v>
      </c>
      <c r="H117" s="143">
        <v>1.7</v>
      </c>
      <c r="I117" s="146">
        <f t="shared" si="3"/>
        <v>1.57765</v>
      </c>
      <c r="J117" s="147" t="s">
        <v>1239</v>
      </c>
      <c r="K117" s="148" t="s">
        <v>1241</v>
      </c>
      <c r="L117" s="131"/>
      <c r="M117" s="130"/>
    </row>
    <row r="118" spans="1:13" ht="11.25" customHeight="1">
      <c r="A118" s="131" t="s">
        <v>377</v>
      </c>
      <c r="B118" s="131" t="s">
        <v>1495</v>
      </c>
      <c r="C118" s="149">
        <v>7.57</v>
      </c>
      <c r="D118" s="150">
        <v>1.70736</v>
      </c>
      <c r="E118" s="150">
        <v>1.70736</v>
      </c>
      <c r="F118" s="151">
        <v>1</v>
      </c>
      <c r="G118" s="150">
        <f t="shared" si="2"/>
        <v>1.70736</v>
      </c>
      <c r="H118" s="149">
        <v>1.7</v>
      </c>
      <c r="I118" s="152">
        <f t="shared" si="3"/>
        <v>2.9025099999999999</v>
      </c>
      <c r="J118" s="153" t="s">
        <v>1239</v>
      </c>
      <c r="K118" s="154" t="s">
        <v>1241</v>
      </c>
      <c r="L118" s="131"/>
      <c r="M118" s="130"/>
    </row>
    <row r="119" spans="1:13" ht="11.25" customHeight="1">
      <c r="A119" s="131" t="s">
        <v>378</v>
      </c>
      <c r="B119" s="131" t="s">
        <v>1495</v>
      </c>
      <c r="C119" s="149">
        <v>12.03</v>
      </c>
      <c r="D119" s="150">
        <v>1.99861</v>
      </c>
      <c r="E119" s="150">
        <v>1.99861</v>
      </c>
      <c r="F119" s="151">
        <v>1</v>
      </c>
      <c r="G119" s="150">
        <f t="shared" si="2"/>
        <v>1.99861</v>
      </c>
      <c r="H119" s="149">
        <v>1.7</v>
      </c>
      <c r="I119" s="152">
        <f t="shared" si="3"/>
        <v>3.39764</v>
      </c>
      <c r="J119" s="153" t="s">
        <v>1239</v>
      </c>
      <c r="K119" s="154" t="s">
        <v>1241</v>
      </c>
      <c r="L119" s="131"/>
      <c r="M119" s="130"/>
    </row>
    <row r="120" spans="1:13" ht="11.25" customHeight="1">
      <c r="A120" s="155" t="s">
        <v>379</v>
      </c>
      <c r="B120" s="155" t="s">
        <v>1495</v>
      </c>
      <c r="C120" s="156">
        <v>16.03</v>
      </c>
      <c r="D120" s="157">
        <v>3.5626899999999999</v>
      </c>
      <c r="E120" s="157">
        <v>3.5626899999999999</v>
      </c>
      <c r="F120" s="158">
        <v>1</v>
      </c>
      <c r="G120" s="157">
        <f t="shared" si="2"/>
        <v>3.5626899999999999</v>
      </c>
      <c r="H120" s="156">
        <v>1.7</v>
      </c>
      <c r="I120" s="159">
        <f t="shared" si="3"/>
        <v>6.0565699999999998</v>
      </c>
      <c r="J120" s="160" t="s">
        <v>1239</v>
      </c>
      <c r="K120" s="161" t="s">
        <v>1241</v>
      </c>
      <c r="L120" s="131"/>
      <c r="M120" s="130"/>
    </row>
    <row r="121" spans="1:13" ht="11.25" customHeight="1">
      <c r="A121" s="142" t="s">
        <v>380</v>
      </c>
      <c r="B121" s="142" t="s">
        <v>1496</v>
      </c>
      <c r="C121" s="143">
        <v>3.23</v>
      </c>
      <c r="D121" s="144">
        <v>0.61504999999999999</v>
      </c>
      <c r="E121" s="144">
        <v>0.61504999999999999</v>
      </c>
      <c r="F121" s="145">
        <v>1</v>
      </c>
      <c r="G121" s="144">
        <f t="shared" si="2"/>
        <v>0.61504999999999999</v>
      </c>
      <c r="H121" s="143">
        <v>1.7</v>
      </c>
      <c r="I121" s="146">
        <f t="shared" si="3"/>
        <v>1.04559</v>
      </c>
      <c r="J121" s="147" t="s">
        <v>1239</v>
      </c>
      <c r="K121" s="148" t="s">
        <v>1241</v>
      </c>
      <c r="L121" s="131"/>
      <c r="M121" s="130"/>
    </row>
    <row r="122" spans="1:13" ht="11.25" customHeight="1">
      <c r="A122" s="131" t="s">
        <v>381</v>
      </c>
      <c r="B122" s="131" t="s">
        <v>1496</v>
      </c>
      <c r="C122" s="149">
        <v>5.19</v>
      </c>
      <c r="D122" s="150">
        <v>1.06877</v>
      </c>
      <c r="E122" s="150">
        <v>1.06877</v>
      </c>
      <c r="F122" s="151">
        <v>1</v>
      </c>
      <c r="G122" s="150">
        <f t="shared" si="2"/>
        <v>1.06877</v>
      </c>
      <c r="H122" s="149">
        <v>1.7</v>
      </c>
      <c r="I122" s="152">
        <f t="shared" si="3"/>
        <v>1.81691</v>
      </c>
      <c r="J122" s="153" t="s">
        <v>1239</v>
      </c>
      <c r="K122" s="154" t="s">
        <v>1241</v>
      </c>
      <c r="L122" s="131"/>
      <c r="M122" s="130"/>
    </row>
    <row r="123" spans="1:13" ht="11.25" customHeight="1">
      <c r="A123" s="131" t="s">
        <v>382</v>
      </c>
      <c r="B123" s="131" t="s">
        <v>1496</v>
      </c>
      <c r="C123" s="149">
        <v>9.5</v>
      </c>
      <c r="D123" s="150">
        <v>1.7542199999999999</v>
      </c>
      <c r="E123" s="150">
        <v>1.7542199999999999</v>
      </c>
      <c r="F123" s="151">
        <v>1</v>
      </c>
      <c r="G123" s="150">
        <f t="shared" si="2"/>
        <v>1.7542199999999999</v>
      </c>
      <c r="H123" s="149">
        <v>1.7</v>
      </c>
      <c r="I123" s="152">
        <f t="shared" si="3"/>
        <v>2.98217</v>
      </c>
      <c r="J123" s="153" t="s">
        <v>1239</v>
      </c>
      <c r="K123" s="154" t="s">
        <v>1241</v>
      </c>
      <c r="L123" s="131"/>
      <c r="M123" s="130"/>
    </row>
    <row r="124" spans="1:13" ht="11.25" customHeight="1">
      <c r="A124" s="155" t="s">
        <v>383</v>
      </c>
      <c r="B124" s="155" t="s">
        <v>1496</v>
      </c>
      <c r="C124" s="156">
        <v>15.23</v>
      </c>
      <c r="D124" s="157">
        <v>3.5144899999999999</v>
      </c>
      <c r="E124" s="157">
        <v>3.5144899999999999</v>
      </c>
      <c r="F124" s="158">
        <v>1</v>
      </c>
      <c r="G124" s="157">
        <f t="shared" si="2"/>
        <v>3.5144899999999999</v>
      </c>
      <c r="H124" s="156">
        <v>1.7</v>
      </c>
      <c r="I124" s="159">
        <f t="shared" si="3"/>
        <v>5.9746300000000003</v>
      </c>
      <c r="J124" s="160" t="s">
        <v>1239</v>
      </c>
      <c r="K124" s="161" t="s">
        <v>1241</v>
      </c>
      <c r="L124" s="131"/>
      <c r="M124" s="130"/>
    </row>
    <row r="125" spans="1:13" ht="11.25" customHeight="1">
      <c r="A125" s="142" t="s">
        <v>384</v>
      </c>
      <c r="B125" s="142" t="s">
        <v>1497</v>
      </c>
      <c r="C125" s="143">
        <v>2.5</v>
      </c>
      <c r="D125" s="144">
        <v>0.43661</v>
      </c>
      <c r="E125" s="144">
        <v>0.43661</v>
      </c>
      <c r="F125" s="145">
        <v>1</v>
      </c>
      <c r="G125" s="144">
        <f t="shared" si="2"/>
        <v>0.43661</v>
      </c>
      <c r="H125" s="143">
        <v>1.7</v>
      </c>
      <c r="I125" s="146">
        <f t="shared" si="3"/>
        <v>0.74224000000000001</v>
      </c>
      <c r="J125" s="147" t="s">
        <v>1239</v>
      </c>
      <c r="K125" s="148" t="s">
        <v>1241</v>
      </c>
      <c r="L125" s="131"/>
      <c r="M125" s="130"/>
    </row>
    <row r="126" spans="1:13" ht="11.25" customHeight="1">
      <c r="A126" s="131" t="s">
        <v>385</v>
      </c>
      <c r="B126" s="131" t="s">
        <v>1497</v>
      </c>
      <c r="C126" s="149">
        <v>3.59</v>
      </c>
      <c r="D126" s="150">
        <v>0.69157999999999997</v>
      </c>
      <c r="E126" s="150">
        <v>0.69157999999999997</v>
      </c>
      <c r="F126" s="151">
        <v>1</v>
      </c>
      <c r="G126" s="150">
        <f t="shared" si="2"/>
        <v>0.69157999999999997</v>
      </c>
      <c r="H126" s="149">
        <v>1.7</v>
      </c>
      <c r="I126" s="152">
        <f t="shared" si="3"/>
        <v>1.1756899999999999</v>
      </c>
      <c r="J126" s="153" t="s">
        <v>1239</v>
      </c>
      <c r="K126" s="154" t="s">
        <v>1241</v>
      </c>
      <c r="L126" s="131"/>
      <c r="M126" s="130"/>
    </row>
    <row r="127" spans="1:13" ht="11.25" customHeight="1">
      <c r="A127" s="131" t="s">
        <v>386</v>
      </c>
      <c r="B127" s="131" t="s">
        <v>1497</v>
      </c>
      <c r="C127" s="149">
        <v>6.15</v>
      </c>
      <c r="D127" s="150">
        <v>1.2147399999999999</v>
      </c>
      <c r="E127" s="150">
        <v>1.2147399999999999</v>
      </c>
      <c r="F127" s="151">
        <v>1</v>
      </c>
      <c r="G127" s="150">
        <f t="shared" si="2"/>
        <v>1.2147399999999999</v>
      </c>
      <c r="H127" s="149">
        <v>1.7</v>
      </c>
      <c r="I127" s="152">
        <f t="shared" si="3"/>
        <v>2.0650599999999999</v>
      </c>
      <c r="J127" s="153" t="s">
        <v>1239</v>
      </c>
      <c r="K127" s="154" t="s">
        <v>1241</v>
      </c>
      <c r="L127" s="131"/>
      <c r="M127" s="130"/>
    </row>
    <row r="128" spans="1:13" ht="11.25" customHeight="1">
      <c r="A128" s="155" t="s">
        <v>387</v>
      </c>
      <c r="B128" s="155" t="s">
        <v>1497</v>
      </c>
      <c r="C128" s="156">
        <v>9.07</v>
      </c>
      <c r="D128" s="157">
        <v>2.1930800000000001</v>
      </c>
      <c r="E128" s="157">
        <v>2.1930800000000001</v>
      </c>
      <c r="F128" s="158">
        <v>1</v>
      </c>
      <c r="G128" s="157">
        <f t="shared" si="2"/>
        <v>2.1930800000000001</v>
      </c>
      <c r="H128" s="156">
        <v>1.7</v>
      </c>
      <c r="I128" s="159">
        <f t="shared" si="3"/>
        <v>3.72824</v>
      </c>
      <c r="J128" s="160" t="s">
        <v>1239</v>
      </c>
      <c r="K128" s="161" t="s">
        <v>1241</v>
      </c>
      <c r="L128" s="131"/>
      <c r="M128" s="130"/>
    </row>
    <row r="129" spans="1:13" ht="11.25" customHeight="1">
      <c r="A129" s="142" t="s">
        <v>388</v>
      </c>
      <c r="B129" s="142" t="s">
        <v>1498</v>
      </c>
      <c r="C129" s="143">
        <v>2.11</v>
      </c>
      <c r="D129" s="144">
        <v>0.55315000000000003</v>
      </c>
      <c r="E129" s="144">
        <v>0.55315000000000003</v>
      </c>
      <c r="F129" s="145">
        <v>1</v>
      </c>
      <c r="G129" s="144">
        <f t="shared" si="2"/>
        <v>0.55315000000000003</v>
      </c>
      <c r="H129" s="143">
        <v>1.7</v>
      </c>
      <c r="I129" s="146">
        <f t="shared" si="3"/>
        <v>0.94035999999999997</v>
      </c>
      <c r="J129" s="147" t="s">
        <v>1239</v>
      </c>
      <c r="K129" s="148" t="s">
        <v>1241</v>
      </c>
      <c r="L129" s="131"/>
      <c r="M129" s="130"/>
    </row>
    <row r="130" spans="1:13" ht="11.25" customHeight="1">
      <c r="A130" s="131" t="s">
        <v>389</v>
      </c>
      <c r="B130" s="131" t="s">
        <v>1498</v>
      </c>
      <c r="C130" s="149">
        <v>3.26</v>
      </c>
      <c r="D130" s="150">
        <v>0.63875999999999999</v>
      </c>
      <c r="E130" s="150">
        <v>0.63875999999999999</v>
      </c>
      <c r="F130" s="151">
        <v>1</v>
      </c>
      <c r="G130" s="150">
        <f t="shared" si="2"/>
        <v>0.63875999999999999</v>
      </c>
      <c r="H130" s="149">
        <v>1.7</v>
      </c>
      <c r="I130" s="152">
        <f t="shared" si="3"/>
        <v>1.08589</v>
      </c>
      <c r="J130" s="153" t="s">
        <v>1239</v>
      </c>
      <c r="K130" s="154" t="s">
        <v>1241</v>
      </c>
      <c r="L130" s="131"/>
      <c r="M130" s="130"/>
    </row>
    <row r="131" spans="1:13" ht="11.25" customHeight="1">
      <c r="A131" s="131" t="s">
        <v>390</v>
      </c>
      <c r="B131" s="131" t="s">
        <v>1498</v>
      </c>
      <c r="C131" s="149">
        <v>4.8899999999999997</v>
      </c>
      <c r="D131" s="150">
        <v>0.82909999999999995</v>
      </c>
      <c r="E131" s="150">
        <v>0.82909999999999995</v>
      </c>
      <c r="F131" s="151">
        <v>1</v>
      </c>
      <c r="G131" s="150">
        <f t="shared" si="2"/>
        <v>0.82909999999999995</v>
      </c>
      <c r="H131" s="149">
        <v>1.7</v>
      </c>
      <c r="I131" s="152">
        <f t="shared" si="3"/>
        <v>1.40947</v>
      </c>
      <c r="J131" s="153" t="s">
        <v>1239</v>
      </c>
      <c r="K131" s="154" t="s">
        <v>1241</v>
      </c>
      <c r="L131" s="131"/>
      <c r="M131" s="130"/>
    </row>
    <row r="132" spans="1:13" ht="11.25" customHeight="1">
      <c r="A132" s="155" t="s">
        <v>391</v>
      </c>
      <c r="B132" s="155" t="s">
        <v>1498</v>
      </c>
      <c r="C132" s="156">
        <v>9.25</v>
      </c>
      <c r="D132" s="157">
        <v>1.7408300000000001</v>
      </c>
      <c r="E132" s="157">
        <v>1.7408300000000001</v>
      </c>
      <c r="F132" s="158">
        <v>1</v>
      </c>
      <c r="G132" s="157">
        <f t="shared" si="2"/>
        <v>1.7408300000000001</v>
      </c>
      <c r="H132" s="156">
        <v>1.7</v>
      </c>
      <c r="I132" s="159">
        <f t="shared" si="3"/>
        <v>2.9594100000000001</v>
      </c>
      <c r="J132" s="160" t="s">
        <v>1239</v>
      </c>
      <c r="K132" s="161" t="s">
        <v>1241</v>
      </c>
      <c r="L132" s="131"/>
      <c r="M132" s="130"/>
    </row>
    <row r="133" spans="1:13" ht="11.25" customHeight="1">
      <c r="A133" s="142" t="s">
        <v>392</v>
      </c>
      <c r="B133" s="142" t="s">
        <v>1300</v>
      </c>
      <c r="C133" s="143">
        <v>2.2799999999999998</v>
      </c>
      <c r="D133" s="144">
        <v>0.46211000000000002</v>
      </c>
      <c r="E133" s="144">
        <v>0.46211000000000002</v>
      </c>
      <c r="F133" s="145">
        <v>1</v>
      </c>
      <c r="G133" s="144">
        <f t="shared" si="2"/>
        <v>0.46211000000000002</v>
      </c>
      <c r="H133" s="143">
        <v>1.7</v>
      </c>
      <c r="I133" s="146">
        <f t="shared" si="3"/>
        <v>0.78559000000000001</v>
      </c>
      <c r="J133" s="147" t="s">
        <v>1239</v>
      </c>
      <c r="K133" s="148" t="s">
        <v>1241</v>
      </c>
      <c r="L133" s="131"/>
      <c r="M133" s="130"/>
    </row>
    <row r="134" spans="1:13" ht="11.25" customHeight="1">
      <c r="A134" s="131" t="s">
        <v>393</v>
      </c>
      <c r="B134" s="131" t="s">
        <v>1300</v>
      </c>
      <c r="C134" s="149">
        <v>2.89</v>
      </c>
      <c r="D134" s="150">
        <v>0.58679999999999999</v>
      </c>
      <c r="E134" s="150">
        <v>0.58679999999999999</v>
      </c>
      <c r="F134" s="151">
        <v>1</v>
      </c>
      <c r="G134" s="150">
        <f t="shared" si="2"/>
        <v>0.58679999999999999</v>
      </c>
      <c r="H134" s="149">
        <v>1.7</v>
      </c>
      <c r="I134" s="152">
        <f t="shared" si="3"/>
        <v>0.99756</v>
      </c>
      <c r="J134" s="153" t="s">
        <v>1239</v>
      </c>
      <c r="K134" s="154" t="s">
        <v>1241</v>
      </c>
      <c r="L134" s="131"/>
      <c r="M134" s="130"/>
    </row>
    <row r="135" spans="1:13" ht="11.25" customHeight="1">
      <c r="A135" s="131" t="s">
        <v>394</v>
      </c>
      <c r="B135" s="131" t="s">
        <v>1300</v>
      </c>
      <c r="C135" s="149">
        <v>3.85</v>
      </c>
      <c r="D135" s="150">
        <v>0.75266999999999995</v>
      </c>
      <c r="E135" s="150">
        <v>0.75266999999999995</v>
      </c>
      <c r="F135" s="151">
        <v>1</v>
      </c>
      <c r="G135" s="150">
        <f t="shared" si="2"/>
        <v>0.75266999999999995</v>
      </c>
      <c r="H135" s="149">
        <v>1.7</v>
      </c>
      <c r="I135" s="152">
        <f t="shared" si="3"/>
        <v>1.2795399999999999</v>
      </c>
      <c r="J135" s="153" t="s">
        <v>1239</v>
      </c>
      <c r="K135" s="154" t="s">
        <v>1241</v>
      </c>
      <c r="L135" s="131"/>
      <c r="M135" s="130"/>
    </row>
    <row r="136" spans="1:13" ht="11.25" customHeight="1">
      <c r="A136" s="155" t="s">
        <v>395</v>
      </c>
      <c r="B136" s="155" t="s">
        <v>1300</v>
      </c>
      <c r="C136" s="156">
        <v>8.0500000000000007</v>
      </c>
      <c r="D136" s="157">
        <v>1.83195</v>
      </c>
      <c r="E136" s="157">
        <v>1.83195</v>
      </c>
      <c r="F136" s="158">
        <v>1</v>
      </c>
      <c r="G136" s="157">
        <f t="shared" si="2"/>
        <v>1.83195</v>
      </c>
      <c r="H136" s="156">
        <v>1.7</v>
      </c>
      <c r="I136" s="159">
        <f t="shared" si="3"/>
        <v>3.1143200000000002</v>
      </c>
      <c r="J136" s="160" t="s">
        <v>1239</v>
      </c>
      <c r="K136" s="161" t="s">
        <v>1241</v>
      </c>
      <c r="L136" s="131"/>
      <c r="M136" s="130"/>
    </row>
    <row r="137" spans="1:13" ht="11.25" customHeight="1">
      <c r="A137" s="142" t="s">
        <v>396</v>
      </c>
      <c r="B137" s="142" t="s">
        <v>1499</v>
      </c>
      <c r="C137" s="143">
        <v>2.48</v>
      </c>
      <c r="D137" s="144">
        <v>0.50712000000000002</v>
      </c>
      <c r="E137" s="144">
        <v>0.50712000000000002</v>
      </c>
      <c r="F137" s="145">
        <v>1</v>
      </c>
      <c r="G137" s="144">
        <f t="shared" si="2"/>
        <v>0.50712000000000002</v>
      </c>
      <c r="H137" s="143">
        <v>1.7</v>
      </c>
      <c r="I137" s="146">
        <f t="shared" si="3"/>
        <v>0.86209999999999998</v>
      </c>
      <c r="J137" s="147" t="s">
        <v>1239</v>
      </c>
      <c r="K137" s="148" t="s">
        <v>1241</v>
      </c>
      <c r="L137" s="131"/>
      <c r="M137" s="130"/>
    </row>
    <row r="138" spans="1:13" ht="11.25" customHeight="1">
      <c r="A138" s="131" t="s">
        <v>397</v>
      </c>
      <c r="B138" s="131" t="s">
        <v>1499</v>
      </c>
      <c r="C138" s="149">
        <v>2.98</v>
      </c>
      <c r="D138" s="150">
        <v>0.61933000000000005</v>
      </c>
      <c r="E138" s="150">
        <v>0.61933000000000005</v>
      </c>
      <c r="F138" s="151">
        <v>1</v>
      </c>
      <c r="G138" s="150">
        <f t="shared" si="2"/>
        <v>0.61933000000000005</v>
      </c>
      <c r="H138" s="149">
        <v>1.7</v>
      </c>
      <c r="I138" s="152">
        <f t="shared" si="3"/>
        <v>1.0528599999999999</v>
      </c>
      <c r="J138" s="153" t="s">
        <v>1239</v>
      </c>
      <c r="K138" s="154" t="s">
        <v>1241</v>
      </c>
      <c r="L138" s="131"/>
      <c r="M138" s="130"/>
    </row>
    <row r="139" spans="1:13" ht="11.25" customHeight="1">
      <c r="A139" s="131" t="s">
        <v>398</v>
      </c>
      <c r="B139" s="131" t="s">
        <v>1499</v>
      </c>
      <c r="C139" s="149">
        <v>3.77</v>
      </c>
      <c r="D139" s="150">
        <v>0.76998</v>
      </c>
      <c r="E139" s="150">
        <v>0.76998</v>
      </c>
      <c r="F139" s="151">
        <v>1</v>
      </c>
      <c r="G139" s="150">
        <f t="shared" si="2"/>
        <v>0.76998</v>
      </c>
      <c r="H139" s="149">
        <v>1.7</v>
      </c>
      <c r="I139" s="152">
        <f t="shared" si="3"/>
        <v>1.30897</v>
      </c>
      <c r="J139" s="153" t="s">
        <v>1239</v>
      </c>
      <c r="K139" s="154" t="s">
        <v>1241</v>
      </c>
      <c r="L139" s="131"/>
      <c r="M139" s="130"/>
    </row>
    <row r="140" spans="1:13" ht="11.25" customHeight="1">
      <c r="A140" s="155" t="s">
        <v>399</v>
      </c>
      <c r="B140" s="155" t="s">
        <v>1499</v>
      </c>
      <c r="C140" s="156">
        <v>6.39</v>
      </c>
      <c r="D140" s="157">
        <v>1.32674</v>
      </c>
      <c r="E140" s="157">
        <v>1.32674</v>
      </c>
      <c r="F140" s="158">
        <v>1</v>
      </c>
      <c r="G140" s="157">
        <f t="shared" si="2"/>
        <v>1.32674</v>
      </c>
      <c r="H140" s="156">
        <v>1.7</v>
      </c>
      <c r="I140" s="159">
        <f t="shared" si="3"/>
        <v>2.2554599999999998</v>
      </c>
      <c r="J140" s="160" t="s">
        <v>1239</v>
      </c>
      <c r="K140" s="161" t="s">
        <v>1241</v>
      </c>
      <c r="L140" s="131"/>
      <c r="M140" s="130"/>
    </row>
    <row r="141" spans="1:13" ht="11.25" customHeight="1">
      <c r="A141" s="142" t="s">
        <v>400</v>
      </c>
      <c r="B141" s="142" t="s">
        <v>1500</v>
      </c>
      <c r="C141" s="143">
        <v>2.3199999999999998</v>
      </c>
      <c r="D141" s="144">
        <v>0.59245000000000003</v>
      </c>
      <c r="E141" s="144">
        <v>0.59245000000000003</v>
      </c>
      <c r="F141" s="145">
        <v>1</v>
      </c>
      <c r="G141" s="144">
        <f t="shared" ref="G141:G204" si="4">ROUND(F141*D141,5)</f>
        <v>0.59245000000000003</v>
      </c>
      <c r="H141" s="143">
        <v>1.7</v>
      </c>
      <c r="I141" s="146">
        <f t="shared" ref="I141:I204" si="5">ROUND(H141*G141,5)</f>
        <v>1.0071699999999999</v>
      </c>
      <c r="J141" s="147" t="s">
        <v>1239</v>
      </c>
      <c r="K141" s="148" t="s">
        <v>1241</v>
      </c>
      <c r="L141" s="131"/>
      <c r="M141" s="130"/>
    </row>
    <row r="142" spans="1:13" ht="11.25" customHeight="1">
      <c r="A142" s="131" t="s">
        <v>401</v>
      </c>
      <c r="B142" s="131" t="s">
        <v>1500</v>
      </c>
      <c r="C142" s="149">
        <v>3.57</v>
      </c>
      <c r="D142" s="150">
        <v>0.81262999999999996</v>
      </c>
      <c r="E142" s="150">
        <v>0.81262999999999996</v>
      </c>
      <c r="F142" s="151">
        <v>1</v>
      </c>
      <c r="G142" s="150">
        <f t="shared" si="4"/>
        <v>0.81262999999999996</v>
      </c>
      <c r="H142" s="149">
        <v>1.7</v>
      </c>
      <c r="I142" s="152">
        <f t="shared" si="5"/>
        <v>1.38147</v>
      </c>
      <c r="J142" s="153" t="s">
        <v>1239</v>
      </c>
      <c r="K142" s="154" t="s">
        <v>1241</v>
      </c>
      <c r="L142" s="131"/>
      <c r="M142" s="130"/>
    </row>
    <row r="143" spans="1:13" ht="11.25" customHeight="1">
      <c r="A143" s="131" t="s">
        <v>402</v>
      </c>
      <c r="B143" s="131" t="s">
        <v>1500</v>
      </c>
      <c r="C143" s="149">
        <v>5.46</v>
      </c>
      <c r="D143" s="150">
        <v>1.2</v>
      </c>
      <c r="E143" s="150">
        <v>1.2</v>
      </c>
      <c r="F143" s="151">
        <v>1</v>
      </c>
      <c r="G143" s="150">
        <f t="shared" si="4"/>
        <v>1.2</v>
      </c>
      <c r="H143" s="149">
        <v>1.7</v>
      </c>
      <c r="I143" s="152">
        <f t="shared" si="5"/>
        <v>2.04</v>
      </c>
      <c r="J143" s="153" t="s">
        <v>1239</v>
      </c>
      <c r="K143" s="154" t="s">
        <v>1241</v>
      </c>
      <c r="L143" s="131"/>
      <c r="M143" s="130"/>
    </row>
    <row r="144" spans="1:13" ht="11.25" customHeight="1">
      <c r="A144" s="155" t="s">
        <v>403</v>
      </c>
      <c r="B144" s="155" t="s">
        <v>1500</v>
      </c>
      <c r="C144" s="156">
        <v>9.3000000000000007</v>
      </c>
      <c r="D144" s="157">
        <v>2.2616999999999998</v>
      </c>
      <c r="E144" s="157">
        <v>2.2616999999999998</v>
      </c>
      <c r="F144" s="158">
        <v>1</v>
      </c>
      <c r="G144" s="157">
        <f t="shared" si="4"/>
        <v>2.2616999999999998</v>
      </c>
      <c r="H144" s="156">
        <v>1.7</v>
      </c>
      <c r="I144" s="159">
        <f t="shared" si="5"/>
        <v>3.8448899999999999</v>
      </c>
      <c r="J144" s="160" t="s">
        <v>1239</v>
      </c>
      <c r="K144" s="161" t="s">
        <v>1241</v>
      </c>
      <c r="L144" s="131"/>
      <c r="M144" s="130"/>
    </row>
    <row r="145" spans="1:13" ht="11.25" customHeight="1">
      <c r="A145" s="142" t="s">
        <v>404</v>
      </c>
      <c r="B145" s="142" t="s">
        <v>1501</v>
      </c>
      <c r="C145" s="143">
        <v>1.98</v>
      </c>
      <c r="D145" s="144">
        <v>0.55306999999999995</v>
      </c>
      <c r="E145" s="144">
        <v>0.55306999999999995</v>
      </c>
      <c r="F145" s="145">
        <v>1</v>
      </c>
      <c r="G145" s="144">
        <f t="shared" si="4"/>
        <v>0.55306999999999995</v>
      </c>
      <c r="H145" s="143">
        <v>1.7</v>
      </c>
      <c r="I145" s="146">
        <f t="shared" si="5"/>
        <v>0.94021999999999994</v>
      </c>
      <c r="J145" s="147" t="s">
        <v>1239</v>
      </c>
      <c r="K145" s="148" t="s">
        <v>1241</v>
      </c>
      <c r="L145" s="131"/>
      <c r="M145" s="130"/>
    </row>
    <row r="146" spans="1:13" ht="11.25" customHeight="1">
      <c r="A146" s="131" t="s">
        <v>405</v>
      </c>
      <c r="B146" s="131" t="s">
        <v>1501</v>
      </c>
      <c r="C146" s="149">
        <v>3.27</v>
      </c>
      <c r="D146" s="150">
        <v>0.79645999999999995</v>
      </c>
      <c r="E146" s="150">
        <v>0.79645999999999995</v>
      </c>
      <c r="F146" s="151">
        <v>1</v>
      </c>
      <c r="G146" s="150">
        <f t="shared" si="4"/>
        <v>0.79645999999999995</v>
      </c>
      <c r="H146" s="149">
        <v>1.7</v>
      </c>
      <c r="I146" s="152">
        <f t="shared" si="5"/>
        <v>1.35398</v>
      </c>
      <c r="J146" s="153" t="s">
        <v>1239</v>
      </c>
      <c r="K146" s="154" t="s">
        <v>1241</v>
      </c>
      <c r="L146" s="131"/>
      <c r="M146" s="130"/>
    </row>
    <row r="147" spans="1:13" ht="11.25" customHeight="1">
      <c r="A147" s="131" t="s">
        <v>406</v>
      </c>
      <c r="B147" s="131" t="s">
        <v>1501</v>
      </c>
      <c r="C147" s="149">
        <v>5.63</v>
      </c>
      <c r="D147" s="150">
        <v>1.1999599999999999</v>
      </c>
      <c r="E147" s="150">
        <v>1.1999599999999999</v>
      </c>
      <c r="F147" s="151">
        <v>1</v>
      </c>
      <c r="G147" s="150">
        <f t="shared" si="4"/>
        <v>1.1999599999999999</v>
      </c>
      <c r="H147" s="149">
        <v>1.7</v>
      </c>
      <c r="I147" s="152">
        <f t="shared" si="5"/>
        <v>2.03993</v>
      </c>
      <c r="J147" s="153" t="s">
        <v>1239</v>
      </c>
      <c r="K147" s="154" t="s">
        <v>1241</v>
      </c>
      <c r="L147" s="131"/>
      <c r="M147" s="130"/>
    </row>
    <row r="148" spans="1:13" ht="11.25" customHeight="1">
      <c r="A148" s="155" t="s">
        <v>407</v>
      </c>
      <c r="B148" s="155" t="s">
        <v>1501</v>
      </c>
      <c r="C148" s="156">
        <v>9.6199999999999992</v>
      </c>
      <c r="D148" s="157">
        <v>2.1956099999999998</v>
      </c>
      <c r="E148" s="157">
        <v>2.1956099999999998</v>
      </c>
      <c r="F148" s="158">
        <v>1</v>
      </c>
      <c r="G148" s="157">
        <f t="shared" si="4"/>
        <v>2.1956099999999998</v>
      </c>
      <c r="H148" s="156">
        <v>1.7</v>
      </c>
      <c r="I148" s="159">
        <f t="shared" si="5"/>
        <v>3.7325400000000002</v>
      </c>
      <c r="J148" s="160" t="s">
        <v>1239</v>
      </c>
      <c r="K148" s="161" t="s">
        <v>1241</v>
      </c>
      <c r="L148" s="131"/>
      <c r="M148" s="130"/>
    </row>
    <row r="149" spans="1:13" ht="11.25" customHeight="1">
      <c r="A149" s="142" t="s">
        <v>408</v>
      </c>
      <c r="B149" s="142" t="s">
        <v>1502</v>
      </c>
      <c r="C149" s="143">
        <v>1.66</v>
      </c>
      <c r="D149" s="144">
        <v>0.48842000000000002</v>
      </c>
      <c r="E149" s="144">
        <v>0.48842000000000002</v>
      </c>
      <c r="F149" s="145">
        <v>1</v>
      </c>
      <c r="G149" s="144">
        <f t="shared" si="4"/>
        <v>0.48842000000000002</v>
      </c>
      <c r="H149" s="143">
        <v>1.7</v>
      </c>
      <c r="I149" s="146">
        <f t="shared" si="5"/>
        <v>0.83030999999999999</v>
      </c>
      <c r="J149" s="147" t="s">
        <v>1239</v>
      </c>
      <c r="K149" s="148" t="s">
        <v>1241</v>
      </c>
      <c r="L149" s="131"/>
      <c r="M149" s="130"/>
    </row>
    <row r="150" spans="1:13" ht="11.25" customHeight="1">
      <c r="A150" s="131" t="s">
        <v>409</v>
      </c>
      <c r="B150" s="131" t="s">
        <v>1502</v>
      </c>
      <c r="C150" s="149">
        <v>2.63</v>
      </c>
      <c r="D150" s="150">
        <v>0.73965000000000003</v>
      </c>
      <c r="E150" s="150">
        <v>0.73965000000000003</v>
      </c>
      <c r="F150" s="151">
        <v>1</v>
      </c>
      <c r="G150" s="150">
        <f t="shared" si="4"/>
        <v>0.73965000000000003</v>
      </c>
      <c r="H150" s="149">
        <v>1.7</v>
      </c>
      <c r="I150" s="152">
        <f t="shared" si="5"/>
        <v>1.2574099999999999</v>
      </c>
      <c r="J150" s="153" t="s">
        <v>1239</v>
      </c>
      <c r="K150" s="154" t="s">
        <v>1241</v>
      </c>
      <c r="L150" s="131"/>
      <c r="M150" s="130"/>
    </row>
    <row r="151" spans="1:13" ht="11.25" customHeight="1">
      <c r="A151" s="131" t="s">
        <v>410</v>
      </c>
      <c r="B151" s="131" t="s">
        <v>1502</v>
      </c>
      <c r="C151" s="149">
        <v>4.16</v>
      </c>
      <c r="D151" s="150">
        <v>1.05843</v>
      </c>
      <c r="E151" s="150">
        <v>1.05843</v>
      </c>
      <c r="F151" s="151">
        <v>1</v>
      </c>
      <c r="G151" s="150">
        <f t="shared" si="4"/>
        <v>1.05843</v>
      </c>
      <c r="H151" s="149">
        <v>1.7</v>
      </c>
      <c r="I151" s="152">
        <f t="shared" si="5"/>
        <v>1.7993300000000001</v>
      </c>
      <c r="J151" s="153" t="s">
        <v>1239</v>
      </c>
      <c r="K151" s="154" t="s">
        <v>1241</v>
      </c>
      <c r="L151" s="131"/>
      <c r="M151" s="130"/>
    </row>
    <row r="152" spans="1:13" ht="11.25" customHeight="1">
      <c r="A152" s="155" t="s">
        <v>411</v>
      </c>
      <c r="B152" s="155" t="s">
        <v>1502</v>
      </c>
      <c r="C152" s="156">
        <v>6.97</v>
      </c>
      <c r="D152" s="157">
        <v>1.8044800000000001</v>
      </c>
      <c r="E152" s="157">
        <v>1.8044800000000001</v>
      </c>
      <c r="F152" s="158">
        <v>1</v>
      </c>
      <c r="G152" s="157">
        <f t="shared" si="4"/>
        <v>1.8044800000000001</v>
      </c>
      <c r="H152" s="156">
        <v>1.7</v>
      </c>
      <c r="I152" s="159">
        <f t="shared" si="5"/>
        <v>3.0676199999999998</v>
      </c>
      <c r="J152" s="160" t="s">
        <v>1239</v>
      </c>
      <c r="K152" s="161" t="s">
        <v>1241</v>
      </c>
      <c r="L152" s="131"/>
      <c r="M152" s="130"/>
    </row>
    <row r="153" spans="1:13" ht="11.25" customHeight="1">
      <c r="A153" s="142" t="s">
        <v>412</v>
      </c>
      <c r="B153" s="142" t="s">
        <v>1503</v>
      </c>
      <c r="C153" s="143">
        <v>5.93</v>
      </c>
      <c r="D153" s="144">
        <v>0.67042999999999997</v>
      </c>
      <c r="E153" s="144">
        <v>0.67042999999999997</v>
      </c>
      <c r="F153" s="145">
        <v>1</v>
      </c>
      <c r="G153" s="144">
        <f t="shared" si="4"/>
        <v>0.67042999999999997</v>
      </c>
      <c r="H153" s="143">
        <v>1.7</v>
      </c>
      <c r="I153" s="146">
        <f t="shared" si="5"/>
        <v>1.1397299999999999</v>
      </c>
      <c r="J153" s="147" t="s">
        <v>1239</v>
      </c>
      <c r="K153" s="148" t="s">
        <v>1241</v>
      </c>
      <c r="L153" s="131"/>
      <c r="M153" s="130"/>
    </row>
    <row r="154" spans="1:13" ht="11.25" customHeight="1">
      <c r="A154" s="131" t="s">
        <v>413</v>
      </c>
      <c r="B154" s="131" t="s">
        <v>1503</v>
      </c>
      <c r="C154" s="149">
        <v>8.91</v>
      </c>
      <c r="D154" s="150">
        <v>0.88866999999999996</v>
      </c>
      <c r="E154" s="150">
        <v>0.88866999999999996</v>
      </c>
      <c r="F154" s="151">
        <v>1</v>
      </c>
      <c r="G154" s="150">
        <f t="shared" si="4"/>
        <v>0.88866999999999996</v>
      </c>
      <c r="H154" s="149">
        <v>1.7</v>
      </c>
      <c r="I154" s="152">
        <f t="shared" si="5"/>
        <v>1.51074</v>
      </c>
      <c r="J154" s="153" t="s">
        <v>1239</v>
      </c>
      <c r="K154" s="154" t="s">
        <v>1241</v>
      </c>
      <c r="L154" s="131"/>
      <c r="M154" s="130"/>
    </row>
    <row r="155" spans="1:13" ht="11.25" customHeight="1">
      <c r="A155" s="131" t="s">
        <v>414</v>
      </c>
      <c r="B155" s="131" t="s">
        <v>1503</v>
      </c>
      <c r="C155" s="149">
        <v>10.94</v>
      </c>
      <c r="D155" s="150">
        <v>1.1780999999999999</v>
      </c>
      <c r="E155" s="150">
        <v>1.1780999999999999</v>
      </c>
      <c r="F155" s="151">
        <v>1</v>
      </c>
      <c r="G155" s="150">
        <f t="shared" si="4"/>
        <v>1.1780999999999999</v>
      </c>
      <c r="H155" s="149">
        <v>1.7</v>
      </c>
      <c r="I155" s="152">
        <f t="shared" si="5"/>
        <v>2.0027699999999999</v>
      </c>
      <c r="J155" s="153" t="s">
        <v>1239</v>
      </c>
      <c r="K155" s="154" t="s">
        <v>1241</v>
      </c>
      <c r="L155" s="131"/>
      <c r="M155" s="130"/>
    </row>
    <row r="156" spans="1:13" ht="11.25" customHeight="1">
      <c r="A156" s="155" t="s">
        <v>415</v>
      </c>
      <c r="B156" s="155" t="s">
        <v>1503</v>
      </c>
      <c r="C156" s="156">
        <v>13.15</v>
      </c>
      <c r="D156" s="157">
        <v>1.8499399999999999</v>
      </c>
      <c r="E156" s="157">
        <v>1.8499399999999999</v>
      </c>
      <c r="F156" s="158">
        <v>1</v>
      </c>
      <c r="G156" s="157">
        <f t="shared" si="4"/>
        <v>1.8499399999999999</v>
      </c>
      <c r="H156" s="156">
        <v>1.7</v>
      </c>
      <c r="I156" s="159">
        <f t="shared" si="5"/>
        <v>3.1448999999999998</v>
      </c>
      <c r="J156" s="160" t="s">
        <v>1239</v>
      </c>
      <c r="K156" s="161" t="s">
        <v>1241</v>
      </c>
      <c r="L156" s="131"/>
      <c r="M156" s="130"/>
    </row>
    <row r="157" spans="1:13" ht="11.25" customHeight="1">
      <c r="A157" s="142" t="s">
        <v>1321</v>
      </c>
      <c r="B157" s="142" t="s">
        <v>1504</v>
      </c>
      <c r="C157" s="143">
        <v>4.1100000000000003</v>
      </c>
      <c r="D157" s="144">
        <v>0.55723</v>
      </c>
      <c r="E157" s="144">
        <v>0.55723</v>
      </c>
      <c r="F157" s="145">
        <v>1</v>
      </c>
      <c r="G157" s="144">
        <f t="shared" si="4"/>
        <v>0.55723</v>
      </c>
      <c r="H157" s="143">
        <v>1.7</v>
      </c>
      <c r="I157" s="146">
        <f t="shared" si="5"/>
        <v>0.94728999999999997</v>
      </c>
      <c r="J157" s="147" t="s">
        <v>1239</v>
      </c>
      <c r="K157" s="148" t="s">
        <v>1241</v>
      </c>
      <c r="L157" s="131"/>
      <c r="M157" s="130"/>
    </row>
    <row r="158" spans="1:13" ht="11.25" customHeight="1">
      <c r="A158" s="131" t="s">
        <v>1322</v>
      </c>
      <c r="B158" s="131" t="s">
        <v>1504</v>
      </c>
      <c r="C158" s="149">
        <v>7.32</v>
      </c>
      <c r="D158" s="150">
        <v>0.81201000000000001</v>
      </c>
      <c r="E158" s="150">
        <v>0.81201000000000001</v>
      </c>
      <c r="F158" s="151">
        <v>1</v>
      </c>
      <c r="G158" s="150">
        <f t="shared" si="4"/>
        <v>0.81201000000000001</v>
      </c>
      <c r="H158" s="149">
        <v>1.7</v>
      </c>
      <c r="I158" s="152">
        <f t="shared" si="5"/>
        <v>1.38042</v>
      </c>
      <c r="J158" s="153" t="s">
        <v>1239</v>
      </c>
      <c r="K158" s="154" t="s">
        <v>1241</v>
      </c>
      <c r="L158" s="131"/>
      <c r="M158" s="130"/>
    </row>
    <row r="159" spans="1:13" ht="11.25" customHeight="1">
      <c r="A159" s="131" t="s">
        <v>1323</v>
      </c>
      <c r="B159" s="131" t="s">
        <v>1504</v>
      </c>
      <c r="C159" s="149">
        <v>7.56</v>
      </c>
      <c r="D159" s="150">
        <v>1.08186</v>
      </c>
      <c r="E159" s="150">
        <v>1.08186</v>
      </c>
      <c r="F159" s="151">
        <v>1</v>
      </c>
      <c r="G159" s="150">
        <f t="shared" si="4"/>
        <v>1.08186</v>
      </c>
      <c r="H159" s="149">
        <v>1.7</v>
      </c>
      <c r="I159" s="152">
        <f t="shared" si="5"/>
        <v>1.8391599999999999</v>
      </c>
      <c r="J159" s="153" t="s">
        <v>1239</v>
      </c>
      <c r="K159" s="154" t="s">
        <v>1241</v>
      </c>
      <c r="L159" s="131"/>
      <c r="M159" s="130"/>
    </row>
    <row r="160" spans="1:13" ht="11.25" customHeight="1">
      <c r="A160" s="155" t="s">
        <v>1324</v>
      </c>
      <c r="B160" s="155" t="s">
        <v>1504</v>
      </c>
      <c r="C160" s="156">
        <v>7.56</v>
      </c>
      <c r="D160" s="157">
        <v>1.7821</v>
      </c>
      <c r="E160" s="157">
        <v>1.7821</v>
      </c>
      <c r="F160" s="158">
        <v>1</v>
      </c>
      <c r="G160" s="157">
        <f t="shared" si="4"/>
        <v>1.7821</v>
      </c>
      <c r="H160" s="156">
        <v>1.7</v>
      </c>
      <c r="I160" s="159">
        <f t="shared" si="5"/>
        <v>3.0295700000000001</v>
      </c>
      <c r="J160" s="160" t="s">
        <v>1239</v>
      </c>
      <c r="K160" s="161" t="s">
        <v>1241</v>
      </c>
      <c r="L160" s="131"/>
      <c r="M160" s="130"/>
    </row>
    <row r="161" spans="1:13" ht="11.25" customHeight="1">
      <c r="A161" s="142" t="s">
        <v>416</v>
      </c>
      <c r="B161" s="142" t="s">
        <v>1505</v>
      </c>
      <c r="C161" s="143">
        <v>2.33</v>
      </c>
      <c r="D161" s="144">
        <v>0.83960999999999997</v>
      </c>
      <c r="E161" s="144">
        <v>0.83960999999999997</v>
      </c>
      <c r="F161" s="145">
        <v>1</v>
      </c>
      <c r="G161" s="144">
        <f t="shared" si="4"/>
        <v>0.83960999999999997</v>
      </c>
      <c r="H161" s="143">
        <v>1.7</v>
      </c>
      <c r="I161" s="146">
        <f t="shared" si="5"/>
        <v>1.4273400000000001</v>
      </c>
      <c r="J161" s="147" t="s">
        <v>1239</v>
      </c>
      <c r="K161" s="148" t="s">
        <v>1241</v>
      </c>
      <c r="L161" s="131"/>
      <c r="M161" s="130"/>
    </row>
    <row r="162" spans="1:13" ht="11.25" customHeight="1">
      <c r="A162" s="131" t="s">
        <v>417</v>
      </c>
      <c r="B162" s="131" t="s">
        <v>1505</v>
      </c>
      <c r="C162" s="149">
        <v>3.48</v>
      </c>
      <c r="D162" s="150">
        <v>1.0962499999999999</v>
      </c>
      <c r="E162" s="150">
        <v>1.0962499999999999</v>
      </c>
      <c r="F162" s="151">
        <v>1</v>
      </c>
      <c r="G162" s="150">
        <f t="shared" si="4"/>
        <v>1.0962499999999999</v>
      </c>
      <c r="H162" s="149">
        <v>1.7</v>
      </c>
      <c r="I162" s="152">
        <f t="shared" si="5"/>
        <v>1.8636299999999999</v>
      </c>
      <c r="J162" s="153" t="s">
        <v>1239</v>
      </c>
      <c r="K162" s="154" t="s">
        <v>1241</v>
      </c>
      <c r="L162" s="131"/>
      <c r="M162" s="130"/>
    </row>
    <row r="163" spans="1:13" ht="11.25" customHeight="1">
      <c r="A163" s="131" t="s">
        <v>418</v>
      </c>
      <c r="B163" s="131" t="s">
        <v>1505</v>
      </c>
      <c r="C163" s="149">
        <v>7.75</v>
      </c>
      <c r="D163" s="150">
        <v>1.7328699999999999</v>
      </c>
      <c r="E163" s="150">
        <v>1.7328699999999999</v>
      </c>
      <c r="F163" s="151">
        <v>1</v>
      </c>
      <c r="G163" s="150">
        <f t="shared" si="4"/>
        <v>1.7328699999999999</v>
      </c>
      <c r="H163" s="149">
        <v>1.7</v>
      </c>
      <c r="I163" s="152">
        <f t="shared" si="5"/>
        <v>2.9458799999999998</v>
      </c>
      <c r="J163" s="153" t="s">
        <v>1239</v>
      </c>
      <c r="K163" s="154" t="s">
        <v>1241</v>
      </c>
      <c r="L163" s="131"/>
      <c r="M163" s="130"/>
    </row>
    <row r="164" spans="1:13" ht="11.25" customHeight="1">
      <c r="A164" s="155" t="s">
        <v>419</v>
      </c>
      <c r="B164" s="155" t="s">
        <v>1505</v>
      </c>
      <c r="C164" s="156">
        <v>14.46</v>
      </c>
      <c r="D164" s="157">
        <v>3.3827199999999999</v>
      </c>
      <c r="E164" s="157">
        <v>3.3827199999999999</v>
      </c>
      <c r="F164" s="158">
        <v>1</v>
      </c>
      <c r="G164" s="157">
        <f t="shared" si="4"/>
        <v>3.3827199999999999</v>
      </c>
      <c r="H164" s="156">
        <v>1.7</v>
      </c>
      <c r="I164" s="159">
        <f t="shared" si="5"/>
        <v>5.7506199999999996</v>
      </c>
      <c r="J164" s="160" t="s">
        <v>1239</v>
      </c>
      <c r="K164" s="161" t="s">
        <v>1241</v>
      </c>
      <c r="L164" s="131"/>
      <c r="M164" s="130"/>
    </row>
    <row r="165" spans="1:13" ht="11.25" customHeight="1">
      <c r="A165" s="142" t="s">
        <v>420</v>
      </c>
      <c r="B165" s="142" t="s">
        <v>1506</v>
      </c>
      <c r="C165" s="143">
        <v>2.4300000000000002</v>
      </c>
      <c r="D165" s="144">
        <v>0.48845</v>
      </c>
      <c r="E165" s="144">
        <v>0.48845</v>
      </c>
      <c r="F165" s="145">
        <v>1</v>
      </c>
      <c r="G165" s="144">
        <f t="shared" si="4"/>
        <v>0.48845</v>
      </c>
      <c r="H165" s="143">
        <v>1.7</v>
      </c>
      <c r="I165" s="146">
        <f t="shared" si="5"/>
        <v>0.83037000000000005</v>
      </c>
      <c r="J165" s="147" t="s">
        <v>1239</v>
      </c>
      <c r="K165" s="148" t="s">
        <v>1241</v>
      </c>
      <c r="L165" s="131"/>
      <c r="M165" s="130"/>
    </row>
    <row r="166" spans="1:13" ht="11.25" customHeight="1">
      <c r="A166" s="131" t="s">
        <v>421</v>
      </c>
      <c r="B166" s="131" t="s">
        <v>1506</v>
      </c>
      <c r="C166" s="149">
        <v>3.04</v>
      </c>
      <c r="D166" s="150">
        <v>0.61675999999999997</v>
      </c>
      <c r="E166" s="150">
        <v>0.61675999999999997</v>
      </c>
      <c r="F166" s="151">
        <v>1</v>
      </c>
      <c r="G166" s="150">
        <f t="shared" si="4"/>
        <v>0.61675999999999997</v>
      </c>
      <c r="H166" s="149">
        <v>1.7</v>
      </c>
      <c r="I166" s="152">
        <f t="shared" si="5"/>
        <v>1.0484899999999999</v>
      </c>
      <c r="J166" s="153" t="s">
        <v>1239</v>
      </c>
      <c r="K166" s="154" t="s">
        <v>1241</v>
      </c>
      <c r="L166" s="131"/>
      <c r="M166" s="130"/>
    </row>
    <row r="167" spans="1:13" ht="11.25" customHeight="1">
      <c r="A167" s="131" t="s">
        <v>422</v>
      </c>
      <c r="B167" s="131" t="s">
        <v>1506</v>
      </c>
      <c r="C167" s="149">
        <v>4.9000000000000004</v>
      </c>
      <c r="D167" s="150">
        <v>0.89534000000000002</v>
      </c>
      <c r="E167" s="150">
        <v>0.89534000000000002</v>
      </c>
      <c r="F167" s="151">
        <v>1</v>
      </c>
      <c r="G167" s="150">
        <f t="shared" si="4"/>
        <v>0.89534000000000002</v>
      </c>
      <c r="H167" s="149">
        <v>1.7</v>
      </c>
      <c r="I167" s="152">
        <f t="shared" si="5"/>
        <v>1.5220800000000001</v>
      </c>
      <c r="J167" s="153" t="s">
        <v>1239</v>
      </c>
      <c r="K167" s="154" t="s">
        <v>1241</v>
      </c>
      <c r="L167" s="131"/>
      <c r="M167" s="130"/>
    </row>
    <row r="168" spans="1:13" ht="11.25" customHeight="1">
      <c r="A168" s="155" t="s">
        <v>423</v>
      </c>
      <c r="B168" s="155" t="s">
        <v>1506</v>
      </c>
      <c r="C168" s="156">
        <v>10.07</v>
      </c>
      <c r="D168" s="157">
        <v>1.70553</v>
      </c>
      <c r="E168" s="157">
        <v>1.70553</v>
      </c>
      <c r="F168" s="158">
        <v>1</v>
      </c>
      <c r="G168" s="157">
        <f t="shared" si="4"/>
        <v>1.70553</v>
      </c>
      <c r="H168" s="156">
        <v>1.7</v>
      </c>
      <c r="I168" s="159">
        <f t="shared" si="5"/>
        <v>2.8994</v>
      </c>
      <c r="J168" s="160" t="s">
        <v>1239</v>
      </c>
      <c r="K168" s="161" t="s">
        <v>1241</v>
      </c>
      <c r="L168" s="131"/>
      <c r="M168" s="130"/>
    </row>
    <row r="169" spans="1:13" ht="11.25" customHeight="1">
      <c r="A169" s="142" t="s">
        <v>424</v>
      </c>
      <c r="B169" s="142" t="s">
        <v>1507</v>
      </c>
      <c r="C169" s="143">
        <v>2.2999999999999998</v>
      </c>
      <c r="D169" s="144">
        <v>1.51275</v>
      </c>
      <c r="E169" s="144">
        <v>1.51275</v>
      </c>
      <c r="F169" s="145">
        <v>1</v>
      </c>
      <c r="G169" s="144">
        <f t="shared" si="4"/>
        <v>1.51275</v>
      </c>
      <c r="H169" s="143">
        <v>1.7</v>
      </c>
      <c r="I169" s="146">
        <f t="shared" si="5"/>
        <v>2.5716800000000002</v>
      </c>
      <c r="J169" s="147" t="s">
        <v>1239</v>
      </c>
      <c r="K169" s="148" t="s">
        <v>1241</v>
      </c>
      <c r="L169" s="131"/>
      <c r="M169" s="130"/>
    </row>
    <row r="170" spans="1:13" ht="11.25" customHeight="1">
      <c r="A170" s="131" t="s">
        <v>425</v>
      </c>
      <c r="B170" s="131" t="s">
        <v>1507</v>
      </c>
      <c r="C170" s="149">
        <v>3.98</v>
      </c>
      <c r="D170" s="150">
        <v>1.9804200000000001</v>
      </c>
      <c r="E170" s="150">
        <v>1.9804200000000001</v>
      </c>
      <c r="F170" s="151">
        <v>1</v>
      </c>
      <c r="G170" s="150">
        <f t="shared" si="4"/>
        <v>1.9804200000000001</v>
      </c>
      <c r="H170" s="149">
        <v>1.7</v>
      </c>
      <c r="I170" s="152">
        <f t="shared" si="5"/>
        <v>3.3667099999999999</v>
      </c>
      <c r="J170" s="153" t="s">
        <v>1239</v>
      </c>
      <c r="K170" s="154" t="s">
        <v>1241</v>
      </c>
      <c r="L170" s="131"/>
      <c r="M170" s="130"/>
    </row>
    <row r="171" spans="1:13" ht="11.25" customHeight="1">
      <c r="A171" s="131" t="s">
        <v>426</v>
      </c>
      <c r="B171" s="131" t="s">
        <v>1507</v>
      </c>
      <c r="C171" s="149">
        <v>8.26</v>
      </c>
      <c r="D171" s="150">
        <v>3.3952499999999999</v>
      </c>
      <c r="E171" s="150">
        <v>3.3952499999999999</v>
      </c>
      <c r="F171" s="151">
        <v>1</v>
      </c>
      <c r="G171" s="150">
        <f t="shared" si="4"/>
        <v>3.3952499999999999</v>
      </c>
      <c r="H171" s="149">
        <v>1.7</v>
      </c>
      <c r="I171" s="152">
        <f t="shared" si="5"/>
        <v>5.7719300000000002</v>
      </c>
      <c r="J171" s="153" t="s">
        <v>1239</v>
      </c>
      <c r="K171" s="154" t="s">
        <v>1241</v>
      </c>
      <c r="L171" s="131"/>
      <c r="M171" s="130"/>
    </row>
    <row r="172" spans="1:13" ht="11.25" customHeight="1">
      <c r="A172" s="155" t="s">
        <v>427</v>
      </c>
      <c r="B172" s="155" t="s">
        <v>1507</v>
      </c>
      <c r="C172" s="156">
        <v>17.38</v>
      </c>
      <c r="D172" s="157">
        <v>5.6415699999999998</v>
      </c>
      <c r="E172" s="157">
        <v>5.6415699999999998</v>
      </c>
      <c r="F172" s="158">
        <v>1</v>
      </c>
      <c r="G172" s="157">
        <f t="shared" si="4"/>
        <v>5.6415699999999998</v>
      </c>
      <c r="H172" s="156">
        <v>1.7</v>
      </c>
      <c r="I172" s="159">
        <f t="shared" si="5"/>
        <v>9.5906699999999994</v>
      </c>
      <c r="J172" s="160" t="s">
        <v>1239</v>
      </c>
      <c r="K172" s="161" t="s">
        <v>1241</v>
      </c>
      <c r="L172" s="131"/>
      <c r="M172" s="130"/>
    </row>
    <row r="173" spans="1:13" ht="11.25" customHeight="1">
      <c r="A173" s="142" t="s">
        <v>428</v>
      </c>
      <c r="B173" s="142" t="s">
        <v>1508</v>
      </c>
      <c r="C173" s="143">
        <v>2.85</v>
      </c>
      <c r="D173" s="144">
        <v>1.2296899999999999</v>
      </c>
      <c r="E173" s="144">
        <v>1.2296899999999999</v>
      </c>
      <c r="F173" s="145">
        <v>1</v>
      </c>
      <c r="G173" s="144">
        <f t="shared" si="4"/>
        <v>1.2296899999999999</v>
      </c>
      <c r="H173" s="143">
        <v>1.7</v>
      </c>
      <c r="I173" s="146">
        <f t="shared" si="5"/>
        <v>2.0904699999999998</v>
      </c>
      <c r="J173" s="147" t="s">
        <v>1239</v>
      </c>
      <c r="K173" s="148" t="s">
        <v>1241</v>
      </c>
      <c r="L173" s="131"/>
      <c r="M173" s="130"/>
    </row>
    <row r="174" spans="1:13" ht="11.25" customHeight="1">
      <c r="A174" s="131" t="s">
        <v>429</v>
      </c>
      <c r="B174" s="131" t="s">
        <v>1508</v>
      </c>
      <c r="C174" s="149">
        <v>5.0999999999999996</v>
      </c>
      <c r="D174" s="150">
        <v>1.89314</v>
      </c>
      <c r="E174" s="150">
        <v>1.89314</v>
      </c>
      <c r="F174" s="151">
        <v>1</v>
      </c>
      <c r="G174" s="150">
        <f t="shared" si="4"/>
        <v>1.89314</v>
      </c>
      <c r="H174" s="149">
        <v>1.7</v>
      </c>
      <c r="I174" s="152">
        <f t="shared" si="5"/>
        <v>3.21834</v>
      </c>
      <c r="J174" s="153" t="s">
        <v>1239</v>
      </c>
      <c r="K174" s="154" t="s">
        <v>1241</v>
      </c>
      <c r="L174" s="131"/>
      <c r="M174" s="130"/>
    </row>
    <row r="175" spans="1:13" ht="11.25" customHeight="1">
      <c r="A175" s="131" t="s">
        <v>430</v>
      </c>
      <c r="B175" s="131" t="s">
        <v>1508</v>
      </c>
      <c r="C175" s="149">
        <v>11.09</v>
      </c>
      <c r="D175" s="150">
        <v>3.4483799999999998</v>
      </c>
      <c r="E175" s="150">
        <v>3.4483799999999998</v>
      </c>
      <c r="F175" s="151">
        <v>1</v>
      </c>
      <c r="G175" s="150">
        <f t="shared" si="4"/>
        <v>3.4483799999999998</v>
      </c>
      <c r="H175" s="149">
        <v>1.7</v>
      </c>
      <c r="I175" s="152">
        <f t="shared" si="5"/>
        <v>5.8622500000000004</v>
      </c>
      <c r="J175" s="153" t="s">
        <v>1239</v>
      </c>
      <c r="K175" s="154" t="s">
        <v>1241</v>
      </c>
      <c r="L175" s="131"/>
      <c r="M175" s="130"/>
    </row>
    <row r="176" spans="1:13" ht="11.25" customHeight="1">
      <c r="A176" s="155" t="s">
        <v>431</v>
      </c>
      <c r="B176" s="155" t="s">
        <v>1508</v>
      </c>
      <c r="C176" s="156">
        <v>17.39</v>
      </c>
      <c r="D176" s="157">
        <v>5.7888700000000002</v>
      </c>
      <c r="E176" s="157">
        <v>5.7888700000000002</v>
      </c>
      <c r="F176" s="158">
        <v>1</v>
      </c>
      <c r="G176" s="157">
        <f t="shared" si="4"/>
        <v>5.7888700000000002</v>
      </c>
      <c r="H176" s="156">
        <v>1.7</v>
      </c>
      <c r="I176" s="159">
        <f t="shared" si="5"/>
        <v>9.8410799999999998</v>
      </c>
      <c r="J176" s="160" t="s">
        <v>1239</v>
      </c>
      <c r="K176" s="161" t="s">
        <v>1241</v>
      </c>
      <c r="L176" s="131"/>
      <c r="M176" s="130"/>
    </row>
    <row r="177" spans="1:13" ht="11.25" customHeight="1">
      <c r="A177" s="142" t="s">
        <v>432</v>
      </c>
      <c r="B177" s="142" t="s">
        <v>1509</v>
      </c>
      <c r="C177" s="143">
        <v>1.92</v>
      </c>
      <c r="D177" s="144">
        <v>1.1655199999999999</v>
      </c>
      <c r="E177" s="144">
        <v>1.1655199999999999</v>
      </c>
      <c r="F177" s="145">
        <v>1</v>
      </c>
      <c r="G177" s="144">
        <f t="shared" si="4"/>
        <v>1.1655199999999999</v>
      </c>
      <c r="H177" s="143">
        <v>1.7</v>
      </c>
      <c r="I177" s="146">
        <f t="shared" si="5"/>
        <v>1.9813799999999999</v>
      </c>
      <c r="J177" s="147" t="s">
        <v>1239</v>
      </c>
      <c r="K177" s="148" t="s">
        <v>1241</v>
      </c>
      <c r="L177" s="131"/>
      <c r="M177" s="130"/>
    </row>
    <row r="178" spans="1:13" ht="11.25" customHeight="1">
      <c r="A178" s="131" t="s">
        <v>433</v>
      </c>
      <c r="B178" s="131" t="s">
        <v>1509</v>
      </c>
      <c r="C178" s="149">
        <v>2.77</v>
      </c>
      <c r="D178" s="150">
        <v>1.54027</v>
      </c>
      <c r="E178" s="150">
        <v>1.54027</v>
      </c>
      <c r="F178" s="151">
        <v>1</v>
      </c>
      <c r="G178" s="150">
        <f t="shared" si="4"/>
        <v>1.54027</v>
      </c>
      <c r="H178" s="149">
        <v>1.7</v>
      </c>
      <c r="I178" s="152">
        <f t="shared" si="5"/>
        <v>2.6184599999999998</v>
      </c>
      <c r="J178" s="153" t="s">
        <v>1239</v>
      </c>
      <c r="K178" s="154" t="s">
        <v>1241</v>
      </c>
      <c r="L178" s="131"/>
      <c r="M178" s="130"/>
    </row>
    <row r="179" spans="1:13" ht="11.25" customHeight="1">
      <c r="A179" s="131" t="s">
        <v>434</v>
      </c>
      <c r="B179" s="131" t="s">
        <v>1509</v>
      </c>
      <c r="C179" s="149">
        <v>5.61</v>
      </c>
      <c r="D179" s="150">
        <v>2.3684400000000001</v>
      </c>
      <c r="E179" s="150">
        <v>2.3684400000000001</v>
      </c>
      <c r="F179" s="151">
        <v>1</v>
      </c>
      <c r="G179" s="150">
        <f t="shared" si="4"/>
        <v>2.3684400000000001</v>
      </c>
      <c r="H179" s="149">
        <v>1.7</v>
      </c>
      <c r="I179" s="152">
        <f t="shared" si="5"/>
        <v>4.0263499999999999</v>
      </c>
      <c r="J179" s="153" t="s">
        <v>1239</v>
      </c>
      <c r="K179" s="154" t="s">
        <v>1241</v>
      </c>
      <c r="L179" s="131"/>
      <c r="M179" s="130"/>
    </row>
    <row r="180" spans="1:13" ht="11.25" customHeight="1">
      <c r="A180" s="155" t="s">
        <v>435</v>
      </c>
      <c r="B180" s="155" t="s">
        <v>1509</v>
      </c>
      <c r="C180" s="156">
        <v>13.17</v>
      </c>
      <c r="D180" s="157">
        <v>4.9048600000000002</v>
      </c>
      <c r="E180" s="157">
        <v>4.9048600000000002</v>
      </c>
      <c r="F180" s="158">
        <v>1</v>
      </c>
      <c r="G180" s="157">
        <f t="shared" si="4"/>
        <v>4.9048600000000002</v>
      </c>
      <c r="H180" s="156">
        <v>1.7</v>
      </c>
      <c r="I180" s="159">
        <f t="shared" si="5"/>
        <v>8.33826</v>
      </c>
      <c r="J180" s="160" t="s">
        <v>1239</v>
      </c>
      <c r="K180" s="161" t="s">
        <v>1241</v>
      </c>
      <c r="L180" s="131"/>
      <c r="M180" s="130"/>
    </row>
    <row r="181" spans="1:13" ht="11.25" customHeight="1">
      <c r="A181" s="142" t="s">
        <v>436</v>
      </c>
      <c r="B181" s="142" t="s">
        <v>1510</v>
      </c>
      <c r="C181" s="143">
        <v>1.42</v>
      </c>
      <c r="D181" s="144">
        <v>0.76056999999999997</v>
      </c>
      <c r="E181" s="144">
        <v>0.76056999999999997</v>
      </c>
      <c r="F181" s="145">
        <v>1</v>
      </c>
      <c r="G181" s="144">
        <f t="shared" si="4"/>
        <v>0.76056999999999997</v>
      </c>
      <c r="H181" s="143">
        <v>1.7</v>
      </c>
      <c r="I181" s="146">
        <f t="shared" si="5"/>
        <v>1.29297</v>
      </c>
      <c r="J181" s="147" t="s">
        <v>1239</v>
      </c>
      <c r="K181" s="148" t="s">
        <v>1241</v>
      </c>
      <c r="L181" s="131"/>
      <c r="M181" s="130"/>
    </row>
    <row r="182" spans="1:13" ht="11.25" customHeight="1">
      <c r="A182" s="131" t="s">
        <v>437</v>
      </c>
      <c r="B182" s="131" t="s">
        <v>1510</v>
      </c>
      <c r="C182" s="149">
        <v>1.84</v>
      </c>
      <c r="D182" s="150">
        <v>0.85882000000000003</v>
      </c>
      <c r="E182" s="150">
        <v>0.85882000000000003</v>
      </c>
      <c r="F182" s="151">
        <v>1</v>
      </c>
      <c r="G182" s="150">
        <f t="shared" si="4"/>
        <v>0.85882000000000003</v>
      </c>
      <c r="H182" s="149">
        <v>1.7</v>
      </c>
      <c r="I182" s="152">
        <f t="shared" si="5"/>
        <v>1.4599899999999999</v>
      </c>
      <c r="J182" s="153" t="s">
        <v>1239</v>
      </c>
      <c r="K182" s="154" t="s">
        <v>1241</v>
      </c>
      <c r="L182" s="131"/>
      <c r="M182" s="130"/>
    </row>
    <row r="183" spans="1:13" ht="11.25" customHeight="1">
      <c r="A183" s="131" t="s">
        <v>438</v>
      </c>
      <c r="B183" s="131" t="s">
        <v>1510</v>
      </c>
      <c r="C183" s="149">
        <v>3.19</v>
      </c>
      <c r="D183" s="150">
        <v>1.32521</v>
      </c>
      <c r="E183" s="150">
        <v>1.32521</v>
      </c>
      <c r="F183" s="151">
        <v>1</v>
      </c>
      <c r="G183" s="150">
        <f t="shared" si="4"/>
        <v>1.32521</v>
      </c>
      <c r="H183" s="149">
        <v>1.7</v>
      </c>
      <c r="I183" s="152">
        <f t="shared" si="5"/>
        <v>2.2528600000000001</v>
      </c>
      <c r="J183" s="153" t="s">
        <v>1239</v>
      </c>
      <c r="K183" s="154" t="s">
        <v>1241</v>
      </c>
      <c r="L183" s="131"/>
      <c r="M183" s="130"/>
    </row>
    <row r="184" spans="1:13" ht="11.25" customHeight="1">
      <c r="A184" s="155" t="s">
        <v>439</v>
      </c>
      <c r="B184" s="155" t="s">
        <v>1510</v>
      </c>
      <c r="C184" s="156">
        <v>7.25</v>
      </c>
      <c r="D184" s="157">
        <v>2.30782</v>
      </c>
      <c r="E184" s="157">
        <v>2.30782</v>
      </c>
      <c r="F184" s="158">
        <v>1</v>
      </c>
      <c r="G184" s="157">
        <f t="shared" si="4"/>
        <v>2.30782</v>
      </c>
      <c r="H184" s="156">
        <v>1.7</v>
      </c>
      <c r="I184" s="159">
        <f t="shared" si="5"/>
        <v>3.9232900000000002</v>
      </c>
      <c r="J184" s="160" t="s">
        <v>1239</v>
      </c>
      <c r="K184" s="161" t="s">
        <v>1241</v>
      </c>
      <c r="L184" s="131"/>
      <c r="M184" s="130"/>
    </row>
    <row r="185" spans="1:13" ht="11.25" customHeight="1">
      <c r="A185" s="142" t="s">
        <v>440</v>
      </c>
      <c r="B185" s="142" t="s">
        <v>1511</v>
      </c>
      <c r="C185" s="143">
        <v>1.51</v>
      </c>
      <c r="D185" s="144">
        <v>0.50876999999999994</v>
      </c>
      <c r="E185" s="144">
        <v>0.50876999999999994</v>
      </c>
      <c r="F185" s="145">
        <v>1</v>
      </c>
      <c r="G185" s="144">
        <f t="shared" si="4"/>
        <v>0.50876999999999994</v>
      </c>
      <c r="H185" s="143">
        <v>1.7</v>
      </c>
      <c r="I185" s="146">
        <f t="shared" si="5"/>
        <v>0.86490999999999996</v>
      </c>
      <c r="J185" s="147" t="s">
        <v>1239</v>
      </c>
      <c r="K185" s="148" t="s">
        <v>1241</v>
      </c>
      <c r="L185" s="131"/>
      <c r="M185" s="130"/>
    </row>
    <row r="186" spans="1:13" ht="11.25" customHeight="1">
      <c r="A186" s="131" t="s">
        <v>441</v>
      </c>
      <c r="B186" s="131" t="s">
        <v>1511</v>
      </c>
      <c r="C186" s="149">
        <v>2.4700000000000002</v>
      </c>
      <c r="D186" s="150">
        <v>0.71980999999999995</v>
      </c>
      <c r="E186" s="150">
        <v>0.71980999999999995</v>
      </c>
      <c r="F186" s="151">
        <v>1</v>
      </c>
      <c r="G186" s="150">
        <f t="shared" si="4"/>
        <v>0.71980999999999995</v>
      </c>
      <c r="H186" s="149">
        <v>1.7</v>
      </c>
      <c r="I186" s="152">
        <f t="shared" si="5"/>
        <v>1.2236800000000001</v>
      </c>
      <c r="J186" s="153" t="s">
        <v>1239</v>
      </c>
      <c r="K186" s="154" t="s">
        <v>1241</v>
      </c>
      <c r="L186" s="131"/>
      <c r="M186" s="130"/>
    </row>
    <row r="187" spans="1:13" ht="11.25" customHeight="1">
      <c r="A187" s="131" t="s">
        <v>442</v>
      </c>
      <c r="B187" s="131" t="s">
        <v>1511</v>
      </c>
      <c r="C187" s="149">
        <v>4.83</v>
      </c>
      <c r="D187" s="150">
        <v>1.20042</v>
      </c>
      <c r="E187" s="150">
        <v>1.20042</v>
      </c>
      <c r="F187" s="151">
        <v>1</v>
      </c>
      <c r="G187" s="150">
        <f t="shared" si="4"/>
        <v>1.20042</v>
      </c>
      <c r="H187" s="149">
        <v>1.7</v>
      </c>
      <c r="I187" s="152">
        <f t="shared" si="5"/>
        <v>2.0407099999999998</v>
      </c>
      <c r="J187" s="153" t="s">
        <v>1239</v>
      </c>
      <c r="K187" s="154" t="s">
        <v>1241</v>
      </c>
      <c r="L187" s="131"/>
      <c r="M187" s="130"/>
    </row>
    <row r="188" spans="1:13" ht="11.25" customHeight="1">
      <c r="A188" s="155" t="s">
        <v>443</v>
      </c>
      <c r="B188" s="155" t="s">
        <v>1511</v>
      </c>
      <c r="C188" s="156">
        <v>9.69</v>
      </c>
      <c r="D188" s="157">
        <v>2.4671500000000002</v>
      </c>
      <c r="E188" s="157">
        <v>2.4671500000000002</v>
      </c>
      <c r="F188" s="158">
        <v>1</v>
      </c>
      <c r="G188" s="157">
        <f t="shared" si="4"/>
        <v>2.4671500000000002</v>
      </c>
      <c r="H188" s="156">
        <v>1.7</v>
      </c>
      <c r="I188" s="159">
        <f t="shared" si="5"/>
        <v>4.1941600000000001</v>
      </c>
      <c r="J188" s="160" t="s">
        <v>1239</v>
      </c>
      <c r="K188" s="161" t="s">
        <v>1241</v>
      </c>
      <c r="L188" s="131"/>
      <c r="M188" s="130"/>
    </row>
    <row r="189" spans="1:13" ht="11.25" customHeight="1">
      <c r="A189" s="142" t="s">
        <v>444</v>
      </c>
      <c r="B189" s="142" t="s">
        <v>1512</v>
      </c>
      <c r="C189" s="143">
        <v>2.52</v>
      </c>
      <c r="D189" s="144">
        <v>0.84618000000000004</v>
      </c>
      <c r="E189" s="144">
        <v>0.84618000000000004</v>
      </c>
      <c r="F189" s="145">
        <v>1</v>
      </c>
      <c r="G189" s="144">
        <f t="shared" si="4"/>
        <v>0.84618000000000004</v>
      </c>
      <c r="H189" s="143">
        <v>1.7</v>
      </c>
      <c r="I189" s="146">
        <f t="shared" si="5"/>
        <v>1.43851</v>
      </c>
      <c r="J189" s="147" t="s">
        <v>1239</v>
      </c>
      <c r="K189" s="148" t="s">
        <v>1241</v>
      </c>
      <c r="L189" s="131"/>
      <c r="M189" s="130"/>
    </row>
    <row r="190" spans="1:13" ht="11.25" customHeight="1">
      <c r="A190" s="131" t="s">
        <v>445</v>
      </c>
      <c r="B190" s="131" t="s">
        <v>1512</v>
      </c>
      <c r="C190" s="149">
        <v>4.0199999999999996</v>
      </c>
      <c r="D190" s="150">
        <v>1.1226100000000001</v>
      </c>
      <c r="E190" s="150">
        <v>1.1226100000000001</v>
      </c>
      <c r="F190" s="151">
        <v>1</v>
      </c>
      <c r="G190" s="150">
        <f t="shared" si="4"/>
        <v>1.1226100000000001</v>
      </c>
      <c r="H190" s="149">
        <v>1.7</v>
      </c>
      <c r="I190" s="152">
        <f t="shared" si="5"/>
        <v>1.9084399999999999</v>
      </c>
      <c r="J190" s="153" t="s">
        <v>1239</v>
      </c>
      <c r="K190" s="154" t="s">
        <v>1241</v>
      </c>
      <c r="L190" s="131"/>
      <c r="M190" s="130"/>
    </row>
    <row r="191" spans="1:13" ht="11.25" customHeight="1">
      <c r="A191" s="131" t="s">
        <v>446</v>
      </c>
      <c r="B191" s="131" t="s">
        <v>1512</v>
      </c>
      <c r="C191" s="149">
        <v>8.0399999999999991</v>
      </c>
      <c r="D191" s="150">
        <v>1.913</v>
      </c>
      <c r="E191" s="150">
        <v>1.913</v>
      </c>
      <c r="F191" s="151">
        <v>1</v>
      </c>
      <c r="G191" s="150">
        <f t="shared" si="4"/>
        <v>1.913</v>
      </c>
      <c r="H191" s="149">
        <v>1.7</v>
      </c>
      <c r="I191" s="152">
        <f t="shared" si="5"/>
        <v>3.2521</v>
      </c>
      <c r="J191" s="153" t="s">
        <v>1239</v>
      </c>
      <c r="K191" s="154" t="s">
        <v>1241</v>
      </c>
      <c r="L191" s="131"/>
      <c r="M191" s="130"/>
    </row>
    <row r="192" spans="1:13" ht="11.25" customHeight="1">
      <c r="A192" s="155" t="s">
        <v>447</v>
      </c>
      <c r="B192" s="155" t="s">
        <v>1512</v>
      </c>
      <c r="C192" s="156">
        <v>15.59</v>
      </c>
      <c r="D192" s="157">
        <v>3.4705499999999998</v>
      </c>
      <c r="E192" s="157">
        <v>3.4705499999999998</v>
      </c>
      <c r="F192" s="158">
        <v>1</v>
      </c>
      <c r="G192" s="157">
        <f t="shared" si="4"/>
        <v>3.4705499999999998</v>
      </c>
      <c r="H192" s="156">
        <v>1.7</v>
      </c>
      <c r="I192" s="159">
        <f t="shared" si="5"/>
        <v>5.89994</v>
      </c>
      <c r="J192" s="160" t="s">
        <v>1239</v>
      </c>
      <c r="K192" s="161" t="s">
        <v>1241</v>
      </c>
      <c r="L192" s="131"/>
      <c r="M192" s="130"/>
    </row>
    <row r="193" spans="1:13" ht="11.25" customHeight="1">
      <c r="A193" s="142" t="s">
        <v>448</v>
      </c>
      <c r="B193" s="142" t="s">
        <v>1513</v>
      </c>
      <c r="C193" s="143">
        <v>2.5099999999999998</v>
      </c>
      <c r="D193" s="144">
        <v>0.64249999999999996</v>
      </c>
      <c r="E193" s="144">
        <v>0.64249999999999996</v>
      </c>
      <c r="F193" s="145">
        <v>1</v>
      </c>
      <c r="G193" s="144">
        <f t="shared" si="4"/>
        <v>0.64249999999999996</v>
      </c>
      <c r="H193" s="143">
        <v>1.7</v>
      </c>
      <c r="I193" s="146">
        <f t="shared" si="5"/>
        <v>1.0922499999999999</v>
      </c>
      <c r="J193" s="147" t="s">
        <v>1239</v>
      </c>
      <c r="K193" s="148" t="s">
        <v>1241</v>
      </c>
      <c r="L193" s="131"/>
      <c r="M193" s="130"/>
    </row>
    <row r="194" spans="1:13" ht="11.25" customHeight="1">
      <c r="A194" s="131" t="s">
        <v>449</v>
      </c>
      <c r="B194" s="131" t="s">
        <v>1513</v>
      </c>
      <c r="C194" s="149">
        <v>4.1500000000000004</v>
      </c>
      <c r="D194" s="150">
        <v>0.75375999999999999</v>
      </c>
      <c r="E194" s="150">
        <v>0.75375999999999999</v>
      </c>
      <c r="F194" s="151">
        <v>1</v>
      </c>
      <c r="G194" s="150">
        <f t="shared" si="4"/>
        <v>0.75375999999999999</v>
      </c>
      <c r="H194" s="149">
        <v>1.7</v>
      </c>
      <c r="I194" s="152">
        <f t="shared" si="5"/>
        <v>1.28139</v>
      </c>
      <c r="J194" s="153" t="s">
        <v>1239</v>
      </c>
      <c r="K194" s="154" t="s">
        <v>1241</v>
      </c>
      <c r="L194" s="131"/>
      <c r="M194" s="130"/>
    </row>
    <row r="195" spans="1:13" ht="11.25" customHeight="1">
      <c r="A195" s="131" t="s">
        <v>450</v>
      </c>
      <c r="B195" s="131" t="s">
        <v>1513</v>
      </c>
      <c r="C195" s="149">
        <v>6.93</v>
      </c>
      <c r="D195" s="150">
        <v>1.07934</v>
      </c>
      <c r="E195" s="150">
        <v>1.07934</v>
      </c>
      <c r="F195" s="151">
        <v>1</v>
      </c>
      <c r="G195" s="150">
        <f t="shared" si="4"/>
        <v>1.07934</v>
      </c>
      <c r="H195" s="149">
        <v>1.7</v>
      </c>
      <c r="I195" s="152">
        <f t="shared" si="5"/>
        <v>1.8348800000000001</v>
      </c>
      <c r="J195" s="153" t="s">
        <v>1239</v>
      </c>
      <c r="K195" s="154" t="s">
        <v>1241</v>
      </c>
      <c r="L195" s="131"/>
      <c r="M195" s="130"/>
    </row>
    <row r="196" spans="1:13" ht="11.25" customHeight="1">
      <c r="A196" s="155" t="s">
        <v>451</v>
      </c>
      <c r="B196" s="155" t="s">
        <v>1513</v>
      </c>
      <c r="C196" s="156">
        <v>10.45</v>
      </c>
      <c r="D196" s="157">
        <v>1.80159</v>
      </c>
      <c r="E196" s="157">
        <v>1.80159</v>
      </c>
      <c r="F196" s="158">
        <v>1</v>
      </c>
      <c r="G196" s="157">
        <f t="shared" si="4"/>
        <v>1.80159</v>
      </c>
      <c r="H196" s="156">
        <v>1.7</v>
      </c>
      <c r="I196" s="159">
        <f t="shared" si="5"/>
        <v>3.0627</v>
      </c>
      <c r="J196" s="160" t="s">
        <v>1239</v>
      </c>
      <c r="K196" s="161" t="s">
        <v>1241</v>
      </c>
      <c r="L196" s="131"/>
      <c r="M196" s="130"/>
    </row>
    <row r="197" spans="1:13" ht="11.25" customHeight="1">
      <c r="A197" s="142" t="s">
        <v>452</v>
      </c>
      <c r="B197" s="142" t="s">
        <v>1514</v>
      </c>
      <c r="C197" s="143">
        <v>1.97</v>
      </c>
      <c r="D197" s="144">
        <v>0.52251000000000003</v>
      </c>
      <c r="E197" s="144">
        <v>0.52251000000000003</v>
      </c>
      <c r="F197" s="145">
        <v>1</v>
      </c>
      <c r="G197" s="144">
        <f t="shared" si="4"/>
        <v>0.52251000000000003</v>
      </c>
      <c r="H197" s="143">
        <v>1.7</v>
      </c>
      <c r="I197" s="146">
        <f t="shared" si="5"/>
        <v>0.88827</v>
      </c>
      <c r="J197" s="147" t="s">
        <v>1239</v>
      </c>
      <c r="K197" s="148" t="s">
        <v>1241</v>
      </c>
      <c r="L197" s="131"/>
      <c r="M197" s="130"/>
    </row>
    <row r="198" spans="1:13" ht="11.25" customHeight="1">
      <c r="A198" s="131" t="s">
        <v>453</v>
      </c>
      <c r="B198" s="131" t="s">
        <v>1514</v>
      </c>
      <c r="C198" s="149">
        <v>2.5</v>
      </c>
      <c r="D198" s="150">
        <v>0.59582999999999997</v>
      </c>
      <c r="E198" s="150">
        <v>0.59582999999999997</v>
      </c>
      <c r="F198" s="151">
        <v>1</v>
      </c>
      <c r="G198" s="150">
        <f t="shared" si="4"/>
        <v>0.59582999999999997</v>
      </c>
      <c r="H198" s="149">
        <v>1.7</v>
      </c>
      <c r="I198" s="152">
        <f t="shared" si="5"/>
        <v>1.01291</v>
      </c>
      <c r="J198" s="153" t="s">
        <v>1239</v>
      </c>
      <c r="K198" s="154" t="s">
        <v>1241</v>
      </c>
      <c r="L198" s="131"/>
      <c r="M198" s="130"/>
    </row>
    <row r="199" spans="1:13" ht="11.25" customHeight="1">
      <c r="A199" s="131" t="s">
        <v>454</v>
      </c>
      <c r="B199" s="131" t="s">
        <v>1514</v>
      </c>
      <c r="C199" s="149">
        <v>3.32</v>
      </c>
      <c r="D199" s="150">
        <v>0.73387000000000002</v>
      </c>
      <c r="E199" s="150">
        <v>0.73387000000000002</v>
      </c>
      <c r="F199" s="151">
        <v>1</v>
      </c>
      <c r="G199" s="150">
        <f t="shared" si="4"/>
        <v>0.73387000000000002</v>
      </c>
      <c r="H199" s="149">
        <v>1.7</v>
      </c>
      <c r="I199" s="152">
        <f t="shared" si="5"/>
        <v>1.2475799999999999</v>
      </c>
      <c r="J199" s="153" t="s">
        <v>1239</v>
      </c>
      <c r="K199" s="154" t="s">
        <v>1241</v>
      </c>
      <c r="L199" s="131"/>
      <c r="M199" s="130"/>
    </row>
    <row r="200" spans="1:13" ht="11.25" customHeight="1">
      <c r="A200" s="155" t="s">
        <v>455</v>
      </c>
      <c r="B200" s="155" t="s">
        <v>1514</v>
      </c>
      <c r="C200" s="156">
        <v>5.38</v>
      </c>
      <c r="D200" s="157">
        <v>1.0896399999999999</v>
      </c>
      <c r="E200" s="157">
        <v>1.0896399999999999</v>
      </c>
      <c r="F200" s="158">
        <v>1</v>
      </c>
      <c r="G200" s="157">
        <f t="shared" si="4"/>
        <v>1.0896399999999999</v>
      </c>
      <c r="H200" s="156">
        <v>1.7</v>
      </c>
      <c r="I200" s="159">
        <f t="shared" si="5"/>
        <v>1.85239</v>
      </c>
      <c r="J200" s="160" t="s">
        <v>1239</v>
      </c>
      <c r="K200" s="161" t="s">
        <v>1241</v>
      </c>
      <c r="L200" s="131"/>
      <c r="M200" s="130"/>
    </row>
    <row r="201" spans="1:13" ht="11.25" customHeight="1">
      <c r="A201" s="142" t="s">
        <v>456</v>
      </c>
      <c r="B201" s="142" t="s">
        <v>1515</v>
      </c>
      <c r="C201" s="143">
        <v>1.92</v>
      </c>
      <c r="D201" s="144">
        <v>0.32002999999999998</v>
      </c>
      <c r="E201" s="144">
        <v>0.32002999999999998</v>
      </c>
      <c r="F201" s="145">
        <v>1.1000000000000001</v>
      </c>
      <c r="G201" s="144">
        <f t="shared" si="4"/>
        <v>0.35203000000000001</v>
      </c>
      <c r="H201" s="142">
        <v>1.35</v>
      </c>
      <c r="I201" s="146">
        <f t="shared" si="5"/>
        <v>0.47524</v>
      </c>
      <c r="J201" s="147" t="s">
        <v>1242</v>
      </c>
      <c r="K201" s="148" t="s">
        <v>1243</v>
      </c>
      <c r="L201" s="131"/>
      <c r="M201" s="130"/>
    </row>
    <row r="202" spans="1:13" ht="11.25" customHeight="1">
      <c r="A202" s="131" t="s">
        <v>457</v>
      </c>
      <c r="B202" s="131" t="s">
        <v>1515</v>
      </c>
      <c r="C202" s="149">
        <v>2.65</v>
      </c>
      <c r="D202" s="150">
        <v>0.45921000000000001</v>
      </c>
      <c r="E202" s="150">
        <v>0.45921000000000001</v>
      </c>
      <c r="F202" s="151">
        <v>1.1000000000000001</v>
      </c>
      <c r="G202" s="150">
        <f t="shared" si="4"/>
        <v>0.50512999999999997</v>
      </c>
      <c r="H202" s="131">
        <v>1.35</v>
      </c>
      <c r="I202" s="152">
        <f t="shared" si="5"/>
        <v>0.68193000000000004</v>
      </c>
      <c r="J202" s="153" t="s">
        <v>1242</v>
      </c>
      <c r="K202" s="154" t="s">
        <v>1243</v>
      </c>
      <c r="L202" s="131"/>
      <c r="M202" s="130"/>
    </row>
    <row r="203" spans="1:13" ht="11.25" customHeight="1">
      <c r="A203" s="131" t="s">
        <v>458</v>
      </c>
      <c r="B203" s="131" t="s">
        <v>1515</v>
      </c>
      <c r="C203" s="149">
        <v>3.87</v>
      </c>
      <c r="D203" s="150">
        <v>0.68933999999999995</v>
      </c>
      <c r="E203" s="150">
        <v>0.68933999999999995</v>
      </c>
      <c r="F203" s="151">
        <v>1.1000000000000001</v>
      </c>
      <c r="G203" s="150">
        <f t="shared" si="4"/>
        <v>0.75827</v>
      </c>
      <c r="H203" s="131">
        <v>1.35</v>
      </c>
      <c r="I203" s="152">
        <f t="shared" si="5"/>
        <v>1.02366</v>
      </c>
      <c r="J203" s="153" t="s">
        <v>1242</v>
      </c>
      <c r="K203" s="154" t="s">
        <v>1243</v>
      </c>
      <c r="L203" s="131"/>
      <c r="M203" s="130"/>
    </row>
    <row r="204" spans="1:13" ht="11.25" customHeight="1">
      <c r="A204" s="155" t="s">
        <v>459</v>
      </c>
      <c r="B204" s="155" t="s">
        <v>1515</v>
      </c>
      <c r="C204" s="156">
        <v>6.32</v>
      </c>
      <c r="D204" s="157">
        <v>1.22698</v>
      </c>
      <c r="E204" s="157">
        <v>1.22698</v>
      </c>
      <c r="F204" s="158">
        <v>1.1000000000000001</v>
      </c>
      <c r="G204" s="157">
        <f t="shared" si="4"/>
        <v>1.34968</v>
      </c>
      <c r="H204" s="155">
        <v>1.35</v>
      </c>
      <c r="I204" s="159">
        <f t="shared" si="5"/>
        <v>1.8220700000000001</v>
      </c>
      <c r="J204" s="160" t="s">
        <v>1242</v>
      </c>
      <c r="K204" s="161" t="s">
        <v>1243</v>
      </c>
      <c r="L204" s="131"/>
      <c r="M204" s="130"/>
    </row>
    <row r="205" spans="1:13" ht="11.25" customHeight="1">
      <c r="A205" s="142" t="s">
        <v>460</v>
      </c>
      <c r="B205" s="142" t="s">
        <v>1516</v>
      </c>
      <c r="C205" s="143">
        <v>2.1800000000000002</v>
      </c>
      <c r="D205" s="144">
        <v>0.38775999999999999</v>
      </c>
      <c r="E205" s="144">
        <v>0.38775999999999999</v>
      </c>
      <c r="F205" s="145">
        <v>1</v>
      </c>
      <c r="G205" s="144">
        <f t="shared" ref="G205:G268" si="6">ROUND(F205*D205,5)</f>
        <v>0.38775999999999999</v>
      </c>
      <c r="H205" s="143">
        <v>1.7</v>
      </c>
      <c r="I205" s="146">
        <f t="shared" ref="I205:I268" si="7">ROUND(H205*G205,5)</f>
        <v>0.65919000000000005</v>
      </c>
      <c r="J205" s="147" t="s">
        <v>1239</v>
      </c>
      <c r="K205" s="148" t="s">
        <v>1241</v>
      </c>
      <c r="L205" s="131"/>
      <c r="M205" s="130"/>
    </row>
    <row r="206" spans="1:13" ht="11.25" customHeight="1">
      <c r="A206" s="131" t="s">
        <v>461</v>
      </c>
      <c r="B206" s="131" t="s">
        <v>1516</v>
      </c>
      <c r="C206" s="149">
        <v>2.78</v>
      </c>
      <c r="D206" s="150">
        <v>0.54171999999999998</v>
      </c>
      <c r="E206" s="150">
        <v>0.54171999999999998</v>
      </c>
      <c r="F206" s="151">
        <v>1</v>
      </c>
      <c r="G206" s="150">
        <f t="shared" si="6"/>
        <v>0.54171999999999998</v>
      </c>
      <c r="H206" s="149">
        <v>1.7</v>
      </c>
      <c r="I206" s="152">
        <f t="shared" si="7"/>
        <v>0.92091999999999996</v>
      </c>
      <c r="J206" s="153" t="s">
        <v>1239</v>
      </c>
      <c r="K206" s="154" t="s">
        <v>1241</v>
      </c>
      <c r="L206" s="131"/>
      <c r="M206" s="130"/>
    </row>
    <row r="207" spans="1:13" ht="11.25" customHeight="1">
      <c r="A207" s="131" t="s">
        <v>462</v>
      </c>
      <c r="B207" s="131" t="s">
        <v>1516</v>
      </c>
      <c r="C207" s="149">
        <v>4.4000000000000004</v>
      </c>
      <c r="D207" s="150">
        <v>0.84624999999999995</v>
      </c>
      <c r="E207" s="150">
        <v>0.84624999999999995</v>
      </c>
      <c r="F207" s="151">
        <v>1</v>
      </c>
      <c r="G207" s="150">
        <f t="shared" si="6"/>
        <v>0.84624999999999995</v>
      </c>
      <c r="H207" s="149">
        <v>1.7</v>
      </c>
      <c r="I207" s="152">
        <f t="shared" si="7"/>
        <v>1.4386300000000001</v>
      </c>
      <c r="J207" s="153" t="s">
        <v>1239</v>
      </c>
      <c r="K207" s="154" t="s">
        <v>1241</v>
      </c>
      <c r="L207" s="131"/>
      <c r="M207" s="130"/>
    </row>
    <row r="208" spans="1:13" ht="11.25" customHeight="1">
      <c r="A208" s="155" t="s">
        <v>463</v>
      </c>
      <c r="B208" s="155" t="s">
        <v>1516</v>
      </c>
      <c r="C208" s="156">
        <v>10.44</v>
      </c>
      <c r="D208" s="157">
        <v>1.9449099999999999</v>
      </c>
      <c r="E208" s="157">
        <v>1.9449099999999999</v>
      </c>
      <c r="F208" s="158">
        <v>1</v>
      </c>
      <c r="G208" s="157">
        <f t="shared" si="6"/>
        <v>1.9449099999999999</v>
      </c>
      <c r="H208" s="156">
        <v>1.7</v>
      </c>
      <c r="I208" s="159">
        <f t="shared" si="7"/>
        <v>3.3063500000000001</v>
      </c>
      <c r="J208" s="160" t="s">
        <v>1239</v>
      </c>
      <c r="K208" s="161" t="s">
        <v>1241</v>
      </c>
      <c r="L208" s="131"/>
      <c r="M208" s="130"/>
    </row>
    <row r="209" spans="1:13" ht="11.25" customHeight="1">
      <c r="A209" s="142" t="s">
        <v>464</v>
      </c>
      <c r="B209" s="142" t="s">
        <v>1517</v>
      </c>
      <c r="C209" s="143">
        <v>2.25</v>
      </c>
      <c r="D209" s="144">
        <v>0.43775999999999998</v>
      </c>
      <c r="E209" s="144">
        <v>0.43775999999999998</v>
      </c>
      <c r="F209" s="145">
        <v>1</v>
      </c>
      <c r="G209" s="144">
        <f t="shared" si="6"/>
        <v>0.43775999999999998</v>
      </c>
      <c r="H209" s="143">
        <v>1.7</v>
      </c>
      <c r="I209" s="146">
        <f t="shared" si="7"/>
        <v>0.74419000000000002</v>
      </c>
      <c r="J209" s="147" t="s">
        <v>1239</v>
      </c>
      <c r="K209" s="148" t="s">
        <v>1241</v>
      </c>
      <c r="L209" s="131"/>
      <c r="M209" s="130"/>
    </row>
    <row r="210" spans="1:13" ht="11.25" customHeight="1">
      <c r="A210" s="131" t="s">
        <v>465</v>
      </c>
      <c r="B210" s="131" t="s">
        <v>1517</v>
      </c>
      <c r="C210" s="149">
        <v>2.88</v>
      </c>
      <c r="D210" s="150">
        <v>0.59806999999999999</v>
      </c>
      <c r="E210" s="150">
        <v>0.59806999999999999</v>
      </c>
      <c r="F210" s="151">
        <v>1</v>
      </c>
      <c r="G210" s="150">
        <f t="shared" si="6"/>
        <v>0.59806999999999999</v>
      </c>
      <c r="H210" s="149">
        <v>1.7</v>
      </c>
      <c r="I210" s="152">
        <f t="shared" si="7"/>
        <v>1.0167200000000001</v>
      </c>
      <c r="J210" s="153" t="s">
        <v>1239</v>
      </c>
      <c r="K210" s="154" t="s">
        <v>1241</v>
      </c>
      <c r="L210" s="131"/>
      <c r="M210" s="130"/>
    </row>
    <row r="211" spans="1:13" ht="11.25" customHeight="1">
      <c r="A211" s="131" t="s">
        <v>466</v>
      </c>
      <c r="B211" s="131" t="s">
        <v>1517</v>
      </c>
      <c r="C211" s="149">
        <v>4.92</v>
      </c>
      <c r="D211" s="150">
        <v>0.92040999999999995</v>
      </c>
      <c r="E211" s="150">
        <v>0.92040999999999995</v>
      </c>
      <c r="F211" s="151">
        <v>1</v>
      </c>
      <c r="G211" s="150">
        <f t="shared" si="6"/>
        <v>0.92040999999999995</v>
      </c>
      <c r="H211" s="149">
        <v>1.7</v>
      </c>
      <c r="I211" s="152">
        <f t="shared" si="7"/>
        <v>1.5647</v>
      </c>
      <c r="J211" s="153" t="s">
        <v>1239</v>
      </c>
      <c r="K211" s="154" t="s">
        <v>1241</v>
      </c>
      <c r="L211" s="131"/>
      <c r="M211" s="130"/>
    </row>
    <row r="212" spans="1:13" ht="11.25" customHeight="1">
      <c r="A212" s="155" t="s">
        <v>467</v>
      </c>
      <c r="B212" s="155" t="s">
        <v>1517</v>
      </c>
      <c r="C212" s="156">
        <v>7.73</v>
      </c>
      <c r="D212" s="157">
        <v>1.7063999999999999</v>
      </c>
      <c r="E212" s="157">
        <v>1.7063999999999999</v>
      </c>
      <c r="F212" s="158">
        <v>1</v>
      </c>
      <c r="G212" s="157">
        <f t="shared" si="6"/>
        <v>1.7063999999999999</v>
      </c>
      <c r="H212" s="156">
        <v>1.7</v>
      </c>
      <c r="I212" s="159">
        <f t="shared" si="7"/>
        <v>2.9008799999999999</v>
      </c>
      <c r="J212" s="160" t="s">
        <v>1239</v>
      </c>
      <c r="K212" s="161" t="s">
        <v>1241</v>
      </c>
      <c r="L212" s="131"/>
      <c r="M212" s="130"/>
    </row>
    <row r="213" spans="1:13" ht="11.25" customHeight="1">
      <c r="A213" s="142" t="s">
        <v>468</v>
      </c>
      <c r="B213" s="142" t="s">
        <v>1518</v>
      </c>
      <c r="C213" s="143">
        <v>3.88</v>
      </c>
      <c r="D213" s="144">
        <v>1.7931600000000001</v>
      </c>
      <c r="E213" s="144">
        <v>1.7931600000000001</v>
      </c>
      <c r="F213" s="145">
        <v>1.1000000000000001</v>
      </c>
      <c r="G213" s="144">
        <f t="shared" si="6"/>
        <v>1.97248</v>
      </c>
      <c r="H213" s="142">
        <v>1.35</v>
      </c>
      <c r="I213" s="146">
        <f t="shared" si="7"/>
        <v>2.6628500000000002</v>
      </c>
      <c r="J213" s="147" t="s">
        <v>1242</v>
      </c>
      <c r="K213" s="148" t="s">
        <v>1243</v>
      </c>
      <c r="L213" s="131"/>
      <c r="M213" s="130"/>
    </row>
    <row r="214" spans="1:13" ht="11.25" customHeight="1">
      <c r="A214" s="131" t="s">
        <v>469</v>
      </c>
      <c r="B214" s="131" t="s">
        <v>1518</v>
      </c>
      <c r="C214" s="149">
        <v>5.75</v>
      </c>
      <c r="D214" s="150">
        <v>2.2047699999999999</v>
      </c>
      <c r="E214" s="150">
        <v>2.2047699999999999</v>
      </c>
      <c r="F214" s="151">
        <v>1.1000000000000001</v>
      </c>
      <c r="G214" s="150">
        <f t="shared" si="6"/>
        <v>2.4252500000000001</v>
      </c>
      <c r="H214" s="131">
        <v>1.35</v>
      </c>
      <c r="I214" s="152">
        <f t="shared" si="7"/>
        <v>3.2740900000000002</v>
      </c>
      <c r="J214" s="153" t="s">
        <v>1242</v>
      </c>
      <c r="K214" s="154" t="s">
        <v>1243</v>
      </c>
      <c r="L214" s="131"/>
      <c r="M214" s="130"/>
    </row>
    <row r="215" spans="1:13" ht="11.25" customHeight="1">
      <c r="A215" s="131" t="s">
        <v>470</v>
      </c>
      <c r="B215" s="131" t="s">
        <v>1518</v>
      </c>
      <c r="C215" s="149">
        <v>9.58</v>
      </c>
      <c r="D215" s="150">
        <v>3.1651699999999998</v>
      </c>
      <c r="E215" s="150">
        <v>3.1651699999999998</v>
      </c>
      <c r="F215" s="151">
        <v>1.1000000000000001</v>
      </c>
      <c r="G215" s="150">
        <f t="shared" si="6"/>
        <v>3.48169</v>
      </c>
      <c r="H215" s="131">
        <v>1.35</v>
      </c>
      <c r="I215" s="152">
        <f t="shared" si="7"/>
        <v>4.7002800000000002</v>
      </c>
      <c r="J215" s="153" t="s">
        <v>1242</v>
      </c>
      <c r="K215" s="154" t="s">
        <v>1243</v>
      </c>
      <c r="L215" s="131"/>
      <c r="M215" s="130"/>
    </row>
    <row r="216" spans="1:13" ht="11.25" customHeight="1">
      <c r="A216" s="155" t="s">
        <v>471</v>
      </c>
      <c r="B216" s="155" t="s">
        <v>1518</v>
      </c>
      <c r="C216" s="156">
        <v>16.07</v>
      </c>
      <c r="D216" s="157">
        <v>5.48489</v>
      </c>
      <c r="E216" s="157">
        <v>5.48489</v>
      </c>
      <c r="F216" s="158">
        <v>1.1000000000000001</v>
      </c>
      <c r="G216" s="157">
        <f t="shared" si="6"/>
        <v>6.0333800000000002</v>
      </c>
      <c r="H216" s="155">
        <v>1.35</v>
      </c>
      <c r="I216" s="159">
        <f t="shared" si="7"/>
        <v>8.1450600000000009</v>
      </c>
      <c r="J216" s="160" t="s">
        <v>1242</v>
      </c>
      <c r="K216" s="161" t="s">
        <v>1243</v>
      </c>
      <c r="L216" s="131"/>
      <c r="M216" s="130"/>
    </row>
    <row r="217" spans="1:13" ht="11.25" customHeight="1">
      <c r="A217" s="142" t="s">
        <v>472</v>
      </c>
      <c r="B217" s="142" t="s">
        <v>1519</v>
      </c>
      <c r="C217" s="143">
        <v>3.24</v>
      </c>
      <c r="D217" s="144">
        <v>1.2820499999999999</v>
      </c>
      <c r="E217" s="144">
        <v>1.2820499999999999</v>
      </c>
      <c r="F217" s="145">
        <v>1.1000000000000001</v>
      </c>
      <c r="G217" s="144">
        <f t="shared" si="6"/>
        <v>1.4102600000000001</v>
      </c>
      <c r="H217" s="142">
        <v>1.35</v>
      </c>
      <c r="I217" s="146">
        <f t="shared" si="7"/>
        <v>1.90385</v>
      </c>
      <c r="J217" s="147" t="s">
        <v>1242</v>
      </c>
      <c r="K217" s="148" t="s">
        <v>1243</v>
      </c>
      <c r="L217" s="131"/>
      <c r="M217" s="130"/>
    </row>
    <row r="218" spans="1:13" ht="11.25" customHeight="1">
      <c r="A218" s="131" t="s">
        <v>473</v>
      </c>
      <c r="B218" s="131" t="s">
        <v>1519</v>
      </c>
      <c r="C218" s="149">
        <v>5.57</v>
      </c>
      <c r="D218" s="150">
        <v>1.64564</v>
      </c>
      <c r="E218" s="150">
        <v>1.64564</v>
      </c>
      <c r="F218" s="151">
        <v>1.1000000000000001</v>
      </c>
      <c r="G218" s="150">
        <f t="shared" si="6"/>
        <v>1.8102</v>
      </c>
      <c r="H218" s="131">
        <v>1.35</v>
      </c>
      <c r="I218" s="152">
        <f t="shared" si="7"/>
        <v>2.4437700000000002</v>
      </c>
      <c r="J218" s="153" t="s">
        <v>1242</v>
      </c>
      <c r="K218" s="154" t="s">
        <v>1243</v>
      </c>
      <c r="L218" s="131"/>
      <c r="M218" s="130"/>
    </row>
    <row r="219" spans="1:13" ht="11.25" customHeight="1">
      <c r="A219" s="131" t="s">
        <v>474</v>
      </c>
      <c r="B219" s="131" t="s">
        <v>1519</v>
      </c>
      <c r="C219" s="149">
        <v>10</v>
      </c>
      <c r="D219" s="150">
        <v>2.44624</v>
      </c>
      <c r="E219" s="150">
        <v>2.44624</v>
      </c>
      <c r="F219" s="151">
        <v>1.1000000000000001</v>
      </c>
      <c r="G219" s="150">
        <f t="shared" si="6"/>
        <v>2.6908599999999998</v>
      </c>
      <c r="H219" s="131">
        <v>1.35</v>
      </c>
      <c r="I219" s="152">
        <f t="shared" si="7"/>
        <v>3.63266</v>
      </c>
      <c r="J219" s="153" t="s">
        <v>1242</v>
      </c>
      <c r="K219" s="154" t="s">
        <v>1243</v>
      </c>
      <c r="L219" s="131"/>
      <c r="M219" s="130"/>
    </row>
    <row r="220" spans="1:13" ht="11.25" customHeight="1">
      <c r="A220" s="155" t="s">
        <v>475</v>
      </c>
      <c r="B220" s="155" t="s">
        <v>1519</v>
      </c>
      <c r="C220" s="156">
        <v>15.57</v>
      </c>
      <c r="D220" s="157">
        <v>4.1104500000000002</v>
      </c>
      <c r="E220" s="157">
        <v>4.1104500000000002</v>
      </c>
      <c r="F220" s="158">
        <v>1.1000000000000001</v>
      </c>
      <c r="G220" s="157">
        <f t="shared" si="6"/>
        <v>4.5214999999999996</v>
      </c>
      <c r="H220" s="155">
        <v>1.35</v>
      </c>
      <c r="I220" s="159">
        <f t="shared" si="7"/>
        <v>6.1040299999999998</v>
      </c>
      <c r="J220" s="160" t="s">
        <v>1242</v>
      </c>
      <c r="K220" s="161" t="s">
        <v>1243</v>
      </c>
      <c r="L220" s="131"/>
      <c r="M220" s="130"/>
    </row>
    <row r="221" spans="1:13" ht="11.25" customHeight="1">
      <c r="A221" s="142" t="s">
        <v>476</v>
      </c>
      <c r="B221" s="142" t="s">
        <v>1520</v>
      </c>
      <c r="C221" s="143">
        <v>10.78</v>
      </c>
      <c r="D221" s="144">
        <v>3.0309699999999999</v>
      </c>
      <c r="E221" s="144">
        <v>3.0309699999999999</v>
      </c>
      <c r="F221" s="145">
        <v>1.1000000000000001</v>
      </c>
      <c r="G221" s="144">
        <f t="shared" si="6"/>
        <v>3.3340700000000001</v>
      </c>
      <c r="H221" s="142">
        <v>1.35</v>
      </c>
      <c r="I221" s="146">
        <f t="shared" si="7"/>
        <v>4.5009899999999998</v>
      </c>
      <c r="J221" s="147" t="s">
        <v>1242</v>
      </c>
      <c r="K221" s="148" t="s">
        <v>1243</v>
      </c>
      <c r="L221" s="131"/>
      <c r="M221" s="130"/>
    </row>
    <row r="222" spans="1:13" ht="11.25" customHeight="1">
      <c r="A222" s="131" t="s">
        <v>477</v>
      </c>
      <c r="B222" s="131" t="s">
        <v>1520</v>
      </c>
      <c r="C222" s="149">
        <v>11.7</v>
      </c>
      <c r="D222" s="150">
        <v>3.1771500000000001</v>
      </c>
      <c r="E222" s="150">
        <v>3.1771500000000001</v>
      </c>
      <c r="F222" s="151">
        <v>1.1000000000000001</v>
      </c>
      <c r="G222" s="150">
        <f t="shared" si="6"/>
        <v>3.4948700000000001</v>
      </c>
      <c r="H222" s="131">
        <v>1.35</v>
      </c>
      <c r="I222" s="152">
        <f t="shared" si="7"/>
        <v>4.71807</v>
      </c>
      <c r="J222" s="153" t="s">
        <v>1242</v>
      </c>
      <c r="K222" s="154" t="s">
        <v>1243</v>
      </c>
      <c r="L222" s="131"/>
      <c r="M222" s="130"/>
    </row>
    <row r="223" spans="1:13" ht="11.25" customHeight="1">
      <c r="A223" s="131" t="s">
        <v>478</v>
      </c>
      <c r="B223" s="131" t="s">
        <v>1520</v>
      </c>
      <c r="C223" s="149">
        <v>13.52</v>
      </c>
      <c r="D223" s="150">
        <v>3.7823699999999998</v>
      </c>
      <c r="E223" s="150">
        <v>3.7823699999999998</v>
      </c>
      <c r="F223" s="151">
        <v>1.1000000000000001</v>
      </c>
      <c r="G223" s="150">
        <f t="shared" si="6"/>
        <v>4.1606100000000001</v>
      </c>
      <c r="H223" s="131">
        <v>1.35</v>
      </c>
      <c r="I223" s="152">
        <f t="shared" si="7"/>
        <v>5.6168199999999997</v>
      </c>
      <c r="J223" s="153" t="s">
        <v>1242</v>
      </c>
      <c r="K223" s="154" t="s">
        <v>1243</v>
      </c>
      <c r="L223" s="131"/>
      <c r="M223" s="130"/>
    </row>
    <row r="224" spans="1:13" ht="11.25" customHeight="1">
      <c r="A224" s="155" t="s">
        <v>479</v>
      </c>
      <c r="B224" s="155" t="s">
        <v>1520</v>
      </c>
      <c r="C224" s="156">
        <v>16.809999999999999</v>
      </c>
      <c r="D224" s="157">
        <v>4.9472300000000002</v>
      </c>
      <c r="E224" s="157">
        <v>4.9472300000000002</v>
      </c>
      <c r="F224" s="158">
        <v>1.1000000000000001</v>
      </c>
      <c r="G224" s="157">
        <f t="shared" si="6"/>
        <v>5.4419500000000003</v>
      </c>
      <c r="H224" s="155">
        <v>1.35</v>
      </c>
      <c r="I224" s="159">
        <f t="shared" si="7"/>
        <v>7.3466300000000002</v>
      </c>
      <c r="J224" s="160" t="s">
        <v>1242</v>
      </c>
      <c r="K224" s="161" t="s">
        <v>1243</v>
      </c>
      <c r="L224" s="131"/>
      <c r="M224" s="130"/>
    </row>
    <row r="225" spans="1:13" ht="11.25" customHeight="1">
      <c r="A225" s="142" t="s">
        <v>480</v>
      </c>
      <c r="B225" s="142" t="s">
        <v>1521</v>
      </c>
      <c r="C225" s="143">
        <v>6.73</v>
      </c>
      <c r="D225" s="144">
        <v>1.1473800000000001</v>
      </c>
      <c r="E225" s="144">
        <v>1.1473800000000001</v>
      </c>
      <c r="F225" s="145">
        <v>1.1000000000000001</v>
      </c>
      <c r="G225" s="144">
        <f t="shared" si="6"/>
        <v>1.2621199999999999</v>
      </c>
      <c r="H225" s="142">
        <v>1.35</v>
      </c>
      <c r="I225" s="146">
        <f t="shared" si="7"/>
        <v>1.7038599999999999</v>
      </c>
      <c r="J225" s="147" t="s">
        <v>1242</v>
      </c>
      <c r="K225" s="148" t="s">
        <v>1243</v>
      </c>
      <c r="L225" s="131"/>
      <c r="M225" s="130"/>
    </row>
    <row r="226" spans="1:13" ht="11.25" customHeight="1">
      <c r="A226" s="131" t="s">
        <v>481</v>
      </c>
      <c r="B226" s="131" t="s">
        <v>1521</v>
      </c>
      <c r="C226" s="149">
        <v>7.89</v>
      </c>
      <c r="D226" s="150">
        <v>1.53363</v>
      </c>
      <c r="E226" s="150">
        <v>1.53363</v>
      </c>
      <c r="F226" s="151">
        <v>1.1000000000000001</v>
      </c>
      <c r="G226" s="150">
        <f t="shared" si="6"/>
        <v>1.68699</v>
      </c>
      <c r="H226" s="131">
        <v>1.35</v>
      </c>
      <c r="I226" s="152">
        <f t="shared" si="7"/>
        <v>2.2774399999999999</v>
      </c>
      <c r="J226" s="153" t="s">
        <v>1242</v>
      </c>
      <c r="K226" s="154" t="s">
        <v>1243</v>
      </c>
      <c r="L226" s="131"/>
      <c r="M226" s="130"/>
    </row>
    <row r="227" spans="1:13" ht="11.25" customHeight="1">
      <c r="A227" s="131" t="s">
        <v>482</v>
      </c>
      <c r="B227" s="131" t="s">
        <v>1521</v>
      </c>
      <c r="C227" s="149">
        <v>9.91</v>
      </c>
      <c r="D227" s="150">
        <v>2.0867900000000001</v>
      </c>
      <c r="E227" s="150">
        <v>2.0867900000000001</v>
      </c>
      <c r="F227" s="151">
        <v>1.1000000000000001</v>
      </c>
      <c r="G227" s="150">
        <f t="shared" si="6"/>
        <v>2.2954699999999999</v>
      </c>
      <c r="H227" s="131">
        <v>1.35</v>
      </c>
      <c r="I227" s="152">
        <f t="shared" si="7"/>
        <v>3.0988799999999999</v>
      </c>
      <c r="J227" s="153" t="s">
        <v>1242</v>
      </c>
      <c r="K227" s="154" t="s">
        <v>1243</v>
      </c>
      <c r="L227" s="131"/>
      <c r="M227" s="130"/>
    </row>
    <row r="228" spans="1:13" ht="11.25" customHeight="1">
      <c r="A228" s="155" t="s">
        <v>487</v>
      </c>
      <c r="B228" s="155" t="s">
        <v>1521</v>
      </c>
      <c r="C228" s="156">
        <v>11.48</v>
      </c>
      <c r="D228" s="157">
        <v>2.7567699999999999</v>
      </c>
      <c r="E228" s="157">
        <v>2.7567699999999999</v>
      </c>
      <c r="F228" s="158">
        <v>1.1000000000000001</v>
      </c>
      <c r="G228" s="157">
        <f t="shared" si="6"/>
        <v>3.0324499999999999</v>
      </c>
      <c r="H228" s="155">
        <v>1.35</v>
      </c>
      <c r="I228" s="159">
        <f t="shared" si="7"/>
        <v>4.0938100000000004</v>
      </c>
      <c r="J228" s="160" t="s">
        <v>1242</v>
      </c>
      <c r="K228" s="161" t="s">
        <v>1243</v>
      </c>
      <c r="L228" s="131"/>
      <c r="M228" s="130"/>
    </row>
    <row r="229" spans="1:13" ht="11.25" customHeight="1">
      <c r="A229" s="142" t="s">
        <v>488</v>
      </c>
      <c r="B229" s="142" t="s">
        <v>1522</v>
      </c>
      <c r="C229" s="143">
        <v>2.98</v>
      </c>
      <c r="D229" s="144">
        <v>0.41471000000000002</v>
      </c>
      <c r="E229" s="144">
        <v>0.41471000000000002</v>
      </c>
      <c r="F229" s="145">
        <v>1.1000000000000001</v>
      </c>
      <c r="G229" s="144">
        <f t="shared" si="6"/>
        <v>0.45617999999999997</v>
      </c>
      <c r="H229" s="142">
        <v>1.35</v>
      </c>
      <c r="I229" s="146">
        <f t="shared" si="7"/>
        <v>0.61584000000000005</v>
      </c>
      <c r="J229" s="147" t="s">
        <v>1242</v>
      </c>
      <c r="K229" s="148" t="s">
        <v>1243</v>
      </c>
      <c r="L229" s="131"/>
      <c r="M229" s="130"/>
    </row>
    <row r="230" spans="1:13" ht="11.25" customHeight="1">
      <c r="A230" s="131" t="s">
        <v>489</v>
      </c>
      <c r="B230" s="131" t="s">
        <v>1522</v>
      </c>
      <c r="C230" s="149">
        <v>3.85</v>
      </c>
      <c r="D230" s="150">
        <v>0.55369999999999997</v>
      </c>
      <c r="E230" s="150">
        <v>0.55369999999999997</v>
      </c>
      <c r="F230" s="151">
        <v>1.1000000000000001</v>
      </c>
      <c r="G230" s="150">
        <f t="shared" si="6"/>
        <v>0.60907</v>
      </c>
      <c r="H230" s="131">
        <v>1.35</v>
      </c>
      <c r="I230" s="152">
        <f t="shared" si="7"/>
        <v>0.82223999999999997</v>
      </c>
      <c r="J230" s="153" t="s">
        <v>1242</v>
      </c>
      <c r="K230" s="154" t="s">
        <v>1243</v>
      </c>
      <c r="L230" s="131"/>
      <c r="M230" s="130"/>
    </row>
    <row r="231" spans="1:13" ht="11.25" customHeight="1">
      <c r="A231" s="131" t="s">
        <v>490</v>
      </c>
      <c r="B231" s="131" t="s">
        <v>1522</v>
      </c>
      <c r="C231" s="149">
        <v>5.7</v>
      </c>
      <c r="D231" s="150">
        <v>0.90578000000000003</v>
      </c>
      <c r="E231" s="150">
        <v>0.90578000000000003</v>
      </c>
      <c r="F231" s="151">
        <v>1.1000000000000001</v>
      </c>
      <c r="G231" s="150">
        <f t="shared" si="6"/>
        <v>0.99636000000000002</v>
      </c>
      <c r="H231" s="131">
        <v>1.35</v>
      </c>
      <c r="I231" s="152">
        <f t="shared" si="7"/>
        <v>1.3450899999999999</v>
      </c>
      <c r="J231" s="153" t="s">
        <v>1242</v>
      </c>
      <c r="K231" s="154" t="s">
        <v>1243</v>
      </c>
      <c r="L231" s="131"/>
      <c r="M231" s="130"/>
    </row>
    <row r="232" spans="1:13" ht="11.25" customHeight="1">
      <c r="A232" s="155" t="s">
        <v>491</v>
      </c>
      <c r="B232" s="155" t="s">
        <v>1522</v>
      </c>
      <c r="C232" s="156">
        <v>7.72</v>
      </c>
      <c r="D232" s="157">
        <v>1.4307700000000001</v>
      </c>
      <c r="E232" s="157">
        <v>1.4307700000000001</v>
      </c>
      <c r="F232" s="158">
        <v>1.1000000000000001</v>
      </c>
      <c r="G232" s="157">
        <f t="shared" si="6"/>
        <v>1.57385</v>
      </c>
      <c r="H232" s="155">
        <v>1.35</v>
      </c>
      <c r="I232" s="159">
        <f t="shared" si="7"/>
        <v>2.1246999999999998</v>
      </c>
      <c r="J232" s="160" t="s">
        <v>1242</v>
      </c>
      <c r="K232" s="161" t="s">
        <v>1243</v>
      </c>
      <c r="L232" s="131"/>
      <c r="M232" s="130"/>
    </row>
    <row r="233" spans="1:13" ht="11.25" customHeight="1">
      <c r="A233" s="142" t="s">
        <v>492</v>
      </c>
      <c r="B233" s="142" t="s">
        <v>1523</v>
      </c>
      <c r="C233" s="143">
        <v>2.33</v>
      </c>
      <c r="D233" s="144">
        <v>0.38124999999999998</v>
      </c>
      <c r="E233" s="144">
        <v>0.38124999999999998</v>
      </c>
      <c r="F233" s="145">
        <v>1.1000000000000001</v>
      </c>
      <c r="G233" s="144">
        <f t="shared" si="6"/>
        <v>0.41937999999999998</v>
      </c>
      <c r="H233" s="142">
        <v>1.35</v>
      </c>
      <c r="I233" s="146">
        <f t="shared" si="7"/>
        <v>0.56616</v>
      </c>
      <c r="J233" s="147" t="s">
        <v>1242</v>
      </c>
      <c r="K233" s="148" t="s">
        <v>1243</v>
      </c>
      <c r="L233" s="131"/>
      <c r="M233" s="130"/>
    </row>
    <row r="234" spans="1:13" ht="11.25" customHeight="1">
      <c r="A234" s="131" t="s">
        <v>493</v>
      </c>
      <c r="B234" s="131" t="s">
        <v>1523</v>
      </c>
      <c r="C234" s="149">
        <v>3.68</v>
      </c>
      <c r="D234" s="150">
        <v>0.72353999999999996</v>
      </c>
      <c r="E234" s="150">
        <v>0.72353999999999996</v>
      </c>
      <c r="F234" s="151">
        <v>1.1000000000000001</v>
      </c>
      <c r="G234" s="150">
        <f t="shared" si="6"/>
        <v>0.79588999999999999</v>
      </c>
      <c r="H234" s="131">
        <v>1.35</v>
      </c>
      <c r="I234" s="152">
        <f t="shared" si="7"/>
        <v>1.0744499999999999</v>
      </c>
      <c r="J234" s="153" t="s">
        <v>1242</v>
      </c>
      <c r="K234" s="154" t="s">
        <v>1243</v>
      </c>
      <c r="L234" s="131"/>
      <c r="M234" s="130"/>
    </row>
    <row r="235" spans="1:13" ht="11.25" customHeight="1">
      <c r="A235" s="131" t="s">
        <v>494</v>
      </c>
      <c r="B235" s="131" t="s">
        <v>1523</v>
      </c>
      <c r="C235" s="149">
        <v>5.19</v>
      </c>
      <c r="D235" s="150">
        <v>1.06063</v>
      </c>
      <c r="E235" s="150">
        <v>1.06063</v>
      </c>
      <c r="F235" s="151">
        <v>1.1000000000000001</v>
      </c>
      <c r="G235" s="150">
        <f t="shared" si="6"/>
        <v>1.16669</v>
      </c>
      <c r="H235" s="131">
        <v>1.35</v>
      </c>
      <c r="I235" s="152">
        <f t="shared" si="7"/>
        <v>1.5750299999999999</v>
      </c>
      <c r="J235" s="153" t="s">
        <v>1242</v>
      </c>
      <c r="K235" s="154" t="s">
        <v>1243</v>
      </c>
      <c r="L235" s="131"/>
      <c r="M235" s="130"/>
    </row>
    <row r="236" spans="1:13" ht="11.25" customHeight="1">
      <c r="A236" s="155" t="s">
        <v>495</v>
      </c>
      <c r="B236" s="155" t="s">
        <v>1523</v>
      </c>
      <c r="C236" s="156">
        <v>6.61</v>
      </c>
      <c r="D236" s="157">
        <v>1.7067300000000001</v>
      </c>
      <c r="E236" s="157">
        <v>1.7067300000000001</v>
      </c>
      <c r="F236" s="158">
        <v>1.1000000000000001</v>
      </c>
      <c r="G236" s="157">
        <f t="shared" si="6"/>
        <v>1.8774</v>
      </c>
      <c r="H236" s="155">
        <v>1.35</v>
      </c>
      <c r="I236" s="159">
        <f t="shared" si="7"/>
        <v>2.5344899999999999</v>
      </c>
      <c r="J236" s="160" t="s">
        <v>1242</v>
      </c>
      <c r="K236" s="161" t="s">
        <v>1243</v>
      </c>
      <c r="L236" s="131"/>
      <c r="M236" s="130"/>
    </row>
    <row r="237" spans="1:13" ht="11.25" customHeight="1">
      <c r="A237" s="142" t="s">
        <v>496</v>
      </c>
      <c r="B237" s="142" t="s">
        <v>1524</v>
      </c>
      <c r="C237" s="143">
        <v>2.5499999999999998</v>
      </c>
      <c r="D237" s="144">
        <v>0.58325000000000005</v>
      </c>
      <c r="E237" s="144">
        <v>0.58325000000000005</v>
      </c>
      <c r="F237" s="145">
        <v>1.1000000000000001</v>
      </c>
      <c r="G237" s="144">
        <f t="shared" si="6"/>
        <v>0.64158000000000004</v>
      </c>
      <c r="H237" s="142">
        <v>1.35</v>
      </c>
      <c r="I237" s="146">
        <f t="shared" si="7"/>
        <v>0.86612999999999996</v>
      </c>
      <c r="J237" s="147" t="s">
        <v>1242</v>
      </c>
      <c r="K237" s="148" t="s">
        <v>1243</v>
      </c>
      <c r="L237" s="131"/>
      <c r="M237" s="130"/>
    </row>
    <row r="238" spans="1:13" ht="11.25" customHeight="1">
      <c r="A238" s="131" t="s">
        <v>497</v>
      </c>
      <c r="B238" s="131" t="s">
        <v>1524</v>
      </c>
      <c r="C238" s="149">
        <v>3.48</v>
      </c>
      <c r="D238" s="150">
        <v>0.74739999999999995</v>
      </c>
      <c r="E238" s="150">
        <v>0.74739999999999995</v>
      </c>
      <c r="F238" s="151">
        <v>1.1000000000000001</v>
      </c>
      <c r="G238" s="150">
        <f t="shared" si="6"/>
        <v>0.82213999999999998</v>
      </c>
      <c r="H238" s="131">
        <v>1.35</v>
      </c>
      <c r="I238" s="152">
        <f t="shared" si="7"/>
        <v>1.10989</v>
      </c>
      <c r="J238" s="153" t="s">
        <v>1242</v>
      </c>
      <c r="K238" s="154" t="s">
        <v>1243</v>
      </c>
      <c r="L238" s="131"/>
      <c r="M238" s="130"/>
    </row>
    <row r="239" spans="1:13" ht="11.25" customHeight="1">
      <c r="A239" s="131" t="s">
        <v>498</v>
      </c>
      <c r="B239" s="131" t="s">
        <v>1524</v>
      </c>
      <c r="C239" s="149">
        <v>4.96</v>
      </c>
      <c r="D239" s="150">
        <v>1.0706899999999999</v>
      </c>
      <c r="E239" s="150">
        <v>1.0706899999999999</v>
      </c>
      <c r="F239" s="151">
        <v>1.1000000000000001</v>
      </c>
      <c r="G239" s="150">
        <f t="shared" si="6"/>
        <v>1.1777599999999999</v>
      </c>
      <c r="H239" s="131">
        <v>1.35</v>
      </c>
      <c r="I239" s="152">
        <f t="shared" si="7"/>
        <v>1.5899799999999999</v>
      </c>
      <c r="J239" s="153" t="s">
        <v>1242</v>
      </c>
      <c r="K239" s="154" t="s">
        <v>1243</v>
      </c>
      <c r="L239" s="131"/>
      <c r="M239" s="130"/>
    </row>
    <row r="240" spans="1:13" ht="11.25" customHeight="1">
      <c r="A240" s="155" t="s">
        <v>499</v>
      </c>
      <c r="B240" s="155" t="s">
        <v>1524</v>
      </c>
      <c r="C240" s="156">
        <v>6.56</v>
      </c>
      <c r="D240" s="157">
        <v>1.5780799999999999</v>
      </c>
      <c r="E240" s="157">
        <v>1.5780799999999999</v>
      </c>
      <c r="F240" s="158">
        <v>1.1000000000000001</v>
      </c>
      <c r="G240" s="157">
        <f t="shared" si="6"/>
        <v>1.7358899999999999</v>
      </c>
      <c r="H240" s="155">
        <v>1.35</v>
      </c>
      <c r="I240" s="159">
        <f t="shared" si="7"/>
        <v>2.3434499999999998</v>
      </c>
      <c r="J240" s="160" t="s">
        <v>1242</v>
      </c>
      <c r="K240" s="161" t="s">
        <v>1243</v>
      </c>
      <c r="L240" s="131"/>
      <c r="M240" s="130"/>
    </row>
    <row r="241" spans="1:13" ht="11.25" customHeight="1">
      <c r="A241" s="142" t="s">
        <v>500</v>
      </c>
      <c r="B241" s="142" t="s">
        <v>1525</v>
      </c>
      <c r="C241" s="143">
        <v>2.96</v>
      </c>
      <c r="D241" s="144">
        <v>0.66261000000000003</v>
      </c>
      <c r="E241" s="144">
        <v>0.66261000000000003</v>
      </c>
      <c r="F241" s="145">
        <v>1.1000000000000001</v>
      </c>
      <c r="G241" s="144">
        <f t="shared" si="6"/>
        <v>0.72887000000000002</v>
      </c>
      <c r="H241" s="142">
        <v>1.35</v>
      </c>
      <c r="I241" s="146">
        <f t="shared" si="7"/>
        <v>0.98397000000000001</v>
      </c>
      <c r="J241" s="147" t="s">
        <v>1242</v>
      </c>
      <c r="K241" s="148" t="s">
        <v>1243</v>
      </c>
      <c r="L241" s="131"/>
      <c r="M241" s="130"/>
    </row>
    <row r="242" spans="1:13" ht="11.25" customHeight="1">
      <c r="A242" s="131" t="s">
        <v>501</v>
      </c>
      <c r="B242" s="131" t="s">
        <v>1525</v>
      </c>
      <c r="C242" s="149">
        <v>3.53</v>
      </c>
      <c r="D242" s="150">
        <v>0.76915999999999995</v>
      </c>
      <c r="E242" s="150">
        <v>0.76915999999999995</v>
      </c>
      <c r="F242" s="151">
        <v>1.1000000000000001</v>
      </c>
      <c r="G242" s="150">
        <f t="shared" si="6"/>
        <v>0.84608000000000005</v>
      </c>
      <c r="H242" s="131">
        <v>1.35</v>
      </c>
      <c r="I242" s="152">
        <f t="shared" si="7"/>
        <v>1.1422099999999999</v>
      </c>
      <c r="J242" s="153" t="s">
        <v>1242</v>
      </c>
      <c r="K242" s="154" t="s">
        <v>1243</v>
      </c>
      <c r="L242" s="131"/>
      <c r="M242" s="130"/>
    </row>
    <row r="243" spans="1:13" ht="11.25" customHeight="1">
      <c r="A243" s="131" t="s">
        <v>502</v>
      </c>
      <c r="B243" s="131" t="s">
        <v>1525</v>
      </c>
      <c r="C243" s="149">
        <v>5.24</v>
      </c>
      <c r="D243" s="150">
        <v>1.10667</v>
      </c>
      <c r="E243" s="150">
        <v>1.10667</v>
      </c>
      <c r="F243" s="151">
        <v>1.1000000000000001</v>
      </c>
      <c r="G243" s="150">
        <f t="shared" si="6"/>
        <v>1.2173400000000001</v>
      </c>
      <c r="H243" s="131">
        <v>1.35</v>
      </c>
      <c r="I243" s="152">
        <f t="shared" si="7"/>
        <v>1.64341</v>
      </c>
      <c r="J243" s="153" t="s">
        <v>1242</v>
      </c>
      <c r="K243" s="154" t="s">
        <v>1243</v>
      </c>
      <c r="L243" s="131"/>
      <c r="M243" s="130"/>
    </row>
    <row r="244" spans="1:13" ht="11.25" customHeight="1">
      <c r="A244" s="155" t="s">
        <v>503</v>
      </c>
      <c r="B244" s="155" t="s">
        <v>1525</v>
      </c>
      <c r="C244" s="156">
        <v>7.8</v>
      </c>
      <c r="D244" s="157">
        <v>1.8811500000000001</v>
      </c>
      <c r="E244" s="157">
        <v>1.8811500000000001</v>
      </c>
      <c r="F244" s="158">
        <v>1.1000000000000001</v>
      </c>
      <c r="G244" s="157">
        <f t="shared" si="6"/>
        <v>2.0692699999999999</v>
      </c>
      <c r="H244" s="155">
        <v>1.35</v>
      </c>
      <c r="I244" s="159">
        <f t="shared" si="7"/>
        <v>2.7935099999999999</v>
      </c>
      <c r="J244" s="160" t="s">
        <v>1242</v>
      </c>
      <c r="K244" s="161" t="s">
        <v>1243</v>
      </c>
      <c r="L244" s="131"/>
      <c r="M244" s="130"/>
    </row>
    <row r="245" spans="1:13" ht="11.25" customHeight="1">
      <c r="A245" s="142" t="s">
        <v>504</v>
      </c>
      <c r="B245" s="142" t="s">
        <v>1526</v>
      </c>
      <c r="C245" s="143">
        <v>3.17</v>
      </c>
      <c r="D245" s="144">
        <v>0.62880999999999998</v>
      </c>
      <c r="E245" s="144">
        <v>0.62880999999999998</v>
      </c>
      <c r="F245" s="145">
        <v>1.1000000000000001</v>
      </c>
      <c r="G245" s="144">
        <f t="shared" si="6"/>
        <v>0.69169000000000003</v>
      </c>
      <c r="H245" s="142">
        <v>1.35</v>
      </c>
      <c r="I245" s="146">
        <f t="shared" si="7"/>
        <v>0.93378000000000005</v>
      </c>
      <c r="J245" s="147" t="s">
        <v>1242</v>
      </c>
      <c r="K245" s="148" t="s">
        <v>1243</v>
      </c>
      <c r="L245" s="131"/>
      <c r="M245" s="130"/>
    </row>
    <row r="246" spans="1:13" ht="11.25" customHeight="1">
      <c r="A246" s="131" t="s">
        <v>505</v>
      </c>
      <c r="B246" s="131" t="s">
        <v>1526</v>
      </c>
      <c r="C246" s="149">
        <v>4.24</v>
      </c>
      <c r="D246" s="150">
        <v>0.79681000000000002</v>
      </c>
      <c r="E246" s="150">
        <v>0.79681000000000002</v>
      </c>
      <c r="F246" s="151">
        <v>1.1000000000000001</v>
      </c>
      <c r="G246" s="150">
        <f t="shared" si="6"/>
        <v>0.87648999999999999</v>
      </c>
      <c r="H246" s="131">
        <v>1.35</v>
      </c>
      <c r="I246" s="152">
        <f t="shared" si="7"/>
        <v>1.18326</v>
      </c>
      <c r="J246" s="153" t="s">
        <v>1242</v>
      </c>
      <c r="K246" s="154" t="s">
        <v>1243</v>
      </c>
      <c r="L246" s="131"/>
      <c r="M246" s="130"/>
    </row>
    <row r="247" spans="1:13" ht="11.25" customHeight="1">
      <c r="A247" s="131" t="s">
        <v>506</v>
      </c>
      <c r="B247" s="131" t="s">
        <v>1526</v>
      </c>
      <c r="C247" s="149">
        <v>6.28</v>
      </c>
      <c r="D247" s="150">
        <v>1.12917</v>
      </c>
      <c r="E247" s="150">
        <v>1.12917</v>
      </c>
      <c r="F247" s="151">
        <v>1.1000000000000001</v>
      </c>
      <c r="G247" s="150">
        <f t="shared" si="6"/>
        <v>1.2420899999999999</v>
      </c>
      <c r="H247" s="131">
        <v>1.35</v>
      </c>
      <c r="I247" s="152">
        <f t="shared" si="7"/>
        <v>1.67682</v>
      </c>
      <c r="J247" s="153" t="s">
        <v>1242</v>
      </c>
      <c r="K247" s="154" t="s">
        <v>1243</v>
      </c>
      <c r="L247" s="131"/>
      <c r="M247" s="130"/>
    </row>
    <row r="248" spans="1:13" ht="11.25" customHeight="1">
      <c r="A248" s="155" t="s">
        <v>507</v>
      </c>
      <c r="B248" s="155" t="s">
        <v>1526</v>
      </c>
      <c r="C248" s="156">
        <v>8.49</v>
      </c>
      <c r="D248" s="157">
        <v>1.617</v>
      </c>
      <c r="E248" s="157">
        <v>1.617</v>
      </c>
      <c r="F248" s="158">
        <v>1.1000000000000001</v>
      </c>
      <c r="G248" s="157">
        <f t="shared" si="6"/>
        <v>1.7786999999999999</v>
      </c>
      <c r="H248" s="155">
        <v>1.35</v>
      </c>
      <c r="I248" s="159">
        <f t="shared" si="7"/>
        <v>2.4012500000000001</v>
      </c>
      <c r="J248" s="160" t="s">
        <v>1242</v>
      </c>
      <c r="K248" s="161" t="s">
        <v>1243</v>
      </c>
      <c r="L248" s="131"/>
      <c r="M248" s="130"/>
    </row>
    <row r="249" spans="1:13" ht="11.25" customHeight="1">
      <c r="A249" s="142" t="s">
        <v>508</v>
      </c>
      <c r="B249" s="142" t="s">
        <v>1527</v>
      </c>
      <c r="C249" s="143">
        <v>3.66</v>
      </c>
      <c r="D249" s="144">
        <v>0.60870999999999997</v>
      </c>
      <c r="E249" s="144">
        <v>0.60870999999999997</v>
      </c>
      <c r="F249" s="145">
        <v>1.1000000000000001</v>
      </c>
      <c r="G249" s="144">
        <f t="shared" si="6"/>
        <v>0.66957999999999995</v>
      </c>
      <c r="H249" s="142">
        <v>1.35</v>
      </c>
      <c r="I249" s="146">
        <f t="shared" si="7"/>
        <v>0.90393000000000001</v>
      </c>
      <c r="J249" s="147" t="s">
        <v>1242</v>
      </c>
      <c r="K249" s="148" t="s">
        <v>1243</v>
      </c>
      <c r="L249" s="131"/>
      <c r="M249" s="130"/>
    </row>
    <row r="250" spans="1:13" ht="11.25" customHeight="1">
      <c r="A250" s="131" t="s">
        <v>509</v>
      </c>
      <c r="B250" s="131" t="s">
        <v>1527</v>
      </c>
      <c r="C250" s="149">
        <v>4.5999999999999996</v>
      </c>
      <c r="D250" s="150">
        <v>0.77503999999999995</v>
      </c>
      <c r="E250" s="150">
        <v>0.77503999999999995</v>
      </c>
      <c r="F250" s="151">
        <v>1.1000000000000001</v>
      </c>
      <c r="G250" s="150">
        <f t="shared" si="6"/>
        <v>0.85253999999999996</v>
      </c>
      <c r="H250" s="131">
        <v>1.35</v>
      </c>
      <c r="I250" s="152">
        <f t="shared" si="7"/>
        <v>1.15093</v>
      </c>
      <c r="J250" s="153" t="s">
        <v>1242</v>
      </c>
      <c r="K250" s="154" t="s">
        <v>1243</v>
      </c>
      <c r="L250" s="131"/>
      <c r="M250" s="130"/>
    </row>
    <row r="251" spans="1:13" ht="11.25" customHeight="1">
      <c r="A251" s="131" t="s">
        <v>510</v>
      </c>
      <c r="B251" s="131" t="s">
        <v>1527</v>
      </c>
      <c r="C251" s="149">
        <v>6.07</v>
      </c>
      <c r="D251" s="150">
        <v>1.0554399999999999</v>
      </c>
      <c r="E251" s="150">
        <v>1.0554399999999999</v>
      </c>
      <c r="F251" s="151">
        <v>1.1000000000000001</v>
      </c>
      <c r="G251" s="150">
        <f t="shared" si="6"/>
        <v>1.1609799999999999</v>
      </c>
      <c r="H251" s="131">
        <v>1.35</v>
      </c>
      <c r="I251" s="152">
        <f t="shared" si="7"/>
        <v>1.56732</v>
      </c>
      <c r="J251" s="153" t="s">
        <v>1242</v>
      </c>
      <c r="K251" s="154" t="s">
        <v>1243</v>
      </c>
      <c r="L251" s="131"/>
      <c r="M251" s="130"/>
    </row>
    <row r="252" spans="1:13" ht="11.25" customHeight="1">
      <c r="A252" s="155" t="s">
        <v>511</v>
      </c>
      <c r="B252" s="155" t="s">
        <v>1527</v>
      </c>
      <c r="C252" s="156">
        <v>7.81</v>
      </c>
      <c r="D252" s="157">
        <v>1.49573</v>
      </c>
      <c r="E252" s="157">
        <v>1.49573</v>
      </c>
      <c r="F252" s="158">
        <v>1.1000000000000001</v>
      </c>
      <c r="G252" s="157">
        <f t="shared" si="6"/>
        <v>1.6453</v>
      </c>
      <c r="H252" s="155">
        <v>1.35</v>
      </c>
      <c r="I252" s="159">
        <f t="shared" si="7"/>
        <v>2.2211599999999998</v>
      </c>
      <c r="J252" s="160" t="s">
        <v>1242</v>
      </c>
      <c r="K252" s="161" t="s">
        <v>1243</v>
      </c>
      <c r="L252" s="131"/>
      <c r="M252" s="130"/>
    </row>
    <row r="253" spans="1:13" ht="11.25" customHeight="1">
      <c r="A253" s="142" t="s">
        <v>512</v>
      </c>
      <c r="B253" s="142" t="s">
        <v>1528</v>
      </c>
      <c r="C253" s="143">
        <v>2.31</v>
      </c>
      <c r="D253" s="144">
        <v>0.30686000000000002</v>
      </c>
      <c r="E253" s="144">
        <v>0.30686000000000002</v>
      </c>
      <c r="F253" s="145">
        <v>1.1000000000000001</v>
      </c>
      <c r="G253" s="144">
        <f t="shared" si="6"/>
        <v>0.33755000000000002</v>
      </c>
      <c r="H253" s="142">
        <v>1.35</v>
      </c>
      <c r="I253" s="146">
        <f t="shared" si="7"/>
        <v>0.45568999999999998</v>
      </c>
      <c r="J253" s="147" t="s">
        <v>1242</v>
      </c>
      <c r="K253" s="148" t="s">
        <v>1243</v>
      </c>
      <c r="L253" s="131"/>
      <c r="M253" s="130"/>
    </row>
    <row r="254" spans="1:13" ht="11.25" customHeight="1">
      <c r="A254" s="131" t="s">
        <v>513</v>
      </c>
      <c r="B254" s="131" t="s">
        <v>1528</v>
      </c>
      <c r="C254" s="149">
        <v>3.07</v>
      </c>
      <c r="D254" s="150">
        <v>0.43502000000000002</v>
      </c>
      <c r="E254" s="150">
        <v>0.43502000000000002</v>
      </c>
      <c r="F254" s="151">
        <v>1.1000000000000001</v>
      </c>
      <c r="G254" s="150">
        <f t="shared" si="6"/>
        <v>0.47852</v>
      </c>
      <c r="H254" s="131">
        <v>1.35</v>
      </c>
      <c r="I254" s="152">
        <f t="shared" si="7"/>
        <v>0.64600000000000002</v>
      </c>
      <c r="J254" s="153" t="s">
        <v>1242</v>
      </c>
      <c r="K254" s="154" t="s">
        <v>1243</v>
      </c>
      <c r="L254" s="131"/>
      <c r="M254" s="130"/>
    </row>
    <row r="255" spans="1:13" ht="11.25" customHeight="1">
      <c r="A255" s="131" t="s">
        <v>514</v>
      </c>
      <c r="B255" s="131" t="s">
        <v>1528</v>
      </c>
      <c r="C255" s="149">
        <v>4.45</v>
      </c>
      <c r="D255" s="150">
        <v>0.74768000000000001</v>
      </c>
      <c r="E255" s="150">
        <v>0.74768000000000001</v>
      </c>
      <c r="F255" s="151">
        <v>1.1000000000000001</v>
      </c>
      <c r="G255" s="150">
        <f t="shared" si="6"/>
        <v>0.82245000000000001</v>
      </c>
      <c r="H255" s="131">
        <v>1.35</v>
      </c>
      <c r="I255" s="152">
        <f t="shared" si="7"/>
        <v>1.1103099999999999</v>
      </c>
      <c r="J255" s="153" t="s">
        <v>1242</v>
      </c>
      <c r="K255" s="154" t="s">
        <v>1243</v>
      </c>
      <c r="L255" s="131"/>
      <c r="M255" s="130"/>
    </row>
    <row r="256" spans="1:13" ht="11.25" customHeight="1">
      <c r="A256" s="155" t="s">
        <v>515</v>
      </c>
      <c r="B256" s="155" t="s">
        <v>1528</v>
      </c>
      <c r="C256" s="156">
        <v>7.99</v>
      </c>
      <c r="D256" s="157">
        <v>1.5961799999999999</v>
      </c>
      <c r="E256" s="157">
        <v>1.5961799999999999</v>
      </c>
      <c r="F256" s="158">
        <v>1.1000000000000001</v>
      </c>
      <c r="G256" s="157">
        <f t="shared" si="6"/>
        <v>1.7558</v>
      </c>
      <c r="H256" s="155">
        <v>1.35</v>
      </c>
      <c r="I256" s="159">
        <f t="shared" si="7"/>
        <v>2.37033</v>
      </c>
      <c r="J256" s="160" t="s">
        <v>1242</v>
      </c>
      <c r="K256" s="161" t="s">
        <v>1243</v>
      </c>
      <c r="L256" s="131"/>
      <c r="M256" s="130"/>
    </row>
    <row r="257" spans="1:13" ht="11.25" customHeight="1">
      <c r="A257" s="142" t="s">
        <v>516</v>
      </c>
      <c r="B257" s="142" t="s">
        <v>1529</v>
      </c>
      <c r="C257" s="143">
        <v>2.62</v>
      </c>
      <c r="D257" s="144">
        <v>0.44529000000000002</v>
      </c>
      <c r="E257" s="144">
        <v>0.44529000000000002</v>
      </c>
      <c r="F257" s="145">
        <v>1.1000000000000001</v>
      </c>
      <c r="G257" s="144">
        <f t="shared" si="6"/>
        <v>0.48981999999999998</v>
      </c>
      <c r="H257" s="142">
        <v>1.35</v>
      </c>
      <c r="I257" s="146">
        <f t="shared" si="7"/>
        <v>0.66125999999999996</v>
      </c>
      <c r="J257" s="147" t="s">
        <v>1242</v>
      </c>
      <c r="K257" s="148" t="s">
        <v>1243</v>
      </c>
      <c r="L257" s="131"/>
      <c r="M257" s="130"/>
    </row>
    <row r="258" spans="1:13" ht="11.25" customHeight="1">
      <c r="A258" s="131" t="s">
        <v>517</v>
      </c>
      <c r="B258" s="131" t="s">
        <v>1529</v>
      </c>
      <c r="C258" s="149">
        <v>3.48</v>
      </c>
      <c r="D258" s="150">
        <v>0.61058999999999997</v>
      </c>
      <c r="E258" s="150">
        <v>0.61058999999999997</v>
      </c>
      <c r="F258" s="151">
        <v>1.1000000000000001</v>
      </c>
      <c r="G258" s="150">
        <f t="shared" si="6"/>
        <v>0.67164999999999997</v>
      </c>
      <c r="H258" s="131">
        <v>1.35</v>
      </c>
      <c r="I258" s="152">
        <f t="shared" si="7"/>
        <v>0.90673000000000004</v>
      </c>
      <c r="J258" s="153" t="s">
        <v>1242</v>
      </c>
      <c r="K258" s="154" t="s">
        <v>1243</v>
      </c>
      <c r="L258" s="131"/>
      <c r="M258" s="130"/>
    </row>
    <row r="259" spans="1:13" ht="11.25" customHeight="1">
      <c r="A259" s="131" t="s">
        <v>518</v>
      </c>
      <c r="B259" s="131" t="s">
        <v>1529</v>
      </c>
      <c r="C259" s="149">
        <v>4.71</v>
      </c>
      <c r="D259" s="150">
        <v>0.86112999999999995</v>
      </c>
      <c r="E259" s="150">
        <v>0.86112999999999995</v>
      </c>
      <c r="F259" s="151">
        <v>1.1000000000000001</v>
      </c>
      <c r="G259" s="150">
        <f t="shared" si="6"/>
        <v>0.94723999999999997</v>
      </c>
      <c r="H259" s="131">
        <v>1.35</v>
      </c>
      <c r="I259" s="152">
        <f t="shared" si="7"/>
        <v>1.27877</v>
      </c>
      <c r="J259" s="153" t="s">
        <v>1242</v>
      </c>
      <c r="K259" s="154" t="s">
        <v>1243</v>
      </c>
      <c r="L259" s="131"/>
      <c r="M259" s="130"/>
    </row>
    <row r="260" spans="1:13" ht="11.25" customHeight="1">
      <c r="A260" s="155" t="s">
        <v>519</v>
      </c>
      <c r="B260" s="155" t="s">
        <v>1529</v>
      </c>
      <c r="C260" s="156">
        <v>6.69</v>
      </c>
      <c r="D260" s="157">
        <v>1.3001799999999999</v>
      </c>
      <c r="E260" s="157">
        <v>1.3001799999999999</v>
      </c>
      <c r="F260" s="158">
        <v>1.1000000000000001</v>
      </c>
      <c r="G260" s="157">
        <f t="shared" si="6"/>
        <v>1.4301999999999999</v>
      </c>
      <c r="H260" s="155">
        <v>1.35</v>
      </c>
      <c r="I260" s="159">
        <f t="shared" si="7"/>
        <v>1.9307700000000001</v>
      </c>
      <c r="J260" s="160" t="s">
        <v>1242</v>
      </c>
      <c r="K260" s="161" t="s">
        <v>1243</v>
      </c>
      <c r="L260" s="131"/>
      <c r="M260" s="130"/>
    </row>
    <row r="261" spans="1:13" ht="11.25" customHeight="1">
      <c r="A261" s="142" t="s">
        <v>520</v>
      </c>
      <c r="B261" s="142" t="s">
        <v>1530</v>
      </c>
      <c r="C261" s="143">
        <v>2.82</v>
      </c>
      <c r="D261" s="144">
        <v>0.51861999999999997</v>
      </c>
      <c r="E261" s="144">
        <v>0.51861999999999997</v>
      </c>
      <c r="F261" s="145">
        <v>1.1000000000000001</v>
      </c>
      <c r="G261" s="144">
        <f t="shared" si="6"/>
        <v>0.57047999999999999</v>
      </c>
      <c r="H261" s="142">
        <v>1.35</v>
      </c>
      <c r="I261" s="146">
        <f t="shared" si="7"/>
        <v>0.77015</v>
      </c>
      <c r="J261" s="147" t="s">
        <v>1242</v>
      </c>
      <c r="K261" s="148" t="s">
        <v>1243</v>
      </c>
      <c r="L261" s="131"/>
      <c r="M261" s="130"/>
    </row>
    <row r="262" spans="1:13" ht="11.25" customHeight="1">
      <c r="A262" s="131" t="s">
        <v>521</v>
      </c>
      <c r="B262" s="131" t="s">
        <v>1530</v>
      </c>
      <c r="C262" s="149">
        <v>3.48</v>
      </c>
      <c r="D262" s="150">
        <v>0.63926000000000005</v>
      </c>
      <c r="E262" s="150">
        <v>0.63926000000000005</v>
      </c>
      <c r="F262" s="151">
        <v>1.1000000000000001</v>
      </c>
      <c r="G262" s="150">
        <f t="shared" si="6"/>
        <v>0.70318999999999998</v>
      </c>
      <c r="H262" s="131">
        <v>1.35</v>
      </c>
      <c r="I262" s="152">
        <f t="shared" si="7"/>
        <v>0.94930999999999999</v>
      </c>
      <c r="J262" s="153" t="s">
        <v>1242</v>
      </c>
      <c r="K262" s="154" t="s">
        <v>1243</v>
      </c>
      <c r="L262" s="131"/>
      <c r="M262" s="130"/>
    </row>
    <row r="263" spans="1:13" ht="11.25" customHeight="1">
      <c r="A263" s="131" t="s">
        <v>522</v>
      </c>
      <c r="B263" s="131" t="s">
        <v>1530</v>
      </c>
      <c r="C263" s="149">
        <v>4.3499999999999996</v>
      </c>
      <c r="D263" s="150">
        <v>0.79644999999999999</v>
      </c>
      <c r="E263" s="150">
        <v>0.79644999999999999</v>
      </c>
      <c r="F263" s="151">
        <v>1.1000000000000001</v>
      </c>
      <c r="G263" s="150">
        <f t="shared" si="6"/>
        <v>0.87609999999999999</v>
      </c>
      <c r="H263" s="131">
        <v>1.35</v>
      </c>
      <c r="I263" s="152">
        <f t="shared" si="7"/>
        <v>1.1827399999999999</v>
      </c>
      <c r="J263" s="153" t="s">
        <v>1242</v>
      </c>
      <c r="K263" s="154" t="s">
        <v>1243</v>
      </c>
      <c r="L263" s="131"/>
      <c r="M263" s="130"/>
    </row>
    <row r="264" spans="1:13" ht="11.25" customHeight="1">
      <c r="A264" s="155" t="s">
        <v>523</v>
      </c>
      <c r="B264" s="155" t="s">
        <v>1530</v>
      </c>
      <c r="C264" s="156">
        <v>6.28</v>
      </c>
      <c r="D264" s="157">
        <v>1.1922999999999999</v>
      </c>
      <c r="E264" s="157">
        <v>1.1922999999999999</v>
      </c>
      <c r="F264" s="158">
        <v>1.1000000000000001</v>
      </c>
      <c r="G264" s="157">
        <f t="shared" si="6"/>
        <v>1.3115300000000001</v>
      </c>
      <c r="H264" s="155">
        <v>1.35</v>
      </c>
      <c r="I264" s="159">
        <f t="shared" si="7"/>
        <v>1.77057</v>
      </c>
      <c r="J264" s="160" t="s">
        <v>1242</v>
      </c>
      <c r="K264" s="161" t="s">
        <v>1243</v>
      </c>
      <c r="L264" s="131"/>
      <c r="M264" s="130"/>
    </row>
    <row r="265" spans="1:13" ht="11.25" customHeight="1">
      <c r="A265" s="142" t="s">
        <v>524</v>
      </c>
      <c r="B265" s="142" t="s">
        <v>1301</v>
      </c>
      <c r="C265" s="143">
        <v>2.06</v>
      </c>
      <c r="D265" s="144">
        <v>0.37351000000000001</v>
      </c>
      <c r="E265" s="144">
        <v>0.37351000000000001</v>
      </c>
      <c r="F265" s="145">
        <v>1.1000000000000001</v>
      </c>
      <c r="G265" s="144">
        <f t="shared" si="6"/>
        <v>0.41086</v>
      </c>
      <c r="H265" s="142">
        <v>1.35</v>
      </c>
      <c r="I265" s="146">
        <f t="shared" si="7"/>
        <v>0.55466000000000004</v>
      </c>
      <c r="J265" s="147" t="s">
        <v>1242</v>
      </c>
      <c r="K265" s="148" t="s">
        <v>1243</v>
      </c>
      <c r="L265" s="131"/>
      <c r="M265" s="130"/>
    </row>
    <row r="266" spans="1:13" ht="11.25" customHeight="1">
      <c r="A266" s="131" t="s">
        <v>525</v>
      </c>
      <c r="B266" s="131" t="s">
        <v>1301</v>
      </c>
      <c r="C266" s="149">
        <v>2.96</v>
      </c>
      <c r="D266" s="150">
        <v>0.53807000000000005</v>
      </c>
      <c r="E266" s="150">
        <v>0.53807000000000005</v>
      </c>
      <c r="F266" s="151">
        <v>1.1000000000000001</v>
      </c>
      <c r="G266" s="150">
        <f t="shared" si="6"/>
        <v>0.59187999999999996</v>
      </c>
      <c r="H266" s="131">
        <v>1.35</v>
      </c>
      <c r="I266" s="152">
        <f t="shared" si="7"/>
        <v>0.79903999999999997</v>
      </c>
      <c r="J266" s="153" t="s">
        <v>1242</v>
      </c>
      <c r="K266" s="154" t="s">
        <v>1243</v>
      </c>
      <c r="L266" s="131"/>
      <c r="M266" s="130"/>
    </row>
    <row r="267" spans="1:13" ht="11.25" customHeight="1">
      <c r="A267" s="131" t="s">
        <v>526</v>
      </c>
      <c r="B267" s="131" t="s">
        <v>1301</v>
      </c>
      <c r="C267" s="149">
        <v>3.46</v>
      </c>
      <c r="D267" s="150">
        <v>0.70940000000000003</v>
      </c>
      <c r="E267" s="150">
        <v>0.70940000000000003</v>
      </c>
      <c r="F267" s="151">
        <v>1.1000000000000001</v>
      </c>
      <c r="G267" s="150">
        <f t="shared" si="6"/>
        <v>0.78034000000000003</v>
      </c>
      <c r="H267" s="131">
        <v>1.35</v>
      </c>
      <c r="I267" s="152">
        <f t="shared" si="7"/>
        <v>1.0534600000000001</v>
      </c>
      <c r="J267" s="153" t="s">
        <v>1242</v>
      </c>
      <c r="K267" s="154" t="s">
        <v>1243</v>
      </c>
      <c r="L267" s="131"/>
      <c r="M267" s="130"/>
    </row>
    <row r="268" spans="1:13" ht="11.25" customHeight="1">
      <c r="A268" s="155" t="s">
        <v>527</v>
      </c>
      <c r="B268" s="155" t="s">
        <v>1301</v>
      </c>
      <c r="C268" s="156">
        <v>4.9800000000000004</v>
      </c>
      <c r="D268" s="157">
        <v>1.24257</v>
      </c>
      <c r="E268" s="157">
        <v>1.24257</v>
      </c>
      <c r="F268" s="158">
        <v>1.1000000000000001</v>
      </c>
      <c r="G268" s="157">
        <f t="shared" si="6"/>
        <v>1.36683</v>
      </c>
      <c r="H268" s="155">
        <v>1.35</v>
      </c>
      <c r="I268" s="159">
        <f t="shared" si="7"/>
        <v>1.8452200000000001</v>
      </c>
      <c r="J268" s="160" t="s">
        <v>1242</v>
      </c>
      <c r="K268" s="161" t="s">
        <v>1243</v>
      </c>
      <c r="L268" s="131"/>
      <c r="M268" s="130"/>
    </row>
    <row r="269" spans="1:13" ht="11.25" customHeight="1">
      <c r="A269" s="142" t="s">
        <v>528</v>
      </c>
      <c r="B269" s="142" t="s">
        <v>1531</v>
      </c>
      <c r="C269" s="143">
        <v>2.94</v>
      </c>
      <c r="D269" s="144">
        <v>0.56518000000000002</v>
      </c>
      <c r="E269" s="144">
        <v>0.56518000000000002</v>
      </c>
      <c r="F269" s="145">
        <v>1.1000000000000001</v>
      </c>
      <c r="G269" s="144">
        <f t="shared" ref="G269:G332" si="8">ROUND(F269*D269,5)</f>
        <v>0.62170000000000003</v>
      </c>
      <c r="H269" s="142">
        <v>1.35</v>
      </c>
      <c r="I269" s="146">
        <f t="shared" ref="I269:I332" si="9">ROUND(H269*G269,5)</f>
        <v>0.83930000000000005</v>
      </c>
      <c r="J269" s="147" t="s">
        <v>1242</v>
      </c>
      <c r="K269" s="148" t="s">
        <v>1243</v>
      </c>
      <c r="L269" s="131"/>
      <c r="M269" s="130"/>
    </row>
    <row r="270" spans="1:13" ht="11.25" customHeight="1">
      <c r="A270" s="131" t="s">
        <v>529</v>
      </c>
      <c r="B270" s="131" t="s">
        <v>1531</v>
      </c>
      <c r="C270" s="149">
        <v>3.82</v>
      </c>
      <c r="D270" s="150">
        <v>0.69606000000000001</v>
      </c>
      <c r="E270" s="150">
        <v>0.69606000000000001</v>
      </c>
      <c r="F270" s="151">
        <v>1.1000000000000001</v>
      </c>
      <c r="G270" s="150">
        <f t="shared" si="8"/>
        <v>0.76566999999999996</v>
      </c>
      <c r="H270" s="131">
        <v>1.35</v>
      </c>
      <c r="I270" s="152">
        <f t="shared" si="9"/>
        <v>1.03365</v>
      </c>
      <c r="J270" s="153" t="s">
        <v>1242</v>
      </c>
      <c r="K270" s="154" t="s">
        <v>1243</v>
      </c>
      <c r="L270" s="131"/>
      <c r="M270" s="130"/>
    </row>
    <row r="271" spans="1:13" ht="11.25" customHeight="1">
      <c r="A271" s="131" t="s">
        <v>530</v>
      </c>
      <c r="B271" s="131" t="s">
        <v>1531</v>
      </c>
      <c r="C271" s="149">
        <v>5.44</v>
      </c>
      <c r="D271" s="150">
        <v>0.95055000000000001</v>
      </c>
      <c r="E271" s="150">
        <v>0.95055000000000001</v>
      </c>
      <c r="F271" s="151">
        <v>1.1000000000000001</v>
      </c>
      <c r="G271" s="150">
        <f t="shared" si="8"/>
        <v>1.0456099999999999</v>
      </c>
      <c r="H271" s="131">
        <v>1.35</v>
      </c>
      <c r="I271" s="152">
        <f t="shared" si="9"/>
        <v>1.41157</v>
      </c>
      <c r="J271" s="153" t="s">
        <v>1242</v>
      </c>
      <c r="K271" s="154" t="s">
        <v>1243</v>
      </c>
      <c r="L271" s="131"/>
      <c r="M271" s="130"/>
    </row>
    <row r="272" spans="1:13" ht="11.25" customHeight="1">
      <c r="A272" s="155" t="s">
        <v>531</v>
      </c>
      <c r="B272" s="155" t="s">
        <v>1531</v>
      </c>
      <c r="C272" s="156">
        <v>8.11</v>
      </c>
      <c r="D272" s="157">
        <v>1.4293899999999999</v>
      </c>
      <c r="E272" s="157">
        <v>1.4293899999999999</v>
      </c>
      <c r="F272" s="158">
        <v>1.1000000000000001</v>
      </c>
      <c r="G272" s="157">
        <f t="shared" si="8"/>
        <v>1.57233</v>
      </c>
      <c r="H272" s="155">
        <v>1.35</v>
      </c>
      <c r="I272" s="159">
        <f t="shared" si="9"/>
        <v>2.1226500000000001</v>
      </c>
      <c r="J272" s="160" t="s">
        <v>1242</v>
      </c>
      <c r="K272" s="161" t="s">
        <v>1243</v>
      </c>
      <c r="L272" s="131"/>
      <c r="M272" s="130"/>
    </row>
    <row r="273" spans="1:13" ht="11.25" customHeight="1">
      <c r="A273" s="142" t="s">
        <v>532</v>
      </c>
      <c r="B273" s="142" t="s">
        <v>1532</v>
      </c>
      <c r="C273" s="143">
        <v>2.73</v>
      </c>
      <c r="D273" s="144">
        <v>0.46489000000000003</v>
      </c>
      <c r="E273" s="144">
        <v>0.46489000000000003</v>
      </c>
      <c r="F273" s="145">
        <v>1.1000000000000001</v>
      </c>
      <c r="G273" s="144">
        <f t="shared" si="8"/>
        <v>0.51137999999999995</v>
      </c>
      <c r="H273" s="142">
        <v>1.35</v>
      </c>
      <c r="I273" s="146">
        <f t="shared" si="9"/>
        <v>0.69035999999999997</v>
      </c>
      <c r="J273" s="147" t="s">
        <v>1242</v>
      </c>
      <c r="K273" s="148" t="s">
        <v>1243</v>
      </c>
      <c r="L273" s="131"/>
      <c r="M273" s="130"/>
    </row>
    <row r="274" spans="1:13" ht="11.25" customHeight="1">
      <c r="A274" s="131" t="s">
        <v>533</v>
      </c>
      <c r="B274" s="131" t="s">
        <v>1532</v>
      </c>
      <c r="C274" s="149">
        <v>3.47</v>
      </c>
      <c r="D274" s="150">
        <v>0.65588999999999997</v>
      </c>
      <c r="E274" s="150">
        <v>0.65588999999999997</v>
      </c>
      <c r="F274" s="151">
        <v>1.1000000000000001</v>
      </c>
      <c r="G274" s="150">
        <f t="shared" si="8"/>
        <v>0.72148000000000001</v>
      </c>
      <c r="H274" s="131">
        <v>1.35</v>
      </c>
      <c r="I274" s="152">
        <f t="shared" si="9"/>
        <v>0.97399999999999998</v>
      </c>
      <c r="J274" s="153" t="s">
        <v>1242</v>
      </c>
      <c r="K274" s="154" t="s">
        <v>1243</v>
      </c>
      <c r="L274" s="131"/>
      <c r="M274" s="130"/>
    </row>
    <row r="275" spans="1:13" ht="11.25" customHeight="1">
      <c r="A275" s="131" t="s">
        <v>534</v>
      </c>
      <c r="B275" s="131" t="s">
        <v>1532</v>
      </c>
      <c r="C275" s="149">
        <v>4.92</v>
      </c>
      <c r="D275" s="150">
        <v>0.93078000000000005</v>
      </c>
      <c r="E275" s="150">
        <v>0.93078000000000005</v>
      </c>
      <c r="F275" s="151">
        <v>1.1000000000000001</v>
      </c>
      <c r="G275" s="150">
        <f t="shared" si="8"/>
        <v>1.02386</v>
      </c>
      <c r="H275" s="131">
        <v>1.35</v>
      </c>
      <c r="I275" s="152">
        <f t="shared" si="9"/>
        <v>1.3822099999999999</v>
      </c>
      <c r="J275" s="153" t="s">
        <v>1242</v>
      </c>
      <c r="K275" s="154" t="s">
        <v>1243</v>
      </c>
      <c r="L275" s="131"/>
      <c r="M275" s="130"/>
    </row>
    <row r="276" spans="1:13" ht="11.25" customHeight="1">
      <c r="A276" s="155" t="s">
        <v>535</v>
      </c>
      <c r="B276" s="155" t="s">
        <v>1532</v>
      </c>
      <c r="C276" s="156">
        <v>6.88</v>
      </c>
      <c r="D276" s="157">
        <v>1.3728</v>
      </c>
      <c r="E276" s="157">
        <v>1.3728</v>
      </c>
      <c r="F276" s="158">
        <v>1.1000000000000001</v>
      </c>
      <c r="G276" s="157">
        <f t="shared" si="8"/>
        <v>1.5100800000000001</v>
      </c>
      <c r="H276" s="155">
        <v>1.35</v>
      </c>
      <c r="I276" s="159">
        <f t="shared" si="9"/>
        <v>2.0386099999999998</v>
      </c>
      <c r="J276" s="160" t="s">
        <v>1242</v>
      </c>
      <c r="K276" s="161" t="s">
        <v>1243</v>
      </c>
      <c r="L276" s="131"/>
      <c r="M276" s="130"/>
    </row>
    <row r="277" spans="1:13" ht="11.25" customHeight="1">
      <c r="A277" s="142" t="s">
        <v>536</v>
      </c>
      <c r="B277" s="142" t="s">
        <v>1533</v>
      </c>
      <c r="C277" s="143">
        <v>2.2999999999999998</v>
      </c>
      <c r="D277" s="144">
        <v>0.46444000000000002</v>
      </c>
      <c r="E277" s="144">
        <v>0.46444000000000002</v>
      </c>
      <c r="F277" s="145">
        <v>1.1000000000000001</v>
      </c>
      <c r="G277" s="144">
        <f t="shared" si="8"/>
        <v>0.51088</v>
      </c>
      <c r="H277" s="142">
        <v>1.35</v>
      </c>
      <c r="I277" s="146">
        <f t="shared" si="9"/>
        <v>0.68969000000000003</v>
      </c>
      <c r="J277" s="147" t="s">
        <v>1242</v>
      </c>
      <c r="K277" s="148" t="s">
        <v>1243</v>
      </c>
      <c r="L277" s="131"/>
      <c r="M277" s="130"/>
    </row>
    <row r="278" spans="1:13" ht="11.25" customHeight="1">
      <c r="A278" s="131" t="s">
        <v>537</v>
      </c>
      <c r="B278" s="131" t="s">
        <v>1533</v>
      </c>
      <c r="C278" s="149">
        <v>3.03</v>
      </c>
      <c r="D278" s="150">
        <v>0.60768999999999995</v>
      </c>
      <c r="E278" s="150">
        <v>0.60768999999999995</v>
      </c>
      <c r="F278" s="151">
        <v>1.1000000000000001</v>
      </c>
      <c r="G278" s="150">
        <f t="shared" si="8"/>
        <v>0.66846000000000005</v>
      </c>
      <c r="H278" s="131">
        <v>1.35</v>
      </c>
      <c r="I278" s="152">
        <f t="shared" si="9"/>
        <v>0.90242</v>
      </c>
      <c r="J278" s="153" t="s">
        <v>1242</v>
      </c>
      <c r="K278" s="154" t="s">
        <v>1243</v>
      </c>
      <c r="L278" s="131"/>
      <c r="M278" s="130"/>
    </row>
    <row r="279" spans="1:13" ht="11.25" customHeight="1">
      <c r="A279" s="131" t="s">
        <v>538</v>
      </c>
      <c r="B279" s="131" t="s">
        <v>1533</v>
      </c>
      <c r="C279" s="149">
        <v>4.51</v>
      </c>
      <c r="D279" s="150">
        <v>0.85350999999999999</v>
      </c>
      <c r="E279" s="150">
        <v>0.85350999999999999</v>
      </c>
      <c r="F279" s="151">
        <v>1.1000000000000001</v>
      </c>
      <c r="G279" s="150">
        <f t="shared" si="8"/>
        <v>0.93886000000000003</v>
      </c>
      <c r="H279" s="131">
        <v>1.35</v>
      </c>
      <c r="I279" s="152">
        <f t="shared" si="9"/>
        <v>1.26746</v>
      </c>
      <c r="J279" s="153" t="s">
        <v>1242</v>
      </c>
      <c r="K279" s="154" t="s">
        <v>1243</v>
      </c>
      <c r="L279" s="131"/>
      <c r="M279" s="130"/>
    </row>
    <row r="280" spans="1:13" ht="11.25" customHeight="1">
      <c r="A280" s="155" t="s">
        <v>539</v>
      </c>
      <c r="B280" s="155" t="s">
        <v>1533</v>
      </c>
      <c r="C280" s="156">
        <v>7.51</v>
      </c>
      <c r="D280" s="157">
        <v>1.40113</v>
      </c>
      <c r="E280" s="157">
        <v>1.40113</v>
      </c>
      <c r="F280" s="158">
        <v>1.1000000000000001</v>
      </c>
      <c r="G280" s="157">
        <f t="shared" si="8"/>
        <v>1.5412399999999999</v>
      </c>
      <c r="H280" s="155">
        <v>1.35</v>
      </c>
      <c r="I280" s="159">
        <f t="shared" si="9"/>
        <v>2.08067</v>
      </c>
      <c r="J280" s="160" t="s">
        <v>1242</v>
      </c>
      <c r="K280" s="161" t="s">
        <v>1243</v>
      </c>
      <c r="L280" s="131"/>
      <c r="M280" s="130"/>
    </row>
    <row r="281" spans="1:13" ht="11.25" customHeight="1">
      <c r="A281" s="142" t="s">
        <v>1325</v>
      </c>
      <c r="B281" s="142" t="s">
        <v>1534</v>
      </c>
      <c r="C281" s="143">
        <v>2.23</v>
      </c>
      <c r="D281" s="144">
        <v>0.45293</v>
      </c>
      <c r="E281" s="144">
        <v>0.45293</v>
      </c>
      <c r="F281" s="145">
        <v>1.1000000000000001</v>
      </c>
      <c r="G281" s="144">
        <f t="shared" si="8"/>
        <v>0.49822</v>
      </c>
      <c r="H281" s="142">
        <v>1.35</v>
      </c>
      <c r="I281" s="146">
        <f t="shared" si="9"/>
        <v>0.67259999999999998</v>
      </c>
      <c r="J281" s="147" t="s">
        <v>1242</v>
      </c>
      <c r="K281" s="148" t="s">
        <v>1243</v>
      </c>
      <c r="L281" s="131"/>
      <c r="M281" s="130"/>
    </row>
    <row r="282" spans="1:13" ht="11.25" customHeight="1">
      <c r="A282" s="131" t="s">
        <v>1326</v>
      </c>
      <c r="B282" s="131" t="s">
        <v>1534</v>
      </c>
      <c r="C282" s="149">
        <v>2.84</v>
      </c>
      <c r="D282" s="150">
        <v>0.56142999999999998</v>
      </c>
      <c r="E282" s="150">
        <v>0.56142999999999998</v>
      </c>
      <c r="F282" s="151">
        <v>1.1000000000000001</v>
      </c>
      <c r="G282" s="150">
        <f t="shared" si="8"/>
        <v>0.61756999999999995</v>
      </c>
      <c r="H282" s="131">
        <v>1.35</v>
      </c>
      <c r="I282" s="152">
        <f t="shared" si="9"/>
        <v>0.83372000000000002</v>
      </c>
      <c r="J282" s="153" t="s">
        <v>1242</v>
      </c>
      <c r="K282" s="154" t="s">
        <v>1243</v>
      </c>
      <c r="L282" s="131"/>
      <c r="M282" s="130"/>
    </row>
    <row r="283" spans="1:13" ht="11.25" customHeight="1">
      <c r="A283" s="131" t="s">
        <v>1327</v>
      </c>
      <c r="B283" s="131" t="s">
        <v>1534</v>
      </c>
      <c r="C283" s="149">
        <v>3.81</v>
      </c>
      <c r="D283" s="150">
        <v>0.74863999999999997</v>
      </c>
      <c r="E283" s="150">
        <v>0.74863999999999997</v>
      </c>
      <c r="F283" s="151">
        <v>1.1000000000000001</v>
      </c>
      <c r="G283" s="150">
        <f t="shared" si="8"/>
        <v>0.82350000000000001</v>
      </c>
      <c r="H283" s="131">
        <v>1.35</v>
      </c>
      <c r="I283" s="152">
        <f t="shared" si="9"/>
        <v>1.1117300000000001</v>
      </c>
      <c r="J283" s="153" t="s">
        <v>1242</v>
      </c>
      <c r="K283" s="154" t="s">
        <v>1243</v>
      </c>
      <c r="L283" s="131"/>
      <c r="M283" s="130"/>
    </row>
    <row r="284" spans="1:13" ht="11.25" customHeight="1">
      <c r="A284" s="155" t="s">
        <v>1328</v>
      </c>
      <c r="B284" s="155" t="s">
        <v>1534</v>
      </c>
      <c r="C284" s="156">
        <v>6.15</v>
      </c>
      <c r="D284" s="157">
        <v>1.2264299999999999</v>
      </c>
      <c r="E284" s="157">
        <v>1.2264299999999999</v>
      </c>
      <c r="F284" s="158">
        <v>1.1000000000000001</v>
      </c>
      <c r="G284" s="157">
        <f t="shared" si="8"/>
        <v>1.34907</v>
      </c>
      <c r="H284" s="155">
        <v>1.35</v>
      </c>
      <c r="I284" s="159">
        <f t="shared" si="9"/>
        <v>1.82124</v>
      </c>
      <c r="J284" s="160" t="s">
        <v>1242</v>
      </c>
      <c r="K284" s="161" t="s">
        <v>1243</v>
      </c>
      <c r="L284" s="131"/>
      <c r="M284" s="130"/>
    </row>
    <row r="285" spans="1:13" ht="11.25" customHeight="1">
      <c r="A285" s="142" t="s">
        <v>540</v>
      </c>
      <c r="B285" s="142" t="s">
        <v>1535</v>
      </c>
      <c r="C285" s="143">
        <v>5.3</v>
      </c>
      <c r="D285" s="144">
        <v>3.4710200000000002</v>
      </c>
      <c r="E285" s="144">
        <v>3.4710200000000002</v>
      </c>
      <c r="F285" s="145">
        <v>1</v>
      </c>
      <c r="G285" s="144">
        <f t="shared" si="8"/>
        <v>3.4710200000000002</v>
      </c>
      <c r="H285" s="143">
        <v>1.7</v>
      </c>
      <c r="I285" s="146">
        <f t="shared" si="9"/>
        <v>5.9007300000000003</v>
      </c>
      <c r="J285" s="147" t="s">
        <v>1239</v>
      </c>
      <c r="K285" s="148" t="s">
        <v>1244</v>
      </c>
      <c r="L285" s="131"/>
      <c r="M285" s="130"/>
    </row>
    <row r="286" spans="1:13" ht="11.25" customHeight="1">
      <c r="A286" s="131" t="s">
        <v>541</v>
      </c>
      <c r="B286" s="131" t="s">
        <v>1535</v>
      </c>
      <c r="C286" s="149">
        <v>6.28</v>
      </c>
      <c r="D286" s="150">
        <v>4.0247700000000002</v>
      </c>
      <c r="E286" s="150">
        <v>4.0247700000000002</v>
      </c>
      <c r="F286" s="151">
        <v>1</v>
      </c>
      <c r="G286" s="150">
        <f t="shared" si="8"/>
        <v>4.0247700000000002</v>
      </c>
      <c r="H286" s="149">
        <v>1.7</v>
      </c>
      <c r="I286" s="152">
        <f t="shared" si="9"/>
        <v>6.8421099999999999</v>
      </c>
      <c r="J286" s="153" t="s">
        <v>1239</v>
      </c>
      <c r="K286" s="154" t="s">
        <v>1244</v>
      </c>
      <c r="L286" s="131"/>
      <c r="M286" s="130"/>
    </row>
    <row r="287" spans="1:13" ht="11.25" customHeight="1">
      <c r="A287" s="131" t="s">
        <v>542</v>
      </c>
      <c r="B287" s="131" t="s">
        <v>1535</v>
      </c>
      <c r="C287" s="149">
        <v>9.08</v>
      </c>
      <c r="D287" s="150">
        <v>5.1959999999999997</v>
      </c>
      <c r="E287" s="150">
        <v>5.1959999999999997</v>
      </c>
      <c r="F287" s="151">
        <v>1</v>
      </c>
      <c r="G287" s="150">
        <f t="shared" si="8"/>
        <v>5.1959999999999997</v>
      </c>
      <c r="H287" s="149">
        <v>1.7</v>
      </c>
      <c r="I287" s="152">
        <f t="shared" si="9"/>
        <v>8.8331999999999997</v>
      </c>
      <c r="J287" s="153" t="s">
        <v>1239</v>
      </c>
      <c r="K287" s="154" t="s">
        <v>1244</v>
      </c>
      <c r="L287" s="131"/>
      <c r="M287" s="130"/>
    </row>
    <row r="288" spans="1:13" ht="11.25" customHeight="1">
      <c r="A288" s="155" t="s">
        <v>543</v>
      </c>
      <c r="B288" s="155" t="s">
        <v>1535</v>
      </c>
      <c r="C288" s="156">
        <v>22.45</v>
      </c>
      <c r="D288" s="157">
        <v>9.3093900000000005</v>
      </c>
      <c r="E288" s="157">
        <v>9.3093900000000005</v>
      </c>
      <c r="F288" s="158">
        <v>1</v>
      </c>
      <c r="G288" s="157">
        <f t="shared" si="8"/>
        <v>9.3093900000000005</v>
      </c>
      <c r="H288" s="156">
        <v>1.7</v>
      </c>
      <c r="I288" s="159">
        <f t="shared" si="9"/>
        <v>15.82596</v>
      </c>
      <c r="J288" s="160" t="s">
        <v>1239</v>
      </c>
      <c r="K288" s="161" t="s">
        <v>1244</v>
      </c>
      <c r="L288" s="131"/>
      <c r="M288" s="130"/>
    </row>
    <row r="289" spans="1:13" ht="11.25" customHeight="1">
      <c r="A289" s="142" t="s">
        <v>544</v>
      </c>
      <c r="B289" s="142" t="s">
        <v>1536</v>
      </c>
      <c r="C289" s="143">
        <v>7</v>
      </c>
      <c r="D289" s="144">
        <v>9.07498</v>
      </c>
      <c r="E289" s="144">
        <v>9.07498</v>
      </c>
      <c r="F289" s="145">
        <v>1</v>
      </c>
      <c r="G289" s="144">
        <f t="shared" si="8"/>
        <v>9.07498</v>
      </c>
      <c r="H289" s="143">
        <v>1.7</v>
      </c>
      <c r="I289" s="146">
        <f t="shared" si="9"/>
        <v>15.42747</v>
      </c>
      <c r="J289" s="147" t="s">
        <v>1239</v>
      </c>
      <c r="K289" s="148" t="s">
        <v>1244</v>
      </c>
      <c r="L289" s="131"/>
      <c r="M289" s="130"/>
    </row>
    <row r="290" spans="1:13" ht="11.25" customHeight="1">
      <c r="A290" s="131" t="s">
        <v>545</v>
      </c>
      <c r="B290" s="131" t="s">
        <v>1536</v>
      </c>
      <c r="C290" s="149">
        <v>14.4</v>
      </c>
      <c r="D290" s="150">
        <v>11.330590000000001</v>
      </c>
      <c r="E290" s="150">
        <v>11.330590000000001</v>
      </c>
      <c r="F290" s="151">
        <v>1</v>
      </c>
      <c r="G290" s="150">
        <f t="shared" si="8"/>
        <v>11.330590000000001</v>
      </c>
      <c r="H290" s="149">
        <v>1.7</v>
      </c>
      <c r="I290" s="152">
        <f t="shared" si="9"/>
        <v>19.262</v>
      </c>
      <c r="J290" s="153" t="s">
        <v>1239</v>
      </c>
      <c r="K290" s="154" t="s">
        <v>1244</v>
      </c>
      <c r="L290" s="131"/>
      <c r="M290" s="130"/>
    </row>
    <row r="291" spans="1:13" ht="11.25" customHeight="1">
      <c r="A291" s="131" t="s">
        <v>546</v>
      </c>
      <c r="B291" s="131" t="s">
        <v>1536</v>
      </c>
      <c r="C291" s="149">
        <v>26.15</v>
      </c>
      <c r="D291" s="150">
        <v>16.589410000000001</v>
      </c>
      <c r="E291" s="150">
        <v>16.589410000000001</v>
      </c>
      <c r="F291" s="151">
        <v>1</v>
      </c>
      <c r="G291" s="150">
        <f t="shared" si="8"/>
        <v>16.589410000000001</v>
      </c>
      <c r="H291" s="149">
        <v>1.7</v>
      </c>
      <c r="I291" s="152">
        <f t="shared" si="9"/>
        <v>28.202000000000002</v>
      </c>
      <c r="J291" s="153" t="s">
        <v>1239</v>
      </c>
      <c r="K291" s="154" t="s">
        <v>1244</v>
      </c>
      <c r="L291" s="131"/>
      <c r="M291" s="130"/>
    </row>
    <row r="292" spans="1:13" ht="11.25" customHeight="1">
      <c r="A292" s="155" t="s">
        <v>547</v>
      </c>
      <c r="B292" s="155" t="s">
        <v>1536</v>
      </c>
      <c r="C292" s="156">
        <v>37.75</v>
      </c>
      <c r="D292" s="157">
        <v>21.519130000000001</v>
      </c>
      <c r="E292" s="157">
        <v>21.519130000000001</v>
      </c>
      <c r="F292" s="158">
        <v>1</v>
      </c>
      <c r="G292" s="157">
        <f t="shared" si="8"/>
        <v>21.519130000000001</v>
      </c>
      <c r="H292" s="156">
        <v>1.7</v>
      </c>
      <c r="I292" s="159">
        <f t="shared" si="9"/>
        <v>36.582520000000002</v>
      </c>
      <c r="J292" s="160" t="s">
        <v>1239</v>
      </c>
      <c r="K292" s="161" t="s">
        <v>1244</v>
      </c>
      <c r="L292" s="131"/>
      <c r="M292" s="130"/>
    </row>
    <row r="293" spans="1:13" ht="11.25" customHeight="1">
      <c r="A293" s="142" t="s">
        <v>548</v>
      </c>
      <c r="B293" s="142" t="s">
        <v>1537</v>
      </c>
      <c r="C293" s="143">
        <v>6.98</v>
      </c>
      <c r="D293" s="144">
        <v>4.2299899999999999</v>
      </c>
      <c r="E293" s="144">
        <v>4.2299899999999999</v>
      </c>
      <c r="F293" s="145">
        <v>1</v>
      </c>
      <c r="G293" s="144">
        <f t="shared" si="8"/>
        <v>4.2299899999999999</v>
      </c>
      <c r="H293" s="143">
        <v>1.7</v>
      </c>
      <c r="I293" s="146">
        <f t="shared" si="9"/>
        <v>7.1909799999999997</v>
      </c>
      <c r="J293" s="147" t="s">
        <v>1239</v>
      </c>
      <c r="K293" s="148" t="s">
        <v>1244</v>
      </c>
      <c r="L293" s="131"/>
      <c r="M293" s="130"/>
    </row>
    <row r="294" spans="1:13" ht="11.25" customHeight="1">
      <c r="A294" s="131" t="s">
        <v>549</v>
      </c>
      <c r="B294" s="131" t="s">
        <v>1537</v>
      </c>
      <c r="C294" s="149">
        <v>8.7899999999999991</v>
      </c>
      <c r="D294" s="150">
        <v>4.9246299999999996</v>
      </c>
      <c r="E294" s="150">
        <v>4.9246299999999996</v>
      </c>
      <c r="F294" s="151">
        <v>1</v>
      </c>
      <c r="G294" s="150">
        <f t="shared" si="8"/>
        <v>4.9246299999999996</v>
      </c>
      <c r="H294" s="149">
        <v>1.7</v>
      </c>
      <c r="I294" s="152">
        <f t="shared" si="9"/>
        <v>8.3718699999999995</v>
      </c>
      <c r="J294" s="153" t="s">
        <v>1239</v>
      </c>
      <c r="K294" s="154" t="s">
        <v>1244</v>
      </c>
      <c r="L294" s="131"/>
      <c r="M294" s="130"/>
    </row>
    <row r="295" spans="1:13" ht="11.25" customHeight="1">
      <c r="A295" s="131" t="s">
        <v>550</v>
      </c>
      <c r="B295" s="131" t="s">
        <v>1537</v>
      </c>
      <c r="C295" s="149">
        <v>12.62</v>
      </c>
      <c r="D295" s="150">
        <v>6.2925599999999999</v>
      </c>
      <c r="E295" s="150">
        <v>6.2925599999999999</v>
      </c>
      <c r="F295" s="151">
        <v>1</v>
      </c>
      <c r="G295" s="150">
        <f t="shared" si="8"/>
        <v>6.2925599999999999</v>
      </c>
      <c r="H295" s="149">
        <v>1.7</v>
      </c>
      <c r="I295" s="152">
        <f t="shared" si="9"/>
        <v>10.69735</v>
      </c>
      <c r="J295" s="153" t="s">
        <v>1239</v>
      </c>
      <c r="K295" s="154" t="s">
        <v>1244</v>
      </c>
      <c r="L295" s="131"/>
      <c r="M295" s="130"/>
    </row>
    <row r="296" spans="1:13" ht="11.25" customHeight="1">
      <c r="A296" s="155" t="s">
        <v>551</v>
      </c>
      <c r="B296" s="155" t="s">
        <v>1537</v>
      </c>
      <c r="C296" s="156">
        <v>19.95</v>
      </c>
      <c r="D296" s="157">
        <v>9.0387400000000007</v>
      </c>
      <c r="E296" s="157">
        <v>9.0387400000000007</v>
      </c>
      <c r="F296" s="158">
        <v>1</v>
      </c>
      <c r="G296" s="157">
        <f t="shared" si="8"/>
        <v>9.0387400000000007</v>
      </c>
      <c r="H296" s="156">
        <v>1.7</v>
      </c>
      <c r="I296" s="159">
        <f t="shared" si="9"/>
        <v>15.36586</v>
      </c>
      <c r="J296" s="160" t="s">
        <v>1239</v>
      </c>
      <c r="K296" s="161" t="s">
        <v>1244</v>
      </c>
      <c r="L296" s="131"/>
      <c r="M296" s="130"/>
    </row>
    <row r="297" spans="1:13" ht="11.25" customHeight="1">
      <c r="A297" s="142" t="s">
        <v>552</v>
      </c>
      <c r="B297" s="142" t="s">
        <v>1538</v>
      </c>
      <c r="C297" s="143">
        <v>5.38</v>
      </c>
      <c r="D297" s="144">
        <v>3.7039599999999999</v>
      </c>
      <c r="E297" s="144">
        <v>3.7039599999999999</v>
      </c>
      <c r="F297" s="145">
        <v>1</v>
      </c>
      <c r="G297" s="144">
        <f t="shared" si="8"/>
        <v>3.7039599999999999</v>
      </c>
      <c r="H297" s="143">
        <v>1.7</v>
      </c>
      <c r="I297" s="146">
        <f t="shared" si="9"/>
        <v>6.2967300000000002</v>
      </c>
      <c r="J297" s="147" t="s">
        <v>1239</v>
      </c>
      <c r="K297" s="148" t="s">
        <v>1244</v>
      </c>
      <c r="L297" s="131"/>
      <c r="M297" s="130"/>
    </row>
    <row r="298" spans="1:13" ht="11.25" customHeight="1">
      <c r="A298" s="131" t="s">
        <v>553</v>
      </c>
      <c r="B298" s="131" t="s">
        <v>1538</v>
      </c>
      <c r="C298" s="149">
        <v>6.42</v>
      </c>
      <c r="D298" s="150">
        <v>4.1026899999999999</v>
      </c>
      <c r="E298" s="150">
        <v>4.1026899999999999</v>
      </c>
      <c r="F298" s="151">
        <v>1</v>
      </c>
      <c r="G298" s="150">
        <f t="shared" si="8"/>
        <v>4.1026899999999999</v>
      </c>
      <c r="H298" s="149">
        <v>1.7</v>
      </c>
      <c r="I298" s="152">
        <f t="shared" si="9"/>
        <v>6.9745699999999999</v>
      </c>
      <c r="J298" s="153" t="s">
        <v>1239</v>
      </c>
      <c r="K298" s="154" t="s">
        <v>1244</v>
      </c>
      <c r="L298" s="131"/>
      <c r="M298" s="130"/>
    </row>
    <row r="299" spans="1:13" ht="11.25" customHeight="1">
      <c r="A299" s="131" t="s">
        <v>554</v>
      </c>
      <c r="B299" s="131" t="s">
        <v>1538</v>
      </c>
      <c r="C299" s="149">
        <v>9.4600000000000009</v>
      </c>
      <c r="D299" s="150">
        <v>5.1243100000000004</v>
      </c>
      <c r="E299" s="150">
        <v>5.1243100000000004</v>
      </c>
      <c r="F299" s="151">
        <v>1</v>
      </c>
      <c r="G299" s="150">
        <f t="shared" si="8"/>
        <v>5.1243100000000004</v>
      </c>
      <c r="H299" s="149">
        <v>1.7</v>
      </c>
      <c r="I299" s="152">
        <f t="shared" si="9"/>
        <v>8.7113300000000002</v>
      </c>
      <c r="J299" s="153" t="s">
        <v>1239</v>
      </c>
      <c r="K299" s="154" t="s">
        <v>1244</v>
      </c>
      <c r="L299" s="131"/>
      <c r="M299" s="130"/>
    </row>
    <row r="300" spans="1:13" ht="11.25" customHeight="1">
      <c r="A300" s="155" t="s">
        <v>555</v>
      </c>
      <c r="B300" s="155" t="s">
        <v>1538</v>
      </c>
      <c r="C300" s="156">
        <v>15.6</v>
      </c>
      <c r="D300" s="157">
        <v>7.6687799999999999</v>
      </c>
      <c r="E300" s="157">
        <v>7.6687799999999999</v>
      </c>
      <c r="F300" s="158">
        <v>1</v>
      </c>
      <c r="G300" s="157">
        <f t="shared" si="8"/>
        <v>7.6687799999999999</v>
      </c>
      <c r="H300" s="156">
        <v>1.7</v>
      </c>
      <c r="I300" s="159">
        <f t="shared" si="9"/>
        <v>13.03693</v>
      </c>
      <c r="J300" s="160" t="s">
        <v>1239</v>
      </c>
      <c r="K300" s="161" t="s">
        <v>1244</v>
      </c>
      <c r="L300" s="131"/>
      <c r="M300" s="130"/>
    </row>
    <row r="301" spans="1:13" ht="11.25" customHeight="1">
      <c r="A301" s="142" t="s">
        <v>556</v>
      </c>
      <c r="B301" s="142" t="s">
        <v>1539</v>
      </c>
      <c r="C301" s="143">
        <v>7.27</v>
      </c>
      <c r="D301" s="144">
        <v>3.7176999999999998</v>
      </c>
      <c r="E301" s="144">
        <v>3.7176999999999998</v>
      </c>
      <c r="F301" s="145">
        <v>1</v>
      </c>
      <c r="G301" s="144">
        <f t="shared" si="8"/>
        <v>3.7176999999999998</v>
      </c>
      <c r="H301" s="143">
        <v>1.7</v>
      </c>
      <c r="I301" s="146">
        <f t="shared" si="9"/>
        <v>6.3200900000000004</v>
      </c>
      <c r="J301" s="147" t="s">
        <v>1239</v>
      </c>
      <c r="K301" s="148" t="s">
        <v>1244</v>
      </c>
      <c r="L301" s="131"/>
      <c r="M301" s="130"/>
    </row>
    <row r="302" spans="1:13" ht="11.25" customHeight="1">
      <c r="A302" s="131" t="s">
        <v>557</v>
      </c>
      <c r="B302" s="131" t="s">
        <v>1539</v>
      </c>
      <c r="C302" s="149">
        <v>8.73</v>
      </c>
      <c r="D302" s="150">
        <v>4.2832400000000002</v>
      </c>
      <c r="E302" s="150">
        <v>4.2832400000000002</v>
      </c>
      <c r="F302" s="151">
        <v>1</v>
      </c>
      <c r="G302" s="150">
        <f t="shared" si="8"/>
        <v>4.2832400000000002</v>
      </c>
      <c r="H302" s="149">
        <v>1.7</v>
      </c>
      <c r="I302" s="152">
        <f t="shared" si="9"/>
        <v>7.2815099999999999</v>
      </c>
      <c r="J302" s="153" t="s">
        <v>1239</v>
      </c>
      <c r="K302" s="154" t="s">
        <v>1244</v>
      </c>
      <c r="L302" s="131"/>
      <c r="M302" s="130"/>
    </row>
    <row r="303" spans="1:13" ht="11.25" customHeight="1">
      <c r="A303" s="131" t="s">
        <v>558</v>
      </c>
      <c r="B303" s="131" t="s">
        <v>1539</v>
      </c>
      <c r="C303" s="149">
        <v>10.96</v>
      </c>
      <c r="D303" s="150">
        <v>5.1940999999999997</v>
      </c>
      <c r="E303" s="150">
        <v>5.1940999999999997</v>
      </c>
      <c r="F303" s="151">
        <v>1</v>
      </c>
      <c r="G303" s="150">
        <f t="shared" si="8"/>
        <v>5.1940999999999997</v>
      </c>
      <c r="H303" s="149">
        <v>1.7</v>
      </c>
      <c r="I303" s="152">
        <f t="shared" si="9"/>
        <v>8.8299699999999994</v>
      </c>
      <c r="J303" s="153" t="s">
        <v>1239</v>
      </c>
      <c r="K303" s="154" t="s">
        <v>1244</v>
      </c>
      <c r="L303" s="131"/>
      <c r="M303" s="130"/>
    </row>
    <row r="304" spans="1:13" ht="11.25" customHeight="1">
      <c r="A304" s="155" t="s">
        <v>559</v>
      </c>
      <c r="B304" s="155" t="s">
        <v>1539</v>
      </c>
      <c r="C304" s="156">
        <v>15.38</v>
      </c>
      <c r="D304" s="157">
        <v>7.0592800000000002</v>
      </c>
      <c r="E304" s="157">
        <v>7.0592800000000002</v>
      </c>
      <c r="F304" s="158">
        <v>1</v>
      </c>
      <c r="G304" s="157">
        <f t="shared" si="8"/>
        <v>7.0592800000000002</v>
      </c>
      <c r="H304" s="156">
        <v>1.7</v>
      </c>
      <c r="I304" s="159">
        <f t="shared" si="9"/>
        <v>12.000780000000001</v>
      </c>
      <c r="J304" s="160" t="s">
        <v>1239</v>
      </c>
      <c r="K304" s="161" t="s">
        <v>1244</v>
      </c>
      <c r="L304" s="131"/>
      <c r="M304" s="130"/>
    </row>
    <row r="305" spans="1:13" ht="11.25" customHeight="1">
      <c r="A305" s="142" t="s">
        <v>560</v>
      </c>
      <c r="B305" s="142" t="s">
        <v>1540</v>
      </c>
      <c r="C305" s="143">
        <v>5.6</v>
      </c>
      <c r="D305" s="144">
        <v>3.2542499999999999</v>
      </c>
      <c r="E305" s="144">
        <v>3.2542499999999999</v>
      </c>
      <c r="F305" s="145">
        <v>1</v>
      </c>
      <c r="G305" s="144">
        <f t="shared" si="8"/>
        <v>3.2542499999999999</v>
      </c>
      <c r="H305" s="143">
        <v>1.7</v>
      </c>
      <c r="I305" s="146">
        <f t="shared" si="9"/>
        <v>5.5322300000000002</v>
      </c>
      <c r="J305" s="147" t="s">
        <v>1239</v>
      </c>
      <c r="K305" s="148" t="s">
        <v>1244</v>
      </c>
      <c r="L305" s="131"/>
      <c r="M305" s="130"/>
    </row>
    <row r="306" spans="1:13" ht="11.25" customHeight="1">
      <c r="A306" s="131" t="s">
        <v>561</v>
      </c>
      <c r="B306" s="131" t="s">
        <v>1540</v>
      </c>
      <c r="C306" s="149">
        <v>6.65</v>
      </c>
      <c r="D306" s="150">
        <v>3.58928</v>
      </c>
      <c r="E306" s="150">
        <v>3.58928</v>
      </c>
      <c r="F306" s="151">
        <v>1</v>
      </c>
      <c r="G306" s="150">
        <f t="shared" si="8"/>
        <v>3.58928</v>
      </c>
      <c r="H306" s="149">
        <v>1.7</v>
      </c>
      <c r="I306" s="152">
        <f t="shared" si="9"/>
        <v>6.1017799999999998</v>
      </c>
      <c r="J306" s="153" t="s">
        <v>1239</v>
      </c>
      <c r="K306" s="154" t="s">
        <v>1244</v>
      </c>
      <c r="L306" s="131"/>
      <c r="M306" s="130"/>
    </row>
    <row r="307" spans="1:13" ht="11.25" customHeight="1">
      <c r="A307" s="131" t="s">
        <v>562</v>
      </c>
      <c r="B307" s="131" t="s">
        <v>1540</v>
      </c>
      <c r="C307" s="149">
        <v>8.83</v>
      </c>
      <c r="D307" s="150">
        <v>4.2601899999999997</v>
      </c>
      <c r="E307" s="150">
        <v>4.2601899999999997</v>
      </c>
      <c r="F307" s="151">
        <v>1</v>
      </c>
      <c r="G307" s="150">
        <f t="shared" si="8"/>
        <v>4.2601899999999997</v>
      </c>
      <c r="H307" s="149">
        <v>1.7</v>
      </c>
      <c r="I307" s="152">
        <f t="shared" si="9"/>
        <v>7.2423200000000003</v>
      </c>
      <c r="J307" s="153" t="s">
        <v>1239</v>
      </c>
      <c r="K307" s="154" t="s">
        <v>1244</v>
      </c>
      <c r="L307" s="131"/>
      <c r="M307" s="130"/>
    </row>
    <row r="308" spans="1:13" ht="11.25" customHeight="1">
      <c r="A308" s="155" t="s">
        <v>563</v>
      </c>
      <c r="B308" s="155" t="s">
        <v>1540</v>
      </c>
      <c r="C308" s="156">
        <v>13.92</v>
      </c>
      <c r="D308" s="157">
        <v>6.2724500000000001</v>
      </c>
      <c r="E308" s="157">
        <v>6.2724500000000001</v>
      </c>
      <c r="F308" s="158">
        <v>1</v>
      </c>
      <c r="G308" s="157">
        <f t="shared" si="8"/>
        <v>6.2724500000000001</v>
      </c>
      <c r="H308" s="156">
        <v>1.7</v>
      </c>
      <c r="I308" s="159">
        <f t="shared" si="9"/>
        <v>10.663169999999999</v>
      </c>
      <c r="J308" s="160" t="s">
        <v>1239</v>
      </c>
      <c r="K308" s="161" t="s">
        <v>1244</v>
      </c>
      <c r="L308" s="131"/>
      <c r="M308" s="130"/>
    </row>
    <row r="309" spans="1:13" ht="11.25" customHeight="1">
      <c r="A309" s="142" t="s">
        <v>564</v>
      </c>
      <c r="B309" s="142" t="s">
        <v>1541</v>
      </c>
      <c r="C309" s="143">
        <v>3.96</v>
      </c>
      <c r="D309" s="144">
        <v>2.7714799999999999</v>
      </c>
      <c r="E309" s="144">
        <v>2.7714799999999999</v>
      </c>
      <c r="F309" s="145">
        <v>1</v>
      </c>
      <c r="G309" s="144">
        <f t="shared" si="8"/>
        <v>2.7714799999999999</v>
      </c>
      <c r="H309" s="143">
        <v>1.7</v>
      </c>
      <c r="I309" s="146">
        <f t="shared" si="9"/>
        <v>4.7115200000000002</v>
      </c>
      <c r="J309" s="147" t="s">
        <v>1239</v>
      </c>
      <c r="K309" s="148" t="s">
        <v>1244</v>
      </c>
      <c r="L309" s="131"/>
      <c r="M309" s="130"/>
    </row>
    <row r="310" spans="1:13" ht="11.25" customHeight="1">
      <c r="A310" s="131" t="s">
        <v>565</v>
      </c>
      <c r="B310" s="131" t="s">
        <v>1541</v>
      </c>
      <c r="C310" s="149">
        <v>4.55</v>
      </c>
      <c r="D310" s="150">
        <v>2.7955800000000002</v>
      </c>
      <c r="E310" s="150">
        <v>2.7955800000000002</v>
      </c>
      <c r="F310" s="151">
        <v>1</v>
      </c>
      <c r="G310" s="150">
        <f t="shared" si="8"/>
        <v>2.7955800000000002</v>
      </c>
      <c r="H310" s="149">
        <v>1.7</v>
      </c>
      <c r="I310" s="152">
        <f t="shared" si="9"/>
        <v>4.7524899999999999</v>
      </c>
      <c r="J310" s="153" t="s">
        <v>1239</v>
      </c>
      <c r="K310" s="154" t="s">
        <v>1244</v>
      </c>
      <c r="L310" s="131"/>
      <c r="M310" s="130"/>
    </row>
    <row r="311" spans="1:13" ht="11.25" customHeight="1">
      <c r="A311" s="131" t="s">
        <v>566</v>
      </c>
      <c r="B311" s="131" t="s">
        <v>1541</v>
      </c>
      <c r="C311" s="149">
        <v>7.77</v>
      </c>
      <c r="D311" s="150">
        <v>4.0629999999999997</v>
      </c>
      <c r="E311" s="150">
        <v>4.0629999999999997</v>
      </c>
      <c r="F311" s="151">
        <v>1</v>
      </c>
      <c r="G311" s="150">
        <f t="shared" si="8"/>
        <v>4.0629999999999997</v>
      </c>
      <c r="H311" s="149">
        <v>1.7</v>
      </c>
      <c r="I311" s="152">
        <f t="shared" si="9"/>
        <v>6.9070999999999998</v>
      </c>
      <c r="J311" s="153" t="s">
        <v>1239</v>
      </c>
      <c r="K311" s="154" t="s">
        <v>1244</v>
      </c>
      <c r="L311" s="131"/>
      <c r="M311" s="130"/>
    </row>
    <row r="312" spans="1:13" ht="11.25" customHeight="1">
      <c r="A312" s="155" t="s">
        <v>567</v>
      </c>
      <c r="B312" s="155" t="s">
        <v>1541</v>
      </c>
      <c r="C312" s="156">
        <v>14.73</v>
      </c>
      <c r="D312" s="157">
        <v>6.85649</v>
      </c>
      <c r="E312" s="157">
        <v>6.85649</v>
      </c>
      <c r="F312" s="158">
        <v>1</v>
      </c>
      <c r="G312" s="157">
        <f t="shared" si="8"/>
        <v>6.85649</v>
      </c>
      <c r="H312" s="156">
        <v>1.7</v>
      </c>
      <c r="I312" s="159">
        <f t="shared" si="9"/>
        <v>11.656029999999999</v>
      </c>
      <c r="J312" s="160" t="s">
        <v>1239</v>
      </c>
      <c r="K312" s="161" t="s">
        <v>1244</v>
      </c>
      <c r="L312" s="131"/>
      <c r="M312" s="130"/>
    </row>
    <row r="313" spans="1:13" ht="11.25" customHeight="1">
      <c r="A313" s="142" t="s">
        <v>568</v>
      </c>
      <c r="B313" s="142" t="s">
        <v>1542</v>
      </c>
      <c r="C313" s="143">
        <v>2.2400000000000002</v>
      </c>
      <c r="D313" s="144">
        <v>2.6958199999999999</v>
      </c>
      <c r="E313" s="144">
        <v>2.6958199999999999</v>
      </c>
      <c r="F313" s="145">
        <v>1</v>
      </c>
      <c r="G313" s="144">
        <f t="shared" si="8"/>
        <v>2.6958199999999999</v>
      </c>
      <c r="H313" s="143">
        <v>1.7</v>
      </c>
      <c r="I313" s="146">
        <f t="shared" si="9"/>
        <v>4.5828899999999999</v>
      </c>
      <c r="J313" s="147" t="s">
        <v>1239</v>
      </c>
      <c r="K313" s="148" t="s">
        <v>1244</v>
      </c>
      <c r="L313" s="131"/>
      <c r="M313" s="130"/>
    </row>
    <row r="314" spans="1:13" ht="11.25" customHeight="1">
      <c r="A314" s="131" t="s">
        <v>569</v>
      </c>
      <c r="B314" s="131" t="s">
        <v>1542</v>
      </c>
      <c r="C314" s="149">
        <v>3.58</v>
      </c>
      <c r="D314" s="150">
        <v>2.8069899999999999</v>
      </c>
      <c r="E314" s="150">
        <v>2.8069899999999999</v>
      </c>
      <c r="F314" s="151">
        <v>1</v>
      </c>
      <c r="G314" s="150">
        <f t="shared" si="8"/>
        <v>2.8069899999999999</v>
      </c>
      <c r="H314" s="149">
        <v>1.7</v>
      </c>
      <c r="I314" s="152">
        <f t="shared" si="9"/>
        <v>4.7718800000000003</v>
      </c>
      <c r="J314" s="153" t="s">
        <v>1239</v>
      </c>
      <c r="K314" s="154" t="s">
        <v>1244</v>
      </c>
      <c r="L314" s="131"/>
      <c r="M314" s="130"/>
    </row>
    <row r="315" spans="1:13" ht="11.25" customHeight="1">
      <c r="A315" s="131" t="s">
        <v>570</v>
      </c>
      <c r="B315" s="131" t="s">
        <v>1542</v>
      </c>
      <c r="C315" s="149">
        <v>7.13</v>
      </c>
      <c r="D315" s="150">
        <v>3.7061000000000002</v>
      </c>
      <c r="E315" s="150">
        <v>3.7061000000000002</v>
      </c>
      <c r="F315" s="151">
        <v>1</v>
      </c>
      <c r="G315" s="150">
        <f t="shared" si="8"/>
        <v>3.7061000000000002</v>
      </c>
      <c r="H315" s="149">
        <v>1.7</v>
      </c>
      <c r="I315" s="152">
        <f t="shared" si="9"/>
        <v>6.30037</v>
      </c>
      <c r="J315" s="153" t="s">
        <v>1239</v>
      </c>
      <c r="K315" s="154" t="s">
        <v>1244</v>
      </c>
      <c r="L315" s="131"/>
      <c r="M315" s="130"/>
    </row>
    <row r="316" spans="1:13" ht="11.25" customHeight="1">
      <c r="A316" s="155" t="s">
        <v>571</v>
      </c>
      <c r="B316" s="155" t="s">
        <v>1542</v>
      </c>
      <c r="C316" s="156">
        <v>12.53</v>
      </c>
      <c r="D316" s="157">
        <v>6.0413199999999998</v>
      </c>
      <c r="E316" s="157">
        <v>6.0413199999999998</v>
      </c>
      <c r="F316" s="158">
        <v>1</v>
      </c>
      <c r="G316" s="157">
        <f t="shared" si="8"/>
        <v>6.0413199999999998</v>
      </c>
      <c r="H316" s="156">
        <v>1.7</v>
      </c>
      <c r="I316" s="159">
        <f t="shared" si="9"/>
        <v>10.270239999999999</v>
      </c>
      <c r="J316" s="160" t="s">
        <v>1239</v>
      </c>
      <c r="K316" s="161" t="s">
        <v>1244</v>
      </c>
      <c r="L316" s="131"/>
      <c r="M316" s="130"/>
    </row>
    <row r="317" spans="1:13" ht="11.25" customHeight="1">
      <c r="A317" s="142" t="s">
        <v>572</v>
      </c>
      <c r="B317" s="142" t="s">
        <v>1543</v>
      </c>
      <c r="C317" s="143">
        <v>4.51</v>
      </c>
      <c r="D317" s="144">
        <v>2.0417200000000002</v>
      </c>
      <c r="E317" s="144">
        <v>2.0417200000000002</v>
      </c>
      <c r="F317" s="145">
        <v>1</v>
      </c>
      <c r="G317" s="144">
        <f t="shared" si="8"/>
        <v>2.0417200000000002</v>
      </c>
      <c r="H317" s="143">
        <v>1.7</v>
      </c>
      <c r="I317" s="146">
        <f t="shared" si="9"/>
        <v>3.47092</v>
      </c>
      <c r="J317" s="147" t="s">
        <v>1239</v>
      </c>
      <c r="K317" s="148" t="s">
        <v>1244</v>
      </c>
      <c r="L317" s="131"/>
      <c r="M317" s="130"/>
    </row>
    <row r="318" spans="1:13" ht="11.25" customHeight="1">
      <c r="A318" s="131" t="s">
        <v>573</v>
      </c>
      <c r="B318" s="131" t="s">
        <v>1543</v>
      </c>
      <c r="C318" s="149">
        <v>5.88</v>
      </c>
      <c r="D318" s="150">
        <v>2.2507100000000002</v>
      </c>
      <c r="E318" s="150">
        <v>2.2507100000000002</v>
      </c>
      <c r="F318" s="151">
        <v>1</v>
      </c>
      <c r="G318" s="150">
        <f t="shared" si="8"/>
        <v>2.2507100000000002</v>
      </c>
      <c r="H318" s="149">
        <v>1.7</v>
      </c>
      <c r="I318" s="152">
        <f t="shared" si="9"/>
        <v>3.8262100000000001</v>
      </c>
      <c r="J318" s="153" t="s">
        <v>1239</v>
      </c>
      <c r="K318" s="154" t="s">
        <v>1244</v>
      </c>
      <c r="L318" s="131"/>
      <c r="M318" s="130"/>
    </row>
    <row r="319" spans="1:13" ht="11.25" customHeight="1">
      <c r="A319" s="131" t="s">
        <v>574</v>
      </c>
      <c r="B319" s="131" t="s">
        <v>1543</v>
      </c>
      <c r="C319" s="149">
        <v>7.9</v>
      </c>
      <c r="D319" s="150">
        <v>2.6766100000000002</v>
      </c>
      <c r="E319" s="150">
        <v>2.6766100000000002</v>
      </c>
      <c r="F319" s="151">
        <v>1</v>
      </c>
      <c r="G319" s="150">
        <f t="shared" si="8"/>
        <v>2.6766100000000002</v>
      </c>
      <c r="H319" s="149">
        <v>1.7</v>
      </c>
      <c r="I319" s="152">
        <f t="shared" si="9"/>
        <v>4.5502399999999996</v>
      </c>
      <c r="J319" s="153" t="s">
        <v>1239</v>
      </c>
      <c r="K319" s="154" t="s">
        <v>1244</v>
      </c>
      <c r="L319" s="131"/>
      <c r="M319" s="130"/>
    </row>
    <row r="320" spans="1:13" ht="11.25" customHeight="1">
      <c r="A320" s="155" t="s">
        <v>575</v>
      </c>
      <c r="B320" s="155" t="s">
        <v>1543</v>
      </c>
      <c r="C320" s="156">
        <v>12.68</v>
      </c>
      <c r="D320" s="157">
        <v>3.9375200000000001</v>
      </c>
      <c r="E320" s="157">
        <v>3.9375200000000001</v>
      </c>
      <c r="F320" s="158">
        <v>1</v>
      </c>
      <c r="G320" s="157">
        <f t="shared" si="8"/>
        <v>3.9375200000000001</v>
      </c>
      <c r="H320" s="156">
        <v>1.7</v>
      </c>
      <c r="I320" s="159">
        <f t="shared" si="9"/>
        <v>6.6937800000000003</v>
      </c>
      <c r="J320" s="160" t="s">
        <v>1239</v>
      </c>
      <c r="K320" s="161" t="s">
        <v>1244</v>
      </c>
      <c r="L320" s="131"/>
      <c r="M320" s="130"/>
    </row>
    <row r="321" spans="1:13" ht="11.25" customHeight="1">
      <c r="A321" s="142" t="s">
        <v>576</v>
      </c>
      <c r="B321" s="142" t="s">
        <v>1544</v>
      </c>
      <c r="C321" s="143">
        <v>2.58</v>
      </c>
      <c r="D321" s="144">
        <v>1.56125</v>
      </c>
      <c r="E321" s="144">
        <v>1.56125</v>
      </c>
      <c r="F321" s="145">
        <v>1</v>
      </c>
      <c r="G321" s="144">
        <f t="shared" si="8"/>
        <v>1.56125</v>
      </c>
      <c r="H321" s="143">
        <v>1.7</v>
      </c>
      <c r="I321" s="146">
        <f t="shared" si="9"/>
        <v>2.6541299999999999</v>
      </c>
      <c r="J321" s="147" t="s">
        <v>1239</v>
      </c>
      <c r="K321" s="148" t="s">
        <v>1244</v>
      </c>
      <c r="L321" s="131"/>
      <c r="M321" s="130"/>
    </row>
    <row r="322" spans="1:13" ht="11.25" customHeight="1">
      <c r="A322" s="131" t="s">
        <v>577</v>
      </c>
      <c r="B322" s="131" t="s">
        <v>1544</v>
      </c>
      <c r="C322" s="149">
        <v>3.68</v>
      </c>
      <c r="D322" s="150">
        <v>1.7735300000000001</v>
      </c>
      <c r="E322" s="150">
        <v>1.7735300000000001</v>
      </c>
      <c r="F322" s="151">
        <v>1</v>
      </c>
      <c r="G322" s="150">
        <f t="shared" si="8"/>
        <v>1.7735300000000001</v>
      </c>
      <c r="H322" s="149">
        <v>1.7</v>
      </c>
      <c r="I322" s="152">
        <f t="shared" si="9"/>
        <v>3.0150000000000001</v>
      </c>
      <c r="J322" s="153" t="s">
        <v>1239</v>
      </c>
      <c r="K322" s="154" t="s">
        <v>1244</v>
      </c>
      <c r="L322" s="131"/>
      <c r="M322" s="130"/>
    </row>
    <row r="323" spans="1:13" ht="11.25" customHeight="1">
      <c r="A323" s="131" t="s">
        <v>578</v>
      </c>
      <c r="B323" s="131" t="s">
        <v>1544</v>
      </c>
      <c r="C323" s="149">
        <v>5.84</v>
      </c>
      <c r="D323" s="150">
        <v>2.26023</v>
      </c>
      <c r="E323" s="150">
        <v>2.26023</v>
      </c>
      <c r="F323" s="151">
        <v>1</v>
      </c>
      <c r="G323" s="150">
        <f t="shared" si="8"/>
        <v>2.26023</v>
      </c>
      <c r="H323" s="149">
        <v>1.7</v>
      </c>
      <c r="I323" s="152">
        <f t="shared" si="9"/>
        <v>3.84239</v>
      </c>
      <c r="J323" s="153" t="s">
        <v>1239</v>
      </c>
      <c r="K323" s="154" t="s">
        <v>1244</v>
      </c>
      <c r="L323" s="131"/>
      <c r="M323" s="130"/>
    </row>
    <row r="324" spans="1:13" ht="11.25" customHeight="1">
      <c r="A324" s="155" t="s">
        <v>579</v>
      </c>
      <c r="B324" s="155" t="s">
        <v>1544</v>
      </c>
      <c r="C324" s="156">
        <v>10.07</v>
      </c>
      <c r="D324" s="157">
        <v>3.3883700000000001</v>
      </c>
      <c r="E324" s="157">
        <v>3.3883700000000001</v>
      </c>
      <c r="F324" s="158">
        <v>1</v>
      </c>
      <c r="G324" s="157">
        <f t="shared" si="8"/>
        <v>3.3883700000000001</v>
      </c>
      <c r="H324" s="156">
        <v>1.7</v>
      </c>
      <c r="I324" s="159">
        <f t="shared" si="9"/>
        <v>5.76023</v>
      </c>
      <c r="J324" s="160" t="s">
        <v>1239</v>
      </c>
      <c r="K324" s="161" t="s">
        <v>1244</v>
      </c>
      <c r="L324" s="131"/>
      <c r="M324" s="130"/>
    </row>
    <row r="325" spans="1:13" ht="11.25" customHeight="1">
      <c r="A325" s="142" t="s">
        <v>580</v>
      </c>
      <c r="B325" s="142" t="s">
        <v>1545</v>
      </c>
      <c r="C325" s="143">
        <v>2.15</v>
      </c>
      <c r="D325" s="144">
        <v>1.95801</v>
      </c>
      <c r="E325" s="144">
        <v>1.95801</v>
      </c>
      <c r="F325" s="145">
        <v>1</v>
      </c>
      <c r="G325" s="144">
        <f t="shared" si="8"/>
        <v>1.95801</v>
      </c>
      <c r="H325" s="143">
        <v>1.7</v>
      </c>
      <c r="I325" s="146">
        <f t="shared" si="9"/>
        <v>3.3286199999999999</v>
      </c>
      <c r="J325" s="147" t="s">
        <v>1239</v>
      </c>
      <c r="K325" s="148" t="s">
        <v>1244</v>
      </c>
      <c r="L325" s="131"/>
      <c r="M325" s="130"/>
    </row>
    <row r="326" spans="1:13" ht="11.25" customHeight="1">
      <c r="A326" s="131" t="s">
        <v>581</v>
      </c>
      <c r="B326" s="131" t="s">
        <v>1545</v>
      </c>
      <c r="C326" s="149">
        <v>2.9</v>
      </c>
      <c r="D326" s="150">
        <v>2.1147100000000001</v>
      </c>
      <c r="E326" s="150">
        <v>2.1147100000000001</v>
      </c>
      <c r="F326" s="151">
        <v>1</v>
      </c>
      <c r="G326" s="150">
        <f t="shared" si="8"/>
        <v>2.1147100000000001</v>
      </c>
      <c r="H326" s="149">
        <v>1.7</v>
      </c>
      <c r="I326" s="152">
        <f t="shared" si="9"/>
        <v>3.5950099999999998</v>
      </c>
      <c r="J326" s="153" t="s">
        <v>1239</v>
      </c>
      <c r="K326" s="154" t="s">
        <v>1244</v>
      </c>
      <c r="L326" s="131"/>
      <c r="M326" s="130"/>
    </row>
    <row r="327" spans="1:13" ht="11.25" customHeight="1">
      <c r="A327" s="131" t="s">
        <v>582</v>
      </c>
      <c r="B327" s="131" t="s">
        <v>1545</v>
      </c>
      <c r="C327" s="149">
        <v>4.9000000000000004</v>
      </c>
      <c r="D327" s="150">
        <v>2.6148899999999999</v>
      </c>
      <c r="E327" s="150">
        <v>2.6148899999999999</v>
      </c>
      <c r="F327" s="151">
        <v>1</v>
      </c>
      <c r="G327" s="150">
        <f t="shared" si="8"/>
        <v>2.6148899999999999</v>
      </c>
      <c r="H327" s="149">
        <v>1.7</v>
      </c>
      <c r="I327" s="152">
        <f t="shared" si="9"/>
        <v>4.4453100000000001</v>
      </c>
      <c r="J327" s="153" t="s">
        <v>1239</v>
      </c>
      <c r="K327" s="154" t="s">
        <v>1244</v>
      </c>
      <c r="L327" s="131"/>
      <c r="M327" s="130"/>
    </row>
    <row r="328" spans="1:13" ht="11.25" customHeight="1">
      <c r="A328" s="155" t="s">
        <v>583</v>
      </c>
      <c r="B328" s="155" t="s">
        <v>1545</v>
      </c>
      <c r="C328" s="156">
        <v>7.64</v>
      </c>
      <c r="D328" s="157">
        <v>3.63741</v>
      </c>
      <c r="E328" s="157">
        <v>3.63741</v>
      </c>
      <c r="F328" s="158">
        <v>1</v>
      </c>
      <c r="G328" s="157">
        <f t="shared" si="8"/>
        <v>3.63741</v>
      </c>
      <c r="H328" s="156">
        <v>1.7</v>
      </c>
      <c r="I328" s="159">
        <f t="shared" si="9"/>
        <v>6.1836000000000002</v>
      </c>
      <c r="J328" s="160" t="s">
        <v>1239</v>
      </c>
      <c r="K328" s="161" t="s">
        <v>1244</v>
      </c>
      <c r="L328" s="131"/>
      <c r="M328" s="130"/>
    </row>
    <row r="329" spans="1:13" ht="11.25" customHeight="1">
      <c r="A329" s="142" t="s">
        <v>584</v>
      </c>
      <c r="B329" s="142" t="s">
        <v>1546</v>
      </c>
      <c r="C329" s="143">
        <v>1.98</v>
      </c>
      <c r="D329" s="144">
        <v>1.91388</v>
      </c>
      <c r="E329" s="144">
        <v>1.91388</v>
      </c>
      <c r="F329" s="145">
        <v>1</v>
      </c>
      <c r="G329" s="144">
        <f t="shared" si="8"/>
        <v>1.91388</v>
      </c>
      <c r="H329" s="143">
        <v>1.7</v>
      </c>
      <c r="I329" s="146">
        <f t="shared" si="9"/>
        <v>3.2536</v>
      </c>
      <c r="J329" s="147" t="s">
        <v>1239</v>
      </c>
      <c r="K329" s="148" t="s">
        <v>1244</v>
      </c>
      <c r="L329" s="131"/>
      <c r="M329" s="130"/>
    </row>
    <row r="330" spans="1:13" ht="11.25" customHeight="1">
      <c r="A330" s="131" t="s">
        <v>585</v>
      </c>
      <c r="B330" s="131" t="s">
        <v>1546</v>
      </c>
      <c r="C330" s="149">
        <v>2.98</v>
      </c>
      <c r="D330" s="150">
        <v>2.16412</v>
      </c>
      <c r="E330" s="150">
        <v>2.16412</v>
      </c>
      <c r="F330" s="151">
        <v>1</v>
      </c>
      <c r="G330" s="150">
        <f t="shared" si="8"/>
        <v>2.16412</v>
      </c>
      <c r="H330" s="149">
        <v>1.7</v>
      </c>
      <c r="I330" s="152">
        <f t="shared" si="9"/>
        <v>3.6789999999999998</v>
      </c>
      <c r="J330" s="153" t="s">
        <v>1239</v>
      </c>
      <c r="K330" s="154" t="s">
        <v>1244</v>
      </c>
      <c r="L330" s="131"/>
      <c r="M330" s="130"/>
    </row>
    <row r="331" spans="1:13" ht="11.25" customHeight="1">
      <c r="A331" s="131" t="s">
        <v>586</v>
      </c>
      <c r="B331" s="131" t="s">
        <v>1546</v>
      </c>
      <c r="C331" s="149">
        <v>5.65</v>
      </c>
      <c r="D331" s="150">
        <v>2.6550099999999999</v>
      </c>
      <c r="E331" s="150">
        <v>2.6550099999999999</v>
      </c>
      <c r="F331" s="151">
        <v>1</v>
      </c>
      <c r="G331" s="150">
        <f t="shared" si="8"/>
        <v>2.6550099999999999</v>
      </c>
      <c r="H331" s="149">
        <v>1.7</v>
      </c>
      <c r="I331" s="152">
        <f t="shared" si="9"/>
        <v>4.5135199999999998</v>
      </c>
      <c r="J331" s="153" t="s">
        <v>1239</v>
      </c>
      <c r="K331" s="154" t="s">
        <v>1244</v>
      </c>
      <c r="L331" s="131"/>
      <c r="M331" s="130"/>
    </row>
    <row r="332" spans="1:13" ht="11.25" customHeight="1">
      <c r="A332" s="155" t="s">
        <v>587</v>
      </c>
      <c r="B332" s="155" t="s">
        <v>1546</v>
      </c>
      <c r="C332" s="156">
        <v>9.5</v>
      </c>
      <c r="D332" s="157">
        <v>3.95791</v>
      </c>
      <c r="E332" s="157">
        <v>3.95791</v>
      </c>
      <c r="F332" s="158">
        <v>1</v>
      </c>
      <c r="G332" s="157">
        <f t="shared" si="8"/>
        <v>3.95791</v>
      </c>
      <c r="H332" s="156">
        <v>1.7</v>
      </c>
      <c r="I332" s="159">
        <f t="shared" si="9"/>
        <v>6.7284499999999996</v>
      </c>
      <c r="J332" s="160" t="s">
        <v>1239</v>
      </c>
      <c r="K332" s="161" t="s">
        <v>1244</v>
      </c>
      <c r="L332" s="131"/>
      <c r="M332" s="130"/>
    </row>
    <row r="333" spans="1:13" ht="11.25" customHeight="1">
      <c r="A333" s="142" t="s">
        <v>588</v>
      </c>
      <c r="B333" s="142" t="s">
        <v>1547</v>
      </c>
      <c r="C333" s="143">
        <v>2.5299999999999998</v>
      </c>
      <c r="D333" s="144">
        <v>1.5206900000000001</v>
      </c>
      <c r="E333" s="144">
        <v>1.5206900000000001</v>
      </c>
      <c r="F333" s="145">
        <v>1</v>
      </c>
      <c r="G333" s="144">
        <f t="shared" ref="G333:G396" si="10">ROUND(F333*D333,5)</f>
        <v>1.5206900000000001</v>
      </c>
      <c r="H333" s="143">
        <v>1.7</v>
      </c>
      <c r="I333" s="146">
        <f t="shared" ref="I333:I396" si="11">ROUND(H333*G333,5)</f>
        <v>2.5851700000000002</v>
      </c>
      <c r="J333" s="147" t="s">
        <v>1239</v>
      </c>
      <c r="K333" s="148" t="s">
        <v>1244</v>
      </c>
      <c r="L333" s="131"/>
      <c r="M333" s="130"/>
    </row>
    <row r="334" spans="1:13" ht="11.25" customHeight="1">
      <c r="A334" s="131" t="s">
        <v>589</v>
      </c>
      <c r="B334" s="131" t="s">
        <v>1547</v>
      </c>
      <c r="C334" s="149">
        <v>3.23</v>
      </c>
      <c r="D334" s="150">
        <v>1.89689</v>
      </c>
      <c r="E334" s="150">
        <v>1.89689</v>
      </c>
      <c r="F334" s="151">
        <v>1</v>
      </c>
      <c r="G334" s="150">
        <f t="shared" si="10"/>
        <v>1.89689</v>
      </c>
      <c r="H334" s="149">
        <v>1.7</v>
      </c>
      <c r="I334" s="152">
        <f t="shared" si="11"/>
        <v>3.22471</v>
      </c>
      <c r="J334" s="153" t="s">
        <v>1239</v>
      </c>
      <c r="K334" s="154" t="s">
        <v>1244</v>
      </c>
      <c r="L334" s="131"/>
      <c r="M334" s="130"/>
    </row>
    <row r="335" spans="1:13" ht="11.25" customHeight="1">
      <c r="A335" s="131" t="s">
        <v>590</v>
      </c>
      <c r="B335" s="131" t="s">
        <v>1547</v>
      </c>
      <c r="C335" s="149">
        <v>5.51</v>
      </c>
      <c r="D335" s="150">
        <v>2.9024999999999999</v>
      </c>
      <c r="E335" s="150">
        <v>2.9024999999999999</v>
      </c>
      <c r="F335" s="151">
        <v>1</v>
      </c>
      <c r="G335" s="150">
        <f t="shared" si="10"/>
        <v>2.9024999999999999</v>
      </c>
      <c r="H335" s="149">
        <v>1.7</v>
      </c>
      <c r="I335" s="152">
        <f t="shared" si="11"/>
        <v>4.9342499999999996</v>
      </c>
      <c r="J335" s="153" t="s">
        <v>1239</v>
      </c>
      <c r="K335" s="154" t="s">
        <v>1244</v>
      </c>
      <c r="L335" s="131"/>
      <c r="M335" s="130"/>
    </row>
    <row r="336" spans="1:13" ht="11.25" customHeight="1">
      <c r="A336" s="155" t="s">
        <v>591</v>
      </c>
      <c r="B336" s="155" t="s">
        <v>1547</v>
      </c>
      <c r="C336" s="156">
        <v>12.29</v>
      </c>
      <c r="D336" s="157">
        <v>4.9086100000000004</v>
      </c>
      <c r="E336" s="157">
        <v>4.9086100000000004</v>
      </c>
      <c r="F336" s="158">
        <v>1</v>
      </c>
      <c r="G336" s="157">
        <f t="shared" si="10"/>
        <v>4.9086100000000004</v>
      </c>
      <c r="H336" s="156">
        <v>1.7</v>
      </c>
      <c r="I336" s="159">
        <f t="shared" si="11"/>
        <v>8.3446400000000001</v>
      </c>
      <c r="J336" s="160" t="s">
        <v>1239</v>
      </c>
      <c r="K336" s="161" t="s">
        <v>1244</v>
      </c>
      <c r="L336" s="131"/>
      <c r="M336" s="130"/>
    </row>
    <row r="337" spans="1:13" ht="11.25" customHeight="1">
      <c r="A337" s="142" t="s">
        <v>592</v>
      </c>
      <c r="B337" s="142" t="s">
        <v>1548</v>
      </c>
      <c r="C337" s="143">
        <v>2.68</v>
      </c>
      <c r="D337" s="144">
        <v>1.12418</v>
      </c>
      <c r="E337" s="144">
        <v>1.12418</v>
      </c>
      <c r="F337" s="145">
        <v>1</v>
      </c>
      <c r="G337" s="144">
        <f t="shared" si="10"/>
        <v>1.12418</v>
      </c>
      <c r="H337" s="143">
        <v>1.7</v>
      </c>
      <c r="I337" s="146">
        <f t="shared" si="11"/>
        <v>1.9111100000000001</v>
      </c>
      <c r="J337" s="147" t="s">
        <v>1239</v>
      </c>
      <c r="K337" s="148" t="s">
        <v>1244</v>
      </c>
      <c r="L337" s="131"/>
      <c r="M337" s="130"/>
    </row>
    <row r="338" spans="1:13" ht="11.25" customHeight="1">
      <c r="A338" s="131" t="s">
        <v>593</v>
      </c>
      <c r="B338" s="131" t="s">
        <v>1548</v>
      </c>
      <c r="C338" s="149">
        <v>4.04</v>
      </c>
      <c r="D338" s="150">
        <v>1.65672</v>
      </c>
      <c r="E338" s="150">
        <v>1.65672</v>
      </c>
      <c r="F338" s="151">
        <v>1</v>
      </c>
      <c r="G338" s="150">
        <f t="shared" si="10"/>
        <v>1.65672</v>
      </c>
      <c r="H338" s="149">
        <v>1.7</v>
      </c>
      <c r="I338" s="152">
        <f t="shared" si="11"/>
        <v>2.8164199999999999</v>
      </c>
      <c r="J338" s="153" t="s">
        <v>1239</v>
      </c>
      <c r="K338" s="154" t="s">
        <v>1244</v>
      </c>
      <c r="L338" s="131"/>
      <c r="M338" s="130"/>
    </row>
    <row r="339" spans="1:13" ht="11.25" customHeight="1">
      <c r="A339" s="131" t="s">
        <v>594</v>
      </c>
      <c r="B339" s="131" t="s">
        <v>1548</v>
      </c>
      <c r="C339" s="149">
        <v>6.09</v>
      </c>
      <c r="D339" s="150">
        <v>2.1199400000000002</v>
      </c>
      <c r="E339" s="150">
        <v>2.1199400000000002</v>
      </c>
      <c r="F339" s="151">
        <v>1</v>
      </c>
      <c r="G339" s="150">
        <f t="shared" si="10"/>
        <v>2.1199400000000002</v>
      </c>
      <c r="H339" s="149">
        <v>1.7</v>
      </c>
      <c r="I339" s="152">
        <f t="shared" si="11"/>
        <v>3.6038999999999999</v>
      </c>
      <c r="J339" s="153" t="s">
        <v>1239</v>
      </c>
      <c r="K339" s="154" t="s">
        <v>1244</v>
      </c>
      <c r="L339" s="131"/>
      <c r="M339" s="130"/>
    </row>
    <row r="340" spans="1:13" ht="11.25" customHeight="1">
      <c r="A340" s="155" t="s">
        <v>595</v>
      </c>
      <c r="B340" s="155" t="s">
        <v>1548</v>
      </c>
      <c r="C340" s="156">
        <v>9.4600000000000009</v>
      </c>
      <c r="D340" s="157">
        <v>2.9037999999999999</v>
      </c>
      <c r="E340" s="157">
        <v>2.9037999999999999</v>
      </c>
      <c r="F340" s="158">
        <v>1</v>
      </c>
      <c r="G340" s="157">
        <f t="shared" si="10"/>
        <v>2.9037999999999999</v>
      </c>
      <c r="H340" s="156">
        <v>1.7</v>
      </c>
      <c r="I340" s="159">
        <f t="shared" si="11"/>
        <v>4.9364600000000003</v>
      </c>
      <c r="J340" s="160" t="s">
        <v>1239</v>
      </c>
      <c r="K340" s="161" t="s">
        <v>1244</v>
      </c>
      <c r="L340" s="131"/>
      <c r="M340" s="130"/>
    </row>
    <row r="341" spans="1:13" ht="11.25" customHeight="1">
      <c r="A341" s="142" t="s">
        <v>1549</v>
      </c>
      <c r="B341" s="142" t="s">
        <v>1550</v>
      </c>
      <c r="C341" s="143">
        <v>2.3199999999999998</v>
      </c>
      <c r="D341" s="144">
        <v>4.1411899999999999</v>
      </c>
      <c r="E341" s="144">
        <v>4.1411899999999999</v>
      </c>
      <c r="F341" s="145">
        <v>1</v>
      </c>
      <c r="G341" s="144">
        <f t="shared" si="10"/>
        <v>4.1411899999999999</v>
      </c>
      <c r="H341" s="143">
        <v>1.7</v>
      </c>
      <c r="I341" s="146">
        <f t="shared" si="11"/>
        <v>7.0400200000000002</v>
      </c>
      <c r="J341" s="147" t="s">
        <v>1239</v>
      </c>
      <c r="K341" s="148" t="s">
        <v>1244</v>
      </c>
      <c r="L341" s="131"/>
      <c r="M341" s="130"/>
    </row>
    <row r="342" spans="1:13" ht="11.25" customHeight="1">
      <c r="A342" s="131" t="s">
        <v>1551</v>
      </c>
      <c r="B342" s="131" t="s">
        <v>1550</v>
      </c>
      <c r="C342" s="149">
        <v>4.46</v>
      </c>
      <c r="D342" s="150">
        <v>4.91167</v>
      </c>
      <c r="E342" s="150">
        <v>4.91167</v>
      </c>
      <c r="F342" s="151">
        <v>1</v>
      </c>
      <c r="G342" s="150">
        <f t="shared" si="10"/>
        <v>4.91167</v>
      </c>
      <c r="H342" s="149">
        <v>1.7</v>
      </c>
      <c r="I342" s="152">
        <f t="shared" si="11"/>
        <v>8.3498400000000004</v>
      </c>
      <c r="J342" s="153" t="s">
        <v>1239</v>
      </c>
      <c r="K342" s="154" t="s">
        <v>1244</v>
      </c>
      <c r="L342" s="131"/>
      <c r="M342" s="130"/>
    </row>
    <row r="343" spans="1:13" ht="11.25" customHeight="1">
      <c r="A343" s="131" t="s">
        <v>1552</v>
      </c>
      <c r="B343" s="131" t="s">
        <v>1550</v>
      </c>
      <c r="C343" s="149">
        <v>6.47</v>
      </c>
      <c r="D343" s="150">
        <v>5.7810800000000002</v>
      </c>
      <c r="E343" s="150">
        <v>5.7810800000000002</v>
      </c>
      <c r="F343" s="151">
        <v>1</v>
      </c>
      <c r="G343" s="150">
        <f t="shared" si="10"/>
        <v>5.7810800000000002</v>
      </c>
      <c r="H343" s="149">
        <v>1.7</v>
      </c>
      <c r="I343" s="152">
        <f t="shared" si="11"/>
        <v>9.8278400000000001</v>
      </c>
      <c r="J343" s="153" t="s">
        <v>1239</v>
      </c>
      <c r="K343" s="154" t="s">
        <v>1244</v>
      </c>
      <c r="L343" s="131"/>
      <c r="M343" s="130"/>
    </row>
    <row r="344" spans="1:13" ht="11.25" customHeight="1">
      <c r="A344" s="155" t="s">
        <v>1553</v>
      </c>
      <c r="B344" s="155" t="s">
        <v>1550</v>
      </c>
      <c r="C344" s="156">
        <v>10.62</v>
      </c>
      <c r="D344" s="157">
        <v>7.6791799999999997</v>
      </c>
      <c r="E344" s="157">
        <v>7.6791799999999997</v>
      </c>
      <c r="F344" s="158">
        <v>1</v>
      </c>
      <c r="G344" s="157">
        <f t="shared" si="10"/>
        <v>7.6791799999999997</v>
      </c>
      <c r="H344" s="156">
        <v>1.7</v>
      </c>
      <c r="I344" s="159">
        <f t="shared" si="11"/>
        <v>13.05461</v>
      </c>
      <c r="J344" s="160" t="s">
        <v>1239</v>
      </c>
      <c r="K344" s="161" t="s">
        <v>1244</v>
      </c>
      <c r="L344" s="131"/>
      <c r="M344" s="130"/>
    </row>
    <row r="345" spans="1:13" ht="11.25" customHeight="1">
      <c r="A345" s="142" t="s">
        <v>1554</v>
      </c>
      <c r="B345" s="142" t="s">
        <v>1555</v>
      </c>
      <c r="C345" s="143">
        <v>2.97</v>
      </c>
      <c r="D345" s="144">
        <v>3.48773</v>
      </c>
      <c r="E345" s="144">
        <v>3.48773</v>
      </c>
      <c r="F345" s="145">
        <v>1</v>
      </c>
      <c r="G345" s="144">
        <f t="shared" si="10"/>
        <v>3.48773</v>
      </c>
      <c r="H345" s="143">
        <v>1.7</v>
      </c>
      <c r="I345" s="146">
        <f t="shared" si="11"/>
        <v>5.9291400000000003</v>
      </c>
      <c r="J345" s="147" t="s">
        <v>1239</v>
      </c>
      <c r="K345" s="148" t="s">
        <v>1244</v>
      </c>
      <c r="L345" s="131"/>
      <c r="M345" s="130"/>
    </row>
    <row r="346" spans="1:13" ht="11.25" customHeight="1">
      <c r="A346" s="131" t="s">
        <v>1556</v>
      </c>
      <c r="B346" s="131" t="s">
        <v>1555</v>
      </c>
      <c r="C346" s="149">
        <v>4.46</v>
      </c>
      <c r="D346" s="150">
        <v>3.8704000000000001</v>
      </c>
      <c r="E346" s="150">
        <v>3.8704000000000001</v>
      </c>
      <c r="F346" s="151">
        <v>1</v>
      </c>
      <c r="G346" s="150">
        <f t="shared" si="10"/>
        <v>3.8704000000000001</v>
      </c>
      <c r="H346" s="149">
        <v>1.7</v>
      </c>
      <c r="I346" s="152">
        <f t="shared" si="11"/>
        <v>6.5796799999999998</v>
      </c>
      <c r="J346" s="153" t="s">
        <v>1239</v>
      </c>
      <c r="K346" s="154" t="s">
        <v>1244</v>
      </c>
      <c r="L346" s="131"/>
      <c r="M346" s="130"/>
    </row>
    <row r="347" spans="1:13" ht="11.25" customHeight="1">
      <c r="A347" s="131" t="s">
        <v>1557</v>
      </c>
      <c r="B347" s="131" t="s">
        <v>1555</v>
      </c>
      <c r="C347" s="149">
        <v>7.5</v>
      </c>
      <c r="D347" s="150">
        <v>4.6838600000000001</v>
      </c>
      <c r="E347" s="150">
        <v>4.6838600000000001</v>
      </c>
      <c r="F347" s="151">
        <v>1</v>
      </c>
      <c r="G347" s="150">
        <f t="shared" si="10"/>
        <v>4.6838600000000001</v>
      </c>
      <c r="H347" s="149">
        <v>1.7</v>
      </c>
      <c r="I347" s="152">
        <f t="shared" si="11"/>
        <v>7.9625599999999999</v>
      </c>
      <c r="J347" s="153" t="s">
        <v>1239</v>
      </c>
      <c r="K347" s="154" t="s">
        <v>1244</v>
      </c>
      <c r="L347" s="131"/>
      <c r="M347" s="130"/>
    </row>
    <row r="348" spans="1:13" ht="11.25" customHeight="1">
      <c r="A348" s="155" t="s">
        <v>1558</v>
      </c>
      <c r="B348" s="155" t="s">
        <v>1555</v>
      </c>
      <c r="C348" s="156">
        <v>12.5</v>
      </c>
      <c r="D348" s="157">
        <v>6.5045099999999998</v>
      </c>
      <c r="E348" s="157">
        <v>6.5045099999999998</v>
      </c>
      <c r="F348" s="158">
        <v>1</v>
      </c>
      <c r="G348" s="157">
        <f t="shared" si="10"/>
        <v>6.5045099999999998</v>
      </c>
      <c r="H348" s="156">
        <v>1.7</v>
      </c>
      <c r="I348" s="159">
        <f t="shared" si="11"/>
        <v>11.05767</v>
      </c>
      <c r="J348" s="160" t="s">
        <v>1239</v>
      </c>
      <c r="K348" s="161" t="s">
        <v>1244</v>
      </c>
      <c r="L348" s="131"/>
      <c r="M348" s="130"/>
    </row>
    <row r="349" spans="1:13" ht="11.25" customHeight="1">
      <c r="A349" s="142" t="s">
        <v>596</v>
      </c>
      <c r="B349" s="142" t="s">
        <v>1559</v>
      </c>
      <c r="C349" s="143">
        <v>2.93</v>
      </c>
      <c r="D349" s="144">
        <v>1.1262000000000001</v>
      </c>
      <c r="E349" s="144">
        <v>1.1262000000000001</v>
      </c>
      <c r="F349" s="145">
        <v>1</v>
      </c>
      <c r="G349" s="144">
        <f t="shared" si="10"/>
        <v>1.1262000000000001</v>
      </c>
      <c r="H349" s="143">
        <v>1.7</v>
      </c>
      <c r="I349" s="146">
        <f t="shared" si="11"/>
        <v>1.9145399999999999</v>
      </c>
      <c r="J349" s="147" t="s">
        <v>1239</v>
      </c>
      <c r="K349" s="148" t="s">
        <v>1244</v>
      </c>
      <c r="L349" s="131"/>
      <c r="M349" s="130"/>
    </row>
    <row r="350" spans="1:13" ht="11.25" customHeight="1">
      <c r="A350" s="131" t="s">
        <v>597</v>
      </c>
      <c r="B350" s="131" t="s">
        <v>1559</v>
      </c>
      <c r="C350" s="149">
        <v>5.0999999999999996</v>
      </c>
      <c r="D350" s="150">
        <v>1.4042399999999999</v>
      </c>
      <c r="E350" s="150">
        <v>1.4042399999999999</v>
      </c>
      <c r="F350" s="151">
        <v>1</v>
      </c>
      <c r="G350" s="150">
        <f t="shared" si="10"/>
        <v>1.4042399999999999</v>
      </c>
      <c r="H350" s="149">
        <v>1.7</v>
      </c>
      <c r="I350" s="152">
        <f t="shared" si="11"/>
        <v>2.3872100000000001</v>
      </c>
      <c r="J350" s="153" t="s">
        <v>1239</v>
      </c>
      <c r="K350" s="154" t="s">
        <v>1244</v>
      </c>
      <c r="L350" s="131"/>
      <c r="M350" s="130"/>
    </row>
    <row r="351" spans="1:13" ht="11.25" customHeight="1">
      <c r="A351" s="131" t="s">
        <v>598</v>
      </c>
      <c r="B351" s="131" t="s">
        <v>1559</v>
      </c>
      <c r="C351" s="149">
        <v>8.26</v>
      </c>
      <c r="D351" s="150">
        <v>1.9674700000000001</v>
      </c>
      <c r="E351" s="150">
        <v>1.9674700000000001</v>
      </c>
      <c r="F351" s="151">
        <v>1</v>
      </c>
      <c r="G351" s="150">
        <f t="shared" si="10"/>
        <v>1.9674700000000001</v>
      </c>
      <c r="H351" s="149">
        <v>1.7</v>
      </c>
      <c r="I351" s="152">
        <f t="shared" si="11"/>
        <v>3.3447</v>
      </c>
      <c r="J351" s="153" t="s">
        <v>1239</v>
      </c>
      <c r="K351" s="154" t="s">
        <v>1244</v>
      </c>
      <c r="L351" s="131"/>
      <c r="M351" s="130"/>
    </row>
    <row r="352" spans="1:13" ht="11.25" customHeight="1">
      <c r="A352" s="155" t="s">
        <v>599</v>
      </c>
      <c r="B352" s="155" t="s">
        <v>1559</v>
      </c>
      <c r="C352" s="156">
        <v>14.19</v>
      </c>
      <c r="D352" s="157">
        <v>3.54697</v>
      </c>
      <c r="E352" s="157">
        <v>3.54697</v>
      </c>
      <c r="F352" s="158">
        <v>1</v>
      </c>
      <c r="G352" s="157">
        <f t="shared" si="10"/>
        <v>3.54697</v>
      </c>
      <c r="H352" s="156">
        <v>1.7</v>
      </c>
      <c r="I352" s="159">
        <f t="shared" si="11"/>
        <v>6.0298499999999997</v>
      </c>
      <c r="J352" s="160" t="s">
        <v>1239</v>
      </c>
      <c r="K352" s="161" t="s">
        <v>1244</v>
      </c>
      <c r="L352" s="131"/>
      <c r="M352" s="130"/>
    </row>
    <row r="353" spans="1:13" ht="11.25" customHeight="1">
      <c r="A353" s="142" t="s">
        <v>1329</v>
      </c>
      <c r="B353" s="142" t="s">
        <v>1560</v>
      </c>
      <c r="C353" s="143">
        <v>2.86</v>
      </c>
      <c r="D353" s="144">
        <v>1.45055</v>
      </c>
      <c r="E353" s="144">
        <v>1.45055</v>
      </c>
      <c r="F353" s="145">
        <v>1</v>
      </c>
      <c r="G353" s="144">
        <f t="shared" si="10"/>
        <v>1.45055</v>
      </c>
      <c r="H353" s="143">
        <v>1.7</v>
      </c>
      <c r="I353" s="146">
        <f t="shared" si="11"/>
        <v>2.4659399999999998</v>
      </c>
      <c r="J353" s="147" t="s">
        <v>1239</v>
      </c>
      <c r="K353" s="148" t="s">
        <v>1244</v>
      </c>
      <c r="L353" s="131"/>
      <c r="M353" s="130"/>
    </row>
    <row r="354" spans="1:13" ht="11.25" customHeight="1">
      <c r="A354" s="131" t="s">
        <v>1330</v>
      </c>
      <c r="B354" s="131" t="s">
        <v>1560</v>
      </c>
      <c r="C354" s="149">
        <v>5.29</v>
      </c>
      <c r="D354" s="150">
        <v>1.9791799999999999</v>
      </c>
      <c r="E354" s="150">
        <v>1.9791799999999999</v>
      </c>
      <c r="F354" s="151">
        <v>1</v>
      </c>
      <c r="G354" s="150">
        <f t="shared" si="10"/>
        <v>1.9791799999999999</v>
      </c>
      <c r="H354" s="149">
        <v>1.7</v>
      </c>
      <c r="I354" s="152">
        <f t="shared" si="11"/>
        <v>3.3646099999999999</v>
      </c>
      <c r="J354" s="153" t="s">
        <v>1239</v>
      </c>
      <c r="K354" s="154" t="s">
        <v>1244</v>
      </c>
      <c r="L354" s="131"/>
      <c r="M354" s="130"/>
    </row>
    <row r="355" spans="1:13" ht="11.25" customHeight="1">
      <c r="A355" s="131" t="s">
        <v>1331</v>
      </c>
      <c r="B355" s="131" t="s">
        <v>1560</v>
      </c>
      <c r="C355" s="149">
        <v>10</v>
      </c>
      <c r="D355" s="150">
        <v>3.0607700000000002</v>
      </c>
      <c r="E355" s="150">
        <v>3.0607700000000002</v>
      </c>
      <c r="F355" s="151">
        <v>1</v>
      </c>
      <c r="G355" s="150">
        <f t="shared" si="10"/>
        <v>3.0607700000000002</v>
      </c>
      <c r="H355" s="149">
        <v>1.7</v>
      </c>
      <c r="I355" s="152">
        <f t="shared" si="11"/>
        <v>5.2033100000000001</v>
      </c>
      <c r="J355" s="153" t="s">
        <v>1239</v>
      </c>
      <c r="K355" s="154" t="s">
        <v>1244</v>
      </c>
      <c r="L355" s="131"/>
      <c r="M355" s="130"/>
    </row>
    <row r="356" spans="1:13" ht="11.25" customHeight="1">
      <c r="A356" s="155" t="s">
        <v>1332</v>
      </c>
      <c r="B356" s="155" t="s">
        <v>1560</v>
      </c>
      <c r="C356" s="156">
        <v>15.87</v>
      </c>
      <c r="D356" s="157">
        <v>4.8410700000000002</v>
      </c>
      <c r="E356" s="157">
        <v>4.8410700000000002</v>
      </c>
      <c r="F356" s="158">
        <v>1</v>
      </c>
      <c r="G356" s="157">
        <f t="shared" si="10"/>
        <v>4.8410700000000002</v>
      </c>
      <c r="H356" s="156">
        <v>1.7</v>
      </c>
      <c r="I356" s="159">
        <f t="shared" si="11"/>
        <v>8.2298200000000001</v>
      </c>
      <c r="J356" s="160" t="s">
        <v>1239</v>
      </c>
      <c r="K356" s="161" t="s">
        <v>1244</v>
      </c>
      <c r="L356" s="131"/>
      <c r="M356" s="130"/>
    </row>
    <row r="357" spans="1:13" ht="11.25" customHeight="1">
      <c r="A357" s="142" t="s">
        <v>1333</v>
      </c>
      <c r="B357" s="142" t="s">
        <v>1561</v>
      </c>
      <c r="C357" s="143">
        <v>2.4900000000000002</v>
      </c>
      <c r="D357" s="144">
        <v>1.7876399999999999</v>
      </c>
      <c r="E357" s="144">
        <v>1.7876399999999999</v>
      </c>
      <c r="F357" s="145">
        <v>1</v>
      </c>
      <c r="G357" s="144">
        <f t="shared" si="10"/>
        <v>1.7876399999999999</v>
      </c>
      <c r="H357" s="143">
        <v>1.7</v>
      </c>
      <c r="I357" s="146">
        <f t="shared" si="11"/>
        <v>3.0389900000000001</v>
      </c>
      <c r="J357" s="147" t="s">
        <v>1239</v>
      </c>
      <c r="K357" s="148" t="s">
        <v>1244</v>
      </c>
      <c r="L357" s="131"/>
      <c r="M357" s="130"/>
    </row>
    <row r="358" spans="1:13" ht="11.25" customHeight="1">
      <c r="A358" s="131" t="s">
        <v>1334</v>
      </c>
      <c r="B358" s="131" t="s">
        <v>1561</v>
      </c>
      <c r="C358" s="149">
        <v>4.37</v>
      </c>
      <c r="D358" s="150">
        <v>1.89435</v>
      </c>
      <c r="E358" s="150">
        <v>1.89435</v>
      </c>
      <c r="F358" s="151">
        <v>1</v>
      </c>
      <c r="G358" s="150">
        <f t="shared" si="10"/>
        <v>1.89435</v>
      </c>
      <c r="H358" s="149">
        <v>1.7</v>
      </c>
      <c r="I358" s="152">
        <f t="shared" si="11"/>
        <v>3.2204000000000002</v>
      </c>
      <c r="J358" s="153" t="s">
        <v>1239</v>
      </c>
      <c r="K358" s="154" t="s">
        <v>1244</v>
      </c>
      <c r="L358" s="131"/>
      <c r="M358" s="130"/>
    </row>
    <row r="359" spans="1:13" ht="11.25" customHeight="1">
      <c r="A359" s="131" t="s">
        <v>1335</v>
      </c>
      <c r="B359" s="131" t="s">
        <v>1561</v>
      </c>
      <c r="C359" s="149">
        <v>7.05</v>
      </c>
      <c r="D359" s="150">
        <v>2.2862499999999999</v>
      </c>
      <c r="E359" s="150">
        <v>2.2862499999999999</v>
      </c>
      <c r="F359" s="151">
        <v>1</v>
      </c>
      <c r="G359" s="150">
        <f t="shared" si="10"/>
        <v>2.2862499999999999</v>
      </c>
      <c r="H359" s="149">
        <v>1.7</v>
      </c>
      <c r="I359" s="152">
        <f t="shared" si="11"/>
        <v>3.8866299999999998</v>
      </c>
      <c r="J359" s="153" t="s">
        <v>1239</v>
      </c>
      <c r="K359" s="154" t="s">
        <v>1244</v>
      </c>
      <c r="L359" s="131"/>
      <c r="M359" s="130"/>
    </row>
    <row r="360" spans="1:13" ht="11.25" customHeight="1">
      <c r="A360" s="155" t="s">
        <v>1336</v>
      </c>
      <c r="B360" s="155" t="s">
        <v>1561</v>
      </c>
      <c r="C360" s="156">
        <v>12.91</v>
      </c>
      <c r="D360" s="157">
        <v>4.01614</v>
      </c>
      <c r="E360" s="157">
        <v>4.01614</v>
      </c>
      <c r="F360" s="158">
        <v>1</v>
      </c>
      <c r="G360" s="157">
        <f t="shared" si="10"/>
        <v>4.01614</v>
      </c>
      <c r="H360" s="156">
        <v>1.7</v>
      </c>
      <c r="I360" s="159">
        <f t="shared" si="11"/>
        <v>6.8274400000000002</v>
      </c>
      <c r="J360" s="160" t="s">
        <v>1239</v>
      </c>
      <c r="K360" s="161" t="s">
        <v>1244</v>
      </c>
      <c r="L360" s="131"/>
      <c r="M360" s="130"/>
    </row>
    <row r="361" spans="1:13" ht="11.25" customHeight="1">
      <c r="A361" s="142" t="s">
        <v>1562</v>
      </c>
      <c r="B361" s="142" t="s">
        <v>1563</v>
      </c>
      <c r="C361" s="143">
        <v>2.09</v>
      </c>
      <c r="D361" s="144">
        <v>4.05063</v>
      </c>
      <c r="E361" s="144">
        <v>4.05063</v>
      </c>
      <c r="F361" s="145">
        <v>1</v>
      </c>
      <c r="G361" s="144">
        <f t="shared" si="10"/>
        <v>4.05063</v>
      </c>
      <c r="H361" s="143">
        <v>1.7</v>
      </c>
      <c r="I361" s="146">
        <f t="shared" si="11"/>
        <v>6.8860700000000001</v>
      </c>
      <c r="J361" s="147" t="s">
        <v>1239</v>
      </c>
      <c r="K361" s="148" t="s">
        <v>1244</v>
      </c>
      <c r="L361" s="131"/>
      <c r="M361" s="130"/>
    </row>
    <row r="362" spans="1:13" ht="11.25" customHeight="1">
      <c r="A362" s="131" t="s">
        <v>1564</v>
      </c>
      <c r="B362" s="131" t="s">
        <v>1563</v>
      </c>
      <c r="C362" s="149">
        <v>2.77</v>
      </c>
      <c r="D362" s="150">
        <v>4.3103600000000002</v>
      </c>
      <c r="E362" s="150">
        <v>4.3103600000000002</v>
      </c>
      <c r="F362" s="151">
        <v>1</v>
      </c>
      <c r="G362" s="150">
        <f t="shared" si="10"/>
        <v>4.3103600000000002</v>
      </c>
      <c r="H362" s="149">
        <v>1.7</v>
      </c>
      <c r="I362" s="152">
        <f t="shared" si="11"/>
        <v>7.32761</v>
      </c>
      <c r="J362" s="153" t="s">
        <v>1239</v>
      </c>
      <c r="K362" s="154" t="s">
        <v>1244</v>
      </c>
      <c r="L362" s="131"/>
      <c r="M362" s="130"/>
    </row>
    <row r="363" spans="1:13" ht="11.25" customHeight="1">
      <c r="A363" s="131" t="s">
        <v>1565</v>
      </c>
      <c r="B363" s="131" t="s">
        <v>1563</v>
      </c>
      <c r="C363" s="149">
        <v>5.41</v>
      </c>
      <c r="D363" s="150">
        <v>4.9929800000000002</v>
      </c>
      <c r="E363" s="150">
        <v>4.9929800000000002</v>
      </c>
      <c r="F363" s="151">
        <v>1</v>
      </c>
      <c r="G363" s="150">
        <f t="shared" si="10"/>
        <v>4.9929800000000002</v>
      </c>
      <c r="H363" s="149">
        <v>1.7</v>
      </c>
      <c r="I363" s="152">
        <f t="shared" si="11"/>
        <v>8.4880700000000004</v>
      </c>
      <c r="J363" s="153" t="s">
        <v>1239</v>
      </c>
      <c r="K363" s="154" t="s">
        <v>1244</v>
      </c>
      <c r="L363" s="131"/>
      <c r="M363" s="130"/>
    </row>
    <row r="364" spans="1:13" ht="11.25" customHeight="1">
      <c r="A364" s="155" t="s">
        <v>1566</v>
      </c>
      <c r="B364" s="155" t="s">
        <v>1563</v>
      </c>
      <c r="C364" s="156">
        <v>11.95</v>
      </c>
      <c r="D364" s="157">
        <v>7.0740100000000004</v>
      </c>
      <c r="E364" s="157">
        <v>7.0740100000000004</v>
      </c>
      <c r="F364" s="158">
        <v>1</v>
      </c>
      <c r="G364" s="157">
        <f t="shared" si="10"/>
        <v>7.0740100000000004</v>
      </c>
      <c r="H364" s="156">
        <v>1.7</v>
      </c>
      <c r="I364" s="159">
        <f t="shared" si="11"/>
        <v>12.02582</v>
      </c>
      <c r="J364" s="160" t="s">
        <v>1239</v>
      </c>
      <c r="K364" s="161" t="s">
        <v>1244</v>
      </c>
      <c r="L364" s="131"/>
      <c r="M364" s="130"/>
    </row>
    <row r="365" spans="1:13" ht="11.25" customHeight="1">
      <c r="A365" s="142" t="s">
        <v>600</v>
      </c>
      <c r="B365" s="142" t="s">
        <v>1567</v>
      </c>
      <c r="C365" s="143">
        <v>2.19</v>
      </c>
      <c r="D365" s="144">
        <v>0.69979999999999998</v>
      </c>
      <c r="E365" s="144">
        <v>0.69979999999999998</v>
      </c>
      <c r="F365" s="145">
        <v>1</v>
      </c>
      <c r="G365" s="144">
        <f t="shared" si="10"/>
        <v>0.69979999999999998</v>
      </c>
      <c r="H365" s="143">
        <v>1.7</v>
      </c>
      <c r="I365" s="146">
        <f t="shared" si="11"/>
        <v>1.1896599999999999</v>
      </c>
      <c r="J365" s="147" t="s">
        <v>1239</v>
      </c>
      <c r="K365" s="148" t="s">
        <v>1244</v>
      </c>
      <c r="L365" s="131"/>
      <c r="M365" s="130"/>
    </row>
    <row r="366" spans="1:13" ht="11.25" customHeight="1">
      <c r="A366" s="131" t="s">
        <v>601</v>
      </c>
      <c r="B366" s="131" t="s">
        <v>1567</v>
      </c>
      <c r="C366" s="149">
        <v>3.15</v>
      </c>
      <c r="D366" s="150">
        <v>0.79537000000000002</v>
      </c>
      <c r="E366" s="150">
        <v>0.79537000000000002</v>
      </c>
      <c r="F366" s="151">
        <v>1</v>
      </c>
      <c r="G366" s="150">
        <f t="shared" si="10"/>
        <v>0.79537000000000002</v>
      </c>
      <c r="H366" s="149">
        <v>1.7</v>
      </c>
      <c r="I366" s="152">
        <f t="shared" si="11"/>
        <v>1.3521300000000001</v>
      </c>
      <c r="J366" s="153" t="s">
        <v>1239</v>
      </c>
      <c r="K366" s="154" t="s">
        <v>1244</v>
      </c>
      <c r="L366" s="131"/>
      <c r="M366" s="130"/>
    </row>
    <row r="367" spans="1:13" ht="11.25" customHeight="1">
      <c r="A367" s="131" t="s">
        <v>602</v>
      </c>
      <c r="B367" s="131" t="s">
        <v>1567</v>
      </c>
      <c r="C367" s="149">
        <v>4.8099999999999996</v>
      </c>
      <c r="D367" s="150">
        <v>1.0361</v>
      </c>
      <c r="E367" s="150">
        <v>1.0361</v>
      </c>
      <c r="F367" s="151">
        <v>1</v>
      </c>
      <c r="G367" s="150">
        <f t="shared" si="10"/>
        <v>1.0361</v>
      </c>
      <c r="H367" s="149">
        <v>1.7</v>
      </c>
      <c r="I367" s="152">
        <f t="shared" si="11"/>
        <v>1.7613700000000001</v>
      </c>
      <c r="J367" s="153" t="s">
        <v>1239</v>
      </c>
      <c r="K367" s="154" t="s">
        <v>1244</v>
      </c>
      <c r="L367" s="131"/>
      <c r="M367" s="130"/>
    </row>
    <row r="368" spans="1:13" ht="11.25" customHeight="1">
      <c r="A368" s="155" t="s">
        <v>603</v>
      </c>
      <c r="B368" s="155" t="s">
        <v>1567</v>
      </c>
      <c r="C368" s="156">
        <v>6.42</v>
      </c>
      <c r="D368" s="157">
        <v>1.4910000000000001</v>
      </c>
      <c r="E368" s="157">
        <v>1.4910000000000001</v>
      </c>
      <c r="F368" s="158">
        <v>1</v>
      </c>
      <c r="G368" s="157">
        <f t="shared" si="10"/>
        <v>1.4910000000000001</v>
      </c>
      <c r="H368" s="156">
        <v>1.7</v>
      </c>
      <c r="I368" s="159">
        <f t="shared" si="11"/>
        <v>2.5347</v>
      </c>
      <c r="J368" s="160" t="s">
        <v>1239</v>
      </c>
      <c r="K368" s="161" t="s">
        <v>1244</v>
      </c>
      <c r="L368" s="131"/>
      <c r="M368" s="130"/>
    </row>
    <row r="369" spans="1:13" ht="11.25" customHeight="1">
      <c r="A369" s="142" t="s">
        <v>604</v>
      </c>
      <c r="B369" s="142" t="s">
        <v>1568</v>
      </c>
      <c r="C369" s="143">
        <v>2.0299999999999998</v>
      </c>
      <c r="D369" s="144">
        <v>0.88797999999999999</v>
      </c>
      <c r="E369" s="144">
        <v>0.88797999999999999</v>
      </c>
      <c r="F369" s="145">
        <v>1</v>
      </c>
      <c r="G369" s="144">
        <f t="shared" si="10"/>
        <v>0.88797999999999999</v>
      </c>
      <c r="H369" s="143">
        <v>1.7</v>
      </c>
      <c r="I369" s="146">
        <f t="shared" si="11"/>
        <v>1.5095700000000001</v>
      </c>
      <c r="J369" s="147" t="s">
        <v>1239</v>
      </c>
      <c r="K369" s="148" t="s">
        <v>1244</v>
      </c>
      <c r="L369" s="131"/>
      <c r="M369" s="130"/>
    </row>
    <row r="370" spans="1:13" ht="11.25" customHeight="1">
      <c r="A370" s="131" t="s">
        <v>605</v>
      </c>
      <c r="B370" s="131" t="s">
        <v>1568</v>
      </c>
      <c r="C370" s="149">
        <v>2.82</v>
      </c>
      <c r="D370" s="150">
        <v>1.03227</v>
      </c>
      <c r="E370" s="150">
        <v>1.03227</v>
      </c>
      <c r="F370" s="151">
        <v>1</v>
      </c>
      <c r="G370" s="150">
        <f t="shared" si="10"/>
        <v>1.03227</v>
      </c>
      <c r="H370" s="149">
        <v>1.7</v>
      </c>
      <c r="I370" s="152">
        <f t="shared" si="11"/>
        <v>1.7548600000000001</v>
      </c>
      <c r="J370" s="153" t="s">
        <v>1239</v>
      </c>
      <c r="K370" s="154" t="s">
        <v>1244</v>
      </c>
      <c r="L370" s="131"/>
      <c r="M370" s="130"/>
    </row>
    <row r="371" spans="1:13" ht="11.25" customHeight="1">
      <c r="A371" s="131" t="s">
        <v>606</v>
      </c>
      <c r="B371" s="131" t="s">
        <v>1568</v>
      </c>
      <c r="C371" s="149">
        <v>4.5599999999999996</v>
      </c>
      <c r="D371" s="150">
        <v>1.3439399999999999</v>
      </c>
      <c r="E371" s="150">
        <v>1.3439399999999999</v>
      </c>
      <c r="F371" s="151">
        <v>1</v>
      </c>
      <c r="G371" s="150">
        <f t="shared" si="10"/>
        <v>1.3439399999999999</v>
      </c>
      <c r="H371" s="149">
        <v>1.7</v>
      </c>
      <c r="I371" s="152">
        <f t="shared" si="11"/>
        <v>2.2847</v>
      </c>
      <c r="J371" s="153" t="s">
        <v>1239</v>
      </c>
      <c r="K371" s="154" t="s">
        <v>1244</v>
      </c>
      <c r="L371" s="131"/>
      <c r="M371" s="130"/>
    </row>
    <row r="372" spans="1:13" ht="11.25" customHeight="1">
      <c r="A372" s="155" t="s">
        <v>607</v>
      </c>
      <c r="B372" s="155" t="s">
        <v>1568</v>
      </c>
      <c r="C372" s="156">
        <v>7.41</v>
      </c>
      <c r="D372" s="157">
        <v>2.00116</v>
      </c>
      <c r="E372" s="157">
        <v>2.00116</v>
      </c>
      <c r="F372" s="158">
        <v>1</v>
      </c>
      <c r="G372" s="157">
        <f t="shared" si="10"/>
        <v>2.00116</v>
      </c>
      <c r="H372" s="156">
        <v>1.7</v>
      </c>
      <c r="I372" s="159">
        <f t="shared" si="11"/>
        <v>3.4019699999999999</v>
      </c>
      <c r="J372" s="160" t="s">
        <v>1239</v>
      </c>
      <c r="K372" s="161" t="s">
        <v>1244</v>
      </c>
      <c r="L372" s="131"/>
      <c r="M372" s="130"/>
    </row>
    <row r="373" spans="1:13" ht="11.25" customHeight="1">
      <c r="A373" s="142" t="s">
        <v>608</v>
      </c>
      <c r="B373" s="142" t="s">
        <v>1569</v>
      </c>
      <c r="C373" s="143">
        <v>2.2400000000000002</v>
      </c>
      <c r="D373" s="144">
        <v>0.95191999999999999</v>
      </c>
      <c r="E373" s="144">
        <v>0.95191999999999999</v>
      </c>
      <c r="F373" s="145">
        <v>1</v>
      </c>
      <c r="G373" s="144">
        <f t="shared" si="10"/>
        <v>0.95191999999999999</v>
      </c>
      <c r="H373" s="143">
        <v>1.7</v>
      </c>
      <c r="I373" s="146">
        <f t="shared" si="11"/>
        <v>1.61826</v>
      </c>
      <c r="J373" s="147" t="s">
        <v>1239</v>
      </c>
      <c r="K373" s="148" t="s">
        <v>1244</v>
      </c>
      <c r="L373" s="131"/>
      <c r="M373" s="130"/>
    </row>
    <row r="374" spans="1:13" ht="11.25" customHeight="1">
      <c r="A374" s="131" t="s">
        <v>609</v>
      </c>
      <c r="B374" s="131" t="s">
        <v>1569</v>
      </c>
      <c r="C374" s="149">
        <v>3.98</v>
      </c>
      <c r="D374" s="150">
        <v>1.1769000000000001</v>
      </c>
      <c r="E374" s="150">
        <v>1.1769000000000001</v>
      </c>
      <c r="F374" s="151">
        <v>1</v>
      </c>
      <c r="G374" s="150">
        <f t="shared" si="10"/>
        <v>1.1769000000000001</v>
      </c>
      <c r="H374" s="149">
        <v>1.7</v>
      </c>
      <c r="I374" s="152">
        <f t="shared" si="11"/>
        <v>2.0007299999999999</v>
      </c>
      <c r="J374" s="153" t="s">
        <v>1239</v>
      </c>
      <c r="K374" s="154" t="s">
        <v>1244</v>
      </c>
      <c r="L374" s="131"/>
      <c r="M374" s="130"/>
    </row>
    <row r="375" spans="1:13" ht="11.25" customHeight="1">
      <c r="A375" s="131" t="s">
        <v>610</v>
      </c>
      <c r="B375" s="131" t="s">
        <v>1569</v>
      </c>
      <c r="C375" s="149">
        <v>6.93</v>
      </c>
      <c r="D375" s="150">
        <v>1.66591</v>
      </c>
      <c r="E375" s="150">
        <v>1.66591</v>
      </c>
      <c r="F375" s="151">
        <v>1</v>
      </c>
      <c r="G375" s="150">
        <f t="shared" si="10"/>
        <v>1.66591</v>
      </c>
      <c r="H375" s="149">
        <v>1.7</v>
      </c>
      <c r="I375" s="152">
        <f t="shared" si="11"/>
        <v>2.8320500000000002</v>
      </c>
      <c r="J375" s="153" t="s">
        <v>1239</v>
      </c>
      <c r="K375" s="154" t="s">
        <v>1244</v>
      </c>
      <c r="L375" s="131"/>
      <c r="M375" s="130"/>
    </row>
    <row r="376" spans="1:13" ht="11.25" customHeight="1">
      <c r="A376" s="155" t="s">
        <v>611</v>
      </c>
      <c r="B376" s="155" t="s">
        <v>1569</v>
      </c>
      <c r="C376" s="156">
        <v>10.11</v>
      </c>
      <c r="D376" s="157">
        <v>2.5857999999999999</v>
      </c>
      <c r="E376" s="157">
        <v>2.5857999999999999</v>
      </c>
      <c r="F376" s="158">
        <v>1</v>
      </c>
      <c r="G376" s="157">
        <f t="shared" si="10"/>
        <v>2.5857999999999999</v>
      </c>
      <c r="H376" s="156">
        <v>1.7</v>
      </c>
      <c r="I376" s="159">
        <f t="shared" si="11"/>
        <v>4.3958599999999999</v>
      </c>
      <c r="J376" s="160" t="s">
        <v>1239</v>
      </c>
      <c r="K376" s="161" t="s">
        <v>1244</v>
      </c>
      <c r="L376" s="131"/>
      <c r="M376" s="130"/>
    </row>
    <row r="377" spans="1:13" ht="11.25" customHeight="1">
      <c r="A377" s="142" t="s">
        <v>612</v>
      </c>
      <c r="B377" s="142" t="s">
        <v>1570</v>
      </c>
      <c r="C377" s="143">
        <v>6.14</v>
      </c>
      <c r="D377" s="144">
        <v>0.80262</v>
      </c>
      <c r="E377" s="144">
        <v>0.80262</v>
      </c>
      <c r="F377" s="145">
        <v>1</v>
      </c>
      <c r="G377" s="144">
        <f t="shared" si="10"/>
        <v>0.80262</v>
      </c>
      <c r="H377" s="143">
        <v>1.7</v>
      </c>
      <c r="I377" s="146">
        <f t="shared" si="11"/>
        <v>1.3644499999999999</v>
      </c>
      <c r="J377" s="147" t="s">
        <v>1239</v>
      </c>
      <c r="K377" s="148" t="s">
        <v>1244</v>
      </c>
      <c r="L377" s="131"/>
      <c r="M377" s="130"/>
    </row>
    <row r="378" spans="1:13" ht="11.25" customHeight="1">
      <c r="A378" s="131" t="s">
        <v>613</v>
      </c>
      <c r="B378" s="131" t="s">
        <v>1570</v>
      </c>
      <c r="C378" s="149">
        <v>7.34</v>
      </c>
      <c r="D378" s="150">
        <v>1.03305</v>
      </c>
      <c r="E378" s="150">
        <v>1.03305</v>
      </c>
      <c r="F378" s="151">
        <v>1</v>
      </c>
      <c r="G378" s="150">
        <f t="shared" si="10"/>
        <v>1.03305</v>
      </c>
      <c r="H378" s="149">
        <v>1.7</v>
      </c>
      <c r="I378" s="152">
        <f t="shared" si="11"/>
        <v>1.7561899999999999</v>
      </c>
      <c r="J378" s="153" t="s">
        <v>1239</v>
      </c>
      <c r="K378" s="154" t="s">
        <v>1244</v>
      </c>
      <c r="L378" s="131"/>
      <c r="M378" s="130"/>
    </row>
    <row r="379" spans="1:13" ht="11.25" customHeight="1">
      <c r="A379" s="131" t="s">
        <v>614</v>
      </c>
      <c r="B379" s="131" t="s">
        <v>1570</v>
      </c>
      <c r="C379" s="149">
        <v>10.08</v>
      </c>
      <c r="D379" s="150">
        <v>1.4734100000000001</v>
      </c>
      <c r="E379" s="150">
        <v>1.4734100000000001</v>
      </c>
      <c r="F379" s="151">
        <v>1</v>
      </c>
      <c r="G379" s="150">
        <f t="shared" si="10"/>
        <v>1.4734100000000001</v>
      </c>
      <c r="H379" s="149">
        <v>1.7</v>
      </c>
      <c r="I379" s="152">
        <f t="shared" si="11"/>
        <v>2.5047999999999999</v>
      </c>
      <c r="J379" s="153" t="s">
        <v>1239</v>
      </c>
      <c r="K379" s="154" t="s">
        <v>1244</v>
      </c>
      <c r="L379" s="131"/>
      <c r="M379" s="130"/>
    </row>
    <row r="380" spans="1:13" ht="11.25" customHeight="1">
      <c r="A380" s="155" t="s">
        <v>615</v>
      </c>
      <c r="B380" s="155" t="s">
        <v>1570</v>
      </c>
      <c r="C380" s="156">
        <v>13.61</v>
      </c>
      <c r="D380" s="157">
        <v>2.1770900000000002</v>
      </c>
      <c r="E380" s="157">
        <v>2.1770900000000002</v>
      </c>
      <c r="F380" s="158">
        <v>1</v>
      </c>
      <c r="G380" s="157">
        <f t="shared" si="10"/>
        <v>2.1770900000000002</v>
      </c>
      <c r="H380" s="156">
        <v>1.7</v>
      </c>
      <c r="I380" s="159">
        <f t="shared" si="11"/>
        <v>3.70105</v>
      </c>
      <c r="J380" s="160" t="s">
        <v>1239</v>
      </c>
      <c r="K380" s="161" t="s">
        <v>1244</v>
      </c>
      <c r="L380" s="131"/>
      <c r="M380" s="130"/>
    </row>
    <row r="381" spans="1:13" ht="11.25" customHeight="1">
      <c r="A381" s="142" t="s">
        <v>616</v>
      </c>
      <c r="B381" s="142" t="s">
        <v>1571</v>
      </c>
      <c r="C381" s="143">
        <v>2.79</v>
      </c>
      <c r="D381" s="144">
        <v>0.49653000000000003</v>
      </c>
      <c r="E381" s="144">
        <v>0.49653000000000003</v>
      </c>
      <c r="F381" s="145">
        <v>1</v>
      </c>
      <c r="G381" s="144">
        <f t="shared" si="10"/>
        <v>0.49653000000000003</v>
      </c>
      <c r="H381" s="143">
        <v>1.7</v>
      </c>
      <c r="I381" s="146">
        <f t="shared" si="11"/>
        <v>0.84409999999999996</v>
      </c>
      <c r="J381" s="147" t="s">
        <v>1239</v>
      </c>
      <c r="K381" s="148" t="s">
        <v>1244</v>
      </c>
      <c r="L381" s="131"/>
      <c r="M381" s="130"/>
    </row>
    <row r="382" spans="1:13" ht="11.25" customHeight="1">
      <c r="A382" s="131" t="s">
        <v>617</v>
      </c>
      <c r="B382" s="131" t="s">
        <v>1571</v>
      </c>
      <c r="C382" s="149">
        <v>3.86</v>
      </c>
      <c r="D382" s="150">
        <v>0.64954000000000001</v>
      </c>
      <c r="E382" s="150">
        <v>0.64954000000000001</v>
      </c>
      <c r="F382" s="151">
        <v>1</v>
      </c>
      <c r="G382" s="150">
        <f t="shared" si="10"/>
        <v>0.64954000000000001</v>
      </c>
      <c r="H382" s="149">
        <v>1.7</v>
      </c>
      <c r="I382" s="152">
        <f t="shared" si="11"/>
        <v>1.10422</v>
      </c>
      <c r="J382" s="153" t="s">
        <v>1239</v>
      </c>
      <c r="K382" s="154" t="s">
        <v>1244</v>
      </c>
      <c r="L382" s="131"/>
      <c r="M382" s="130"/>
    </row>
    <row r="383" spans="1:13" ht="11.25" customHeight="1">
      <c r="A383" s="131" t="s">
        <v>618</v>
      </c>
      <c r="B383" s="131" t="s">
        <v>1571</v>
      </c>
      <c r="C383" s="149">
        <v>5.22</v>
      </c>
      <c r="D383" s="150">
        <v>0.9073</v>
      </c>
      <c r="E383" s="150">
        <v>0.9073</v>
      </c>
      <c r="F383" s="151">
        <v>1</v>
      </c>
      <c r="G383" s="150">
        <f t="shared" si="10"/>
        <v>0.9073</v>
      </c>
      <c r="H383" s="149">
        <v>1.7</v>
      </c>
      <c r="I383" s="152">
        <f t="shared" si="11"/>
        <v>1.5424100000000001</v>
      </c>
      <c r="J383" s="153" t="s">
        <v>1239</v>
      </c>
      <c r="K383" s="154" t="s">
        <v>1244</v>
      </c>
      <c r="L383" s="131"/>
      <c r="M383" s="130"/>
    </row>
    <row r="384" spans="1:13" ht="11.25" customHeight="1">
      <c r="A384" s="155" t="s">
        <v>294</v>
      </c>
      <c r="B384" s="155" t="s">
        <v>1571</v>
      </c>
      <c r="C384" s="156">
        <v>7.5</v>
      </c>
      <c r="D384" s="157">
        <v>1.36958</v>
      </c>
      <c r="E384" s="157">
        <v>1.36958</v>
      </c>
      <c r="F384" s="158">
        <v>1</v>
      </c>
      <c r="G384" s="157">
        <f t="shared" si="10"/>
        <v>1.36958</v>
      </c>
      <c r="H384" s="156">
        <v>1.7</v>
      </c>
      <c r="I384" s="159">
        <f t="shared" si="11"/>
        <v>2.32829</v>
      </c>
      <c r="J384" s="160" t="s">
        <v>1239</v>
      </c>
      <c r="K384" s="161" t="s">
        <v>1244</v>
      </c>
      <c r="L384" s="131"/>
      <c r="M384" s="130"/>
    </row>
    <row r="385" spans="1:13" ht="11.25" customHeight="1">
      <c r="A385" s="142" t="s">
        <v>619</v>
      </c>
      <c r="B385" s="142" t="s">
        <v>1572</v>
      </c>
      <c r="C385" s="143">
        <v>1.9</v>
      </c>
      <c r="D385" s="144">
        <v>0.3695</v>
      </c>
      <c r="E385" s="144">
        <v>0.3695</v>
      </c>
      <c r="F385" s="145">
        <v>1</v>
      </c>
      <c r="G385" s="144">
        <f t="shared" si="10"/>
        <v>0.3695</v>
      </c>
      <c r="H385" s="143">
        <v>1.7</v>
      </c>
      <c r="I385" s="146">
        <f t="shared" si="11"/>
        <v>0.62814999999999999</v>
      </c>
      <c r="J385" s="147" t="s">
        <v>1239</v>
      </c>
      <c r="K385" s="148" t="s">
        <v>1244</v>
      </c>
      <c r="L385" s="131"/>
      <c r="M385" s="130"/>
    </row>
    <row r="386" spans="1:13" ht="11.25" customHeight="1">
      <c r="A386" s="131" t="s">
        <v>620</v>
      </c>
      <c r="B386" s="131" t="s">
        <v>1572</v>
      </c>
      <c r="C386" s="149">
        <v>2.4700000000000002</v>
      </c>
      <c r="D386" s="150">
        <v>0.51122000000000001</v>
      </c>
      <c r="E386" s="150">
        <v>0.51122000000000001</v>
      </c>
      <c r="F386" s="151">
        <v>1</v>
      </c>
      <c r="G386" s="150">
        <f t="shared" si="10"/>
        <v>0.51122000000000001</v>
      </c>
      <c r="H386" s="149">
        <v>1.7</v>
      </c>
      <c r="I386" s="152">
        <f t="shared" si="11"/>
        <v>0.86907000000000001</v>
      </c>
      <c r="J386" s="153" t="s">
        <v>1239</v>
      </c>
      <c r="K386" s="154" t="s">
        <v>1244</v>
      </c>
      <c r="L386" s="131"/>
      <c r="M386" s="130"/>
    </row>
    <row r="387" spans="1:13" ht="11.25" customHeight="1">
      <c r="A387" s="131" t="s">
        <v>621</v>
      </c>
      <c r="B387" s="131" t="s">
        <v>1572</v>
      </c>
      <c r="C387" s="149">
        <v>2.71</v>
      </c>
      <c r="D387" s="150">
        <v>0.77127999999999997</v>
      </c>
      <c r="E387" s="150">
        <v>0.77127999999999997</v>
      </c>
      <c r="F387" s="151">
        <v>1</v>
      </c>
      <c r="G387" s="150">
        <f t="shared" si="10"/>
        <v>0.77127999999999997</v>
      </c>
      <c r="H387" s="149">
        <v>1.7</v>
      </c>
      <c r="I387" s="152">
        <f t="shared" si="11"/>
        <v>1.31118</v>
      </c>
      <c r="J387" s="153" t="s">
        <v>1239</v>
      </c>
      <c r="K387" s="154" t="s">
        <v>1244</v>
      </c>
      <c r="L387" s="131"/>
      <c r="M387" s="130"/>
    </row>
    <row r="388" spans="1:13" ht="11.25" customHeight="1">
      <c r="A388" s="155" t="s">
        <v>622</v>
      </c>
      <c r="B388" s="155" t="s">
        <v>1572</v>
      </c>
      <c r="C388" s="156">
        <v>4.09</v>
      </c>
      <c r="D388" s="157">
        <v>1.4229099999999999</v>
      </c>
      <c r="E388" s="157">
        <v>1.4229099999999999</v>
      </c>
      <c r="F388" s="158">
        <v>1</v>
      </c>
      <c r="G388" s="157">
        <f t="shared" si="10"/>
        <v>1.4229099999999999</v>
      </c>
      <c r="H388" s="156">
        <v>1.7</v>
      </c>
      <c r="I388" s="159">
        <f t="shared" si="11"/>
        <v>2.4189500000000002</v>
      </c>
      <c r="J388" s="160" t="s">
        <v>1239</v>
      </c>
      <c r="K388" s="161" t="s">
        <v>1244</v>
      </c>
      <c r="L388" s="131"/>
      <c r="M388" s="130"/>
    </row>
    <row r="389" spans="1:13" ht="11.25" customHeight="1">
      <c r="A389" s="142" t="s">
        <v>623</v>
      </c>
      <c r="B389" s="142" t="s">
        <v>1573</v>
      </c>
      <c r="C389" s="143">
        <v>2.71</v>
      </c>
      <c r="D389" s="144">
        <v>0.45745999999999998</v>
      </c>
      <c r="E389" s="144">
        <v>0.45745999999999998</v>
      </c>
      <c r="F389" s="145">
        <v>1</v>
      </c>
      <c r="G389" s="144">
        <f t="shared" si="10"/>
        <v>0.45745999999999998</v>
      </c>
      <c r="H389" s="143">
        <v>1.7</v>
      </c>
      <c r="I389" s="146">
        <f t="shared" si="11"/>
        <v>0.77768000000000004</v>
      </c>
      <c r="J389" s="147" t="s">
        <v>1239</v>
      </c>
      <c r="K389" s="148" t="s">
        <v>1244</v>
      </c>
      <c r="L389" s="131"/>
      <c r="M389" s="130"/>
    </row>
    <row r="390" spans="1:13" ht="11.25" customHeight="1">
      <c r="A390" s="131" t="s">
        <v>624</v>
      </c>
      <c r="B390" s="131" t="s">
        <v>1573</v>
      </c>
      <c r="C390" s="149">
        <v>3.63</v>
      </c>
      <c r="D390" s="150">
        <v>0.61036999999999997</v>
      </c>
      <c r="E390" s="150">
        <v>0.61036999999999997</v>
      </c>
      <c r="F390" s="151">
        <v>1</v>
      </c>
      <c r="G390" s="150">
        <f t="shared" si="10"/>
        <v>0.61036999999999997</v>
      </c>
      <c r="H390" s="149">
        <v>1.7</v>
      </c>
      <c r="I390" s="152">
        <f t="shared" si="11"/>
        <v>1.0376300000000001</v>
      </c>
      <c r="J390" s="153" t="s">
        <v>1239</v>
      </c>
      <c r="K390" s="154" t="s">
        <v>1244</v>
      </c>
      <c r="L390" s="131"/>
      <c r="M390" s="130"/>
    </row>
    <row r="391" spans="1:13" ht="11.25" customHeight="1">
      <c r="A391" s="131" t="s">
        <v>625</v>
      </c>
      <c r="B391" s="131" t="s">
        <v>1573</v>
      </c>
      <c r="C391" s="149">
        <v>4.74</v>
      </c>
      <c r="D391" s="150">
        <v>0.84792999999999996</v>
      </c>
      <c r="E391" s="150">
        <v>0.84792999999999996</v>
      </c>
      <c r="F391" s="151">
        <v>1</v>
      </c>
      <c r="G391" s="150">
        <f t="shared" si="10"/>
        <v>0.84792999999999996</v>
      </c>
      <c r="H391" s="149">
        <v>1.7</v>
      </c>
      <c r="I391" s="152">
        <f t="shared" si="11"/>
        <v>1.4414800000000001</v>
      </c>
      <c r="J391" s="153" t="s">
        <v>1239</v>
      </c>
      <c r="K391" s="154" t="s">
        <v>1244</v>
      </c>
      <c r="L391" s="131"/>
      <c r="M391" s="130"/>
    </row>
    <row r="392" spans="1:13" ht="11.25" customHeight="1">
      <c r="A392" s="155" t="s">
        <v>626</v>
      </c>
      <c r="B392" s="155" t="s">
        <v>1573</v>
      </c>
      <c r="C392" s="156">
        <v>8.0500000000000007</v>
      </c>
      <c r="D392" s="157">
        <v>1.5558099999999999</v>
      </c>
      <c r="E392" s="157">
        <v>1.5558099999999999</v>
      </c>
      <c r="F392" s="158">
        <v>1</v>
      </c>
      <c r="G392" s="157">
        <f t="shared" si="10"/>
        <v>1.5558099999999999</v>
      </c>
      <c r="H392" s="156">
        <v>1.7</v>
      </c>
      <c r="I392" s="159">
        <f t="shared" si="11"/>
        <v>2.6448800000000001</v>
      </c>
      <c r="J392" s="160" t="s">
        <v>1239</v>
      </c>
      <c r="K392" s="161" t="s">
        <v>1244</v>
      </c>
      <c r="L392" s="131"/>
      <c r="M392" s="130"/>
    </row>
    <row r="393" spans="1:13" ht="11.25" customHeight="1">
      <c r="A393" s="142" t="s">
        <v>627</v>
      </c>
      <c r="B393" s="142" t="s">
        <v>1574</v>
      </c>
      <c r="C393" s="143">
        <v>1.72</v>
      </c>
      <c r="D393" s="144">
        <v>0.45572000000000001</v>
      </c>
      <c r="E393" s="144">
        <v>0.45572000000000001</v>
      </c>
      <c r="F393" s="145">
        <v>1</v>
      </c>
      <c r="G393" s="144">
        <f t="shared" si="10"/>
        <v>0.45572000000000001</v>
      </c>
      <c r="H393" s="143">
        <v>1.7</v>
      </c>
      <c r="I393" s="146">
        <f t="shared" si="11"/>
        <v>0.77471999999999996</v>
      </c>
      <c r="J393" s="147" t="s">
        <v>1239</v>
      </c>
      <c r="K393" s="148" t="s">
        <v>1244</v>
      </c>
      <c r="L393" s="131"/>
      <c r="M393" s="130"/>
    </row>
    <row r="394" spans="1:13" ht="11.25" customHeight="1">
      <c r="A394" s="131" t="s">
        <v>628</v>
      </c>
      <c r="B394" s="131" t="s">
        <v>1574</v>
      </c>
      <c r="C394" s="149">
        <v>2.3199999999999998</v>
      </c>
      <c r="D394" s="150">
        <v>0.54386999999999996</v>
      </c>
      <c r="E394" s="150">
        <v>0.54386999999999996</v>
      </c>
      <c r="F394" s="151">
        <v>1</v>
      </c>
      <c r="G394" s="150">
        <f t="shared" si="10"/>
        <v>0.54386999999999996</v>
      </c>
      <c r="H394" s="149">
        <v>1.7</v>
      </c>
      <c r="I394" s="152">
        <f t="shared" si="11"/>
        <v>0.92457999999999996</v>
      </c>
      <c r="J394" s="153" t="s">
        <v>1239</v>
      </c>
      <c r="K394" s="154" t="s">
        <v>1244</v>
      </c>
      <c r="L394" s="131"/>
      <c r="M394" s="130"/>
    </row>
    <row r="395" spans="1:13" ht="11.25" customHeight="1">
      <c r="A395" s="131" t="s">
        <v>629</v>
      </c>
      <c r="B395" s="131" t="s">
        <v>1574</v>
      </c>
      <c r="C395" s="149">
        <v>3.6</v>
      </c>
      <c r="D395" s="150">
        <v>0.71801999999999999</v>
      </c>
      <c r="E395" s="150">
        <v>0.71801999999999999</v>
      </c>
      <c r="F395" s="151">
        <v>1</v>
      </c>
      <c r="G395" s="150">
        <f t="shared" si="10"/>
        <v>0.71801999999999999</v>
      </c>
      <c r="H395" s="149">
        <v>1.7</v>
      </c>
      <c r="I395" s="152">
        <f t="shared" si="11"/>
        <v>1.2206300000000001</v>
      </c>
      <c r="J395" s="153" t="s">
        <v>1239</v>
      </c>
      <c r="K395" s="154" t="s">
        <v>1244</v>
      </c>
      <c r="L395" s="131"/>
      <c r="M395" s="130"/>
    </row>
    <row r="396" spans="1:13" ht="11.25" customHeight="1">
      <c r="A396" s="155" t="s">
        <v>630</v>
      </c>
      <c r="B396" s="155" t="s">
        <v>1574</v>
      </c>
      <c r="C396" s="156">
        <v>6.01</v>
      </c>
      <c r="D396" s="157">
        <v>1.19692</v>
      </c>
      <c r="E396" s="157">
        <v>1.19692</v>
      </c>
      <c r="F396" s="158">
        <v>1</v>
      </c>
      <c r="G396" s="157">
        <f t="shared" si="10"/>
        <v>1.19692</v>
      </c>
      <c r="H396" s="156">
        <v>1.7</v>
      </c>
      <c r="I396" s="159">
        <f t="shared" si="11"/>
        <v>2.0347599999999999</v>
      </c>
      <c r="J396" s="160" t="s">
        <v>1239</v>
      </c>
      <c r="K396" s="161" t="s">
        <v>1244</v>
      </c>
      <c r="L396" s="131"/>
      <c r="M396" s="130"/>
    </row>
    <row r="397" spans="1:13" ht="11.25" customHeight="1">
      <c r="A397" s="142" t="s">
        <v>631</v>
      </c>
      <c r="B397" s="142" t="s">
        <v>1302</v>
      </c>
      <c r="C397" s="143">
        <v>1.99</v>
      </c>
      <c r="D397" s="144">
        <v>0.47517999999999999</v>
      </c>
      <c r="E397" s="144">
        <v>0.47517999999999999</v>
      </c>
      <c r="F397" s="145">
        <v>1</v>
      </c>
      <c r="G397" s="144">
        <f t="shared" ref="G397:G460" si="12">ROUND(F397*D397,5)</f>
        <v>0.47517999999999999</v>
      </c>
      <c r="H397" s="143">
        <v>1.7</v>
      </c>
      <c r="I397" s="146">
        <f t="shared" ref="I397:I460" si="13">ROUND(H397*G397,5)</f>
        <v>0.80781000000000003</v>
      </c>
      <c r="J397" s="147" t="s">
        <v>1239</v>
      </c>
      <c r="K397" s="148" t="s">
        <v>1244</v>
      </c>
      <c r="L397" s="131"/>
      <c r="M397" s="130"/>
    </row>
    <row r="398" spans="1:13" ht="11.25" customHeight="1">
      <c r="A398" s="131" t="s">
        <v>632</v>
      </c>
      <c r="B398" s="131" t="s">
        <v>1302</v>
      </c>
      <c r="C398" s="149">
        <v>2.65</v>
      </c>
      <c r="D398" s="150">
        <v>0.57811999999999997</v>
      </c>
      <c r="E398" s="150">
        <v>0.57811999999999997</v>
      </c>
      <c r="F398" s="151">
        <v>1</v>
      </c>
      <c r="G398" s="150">
        <f t="shared" si="12"/>
        <v>0.57811999999999997</v>
      </c>
      <c r="H398" s="149">
        <v>1.7</v>
      </c>
      <c r="I398" s="152">
        <f t="shared" si="13"/>
        <v>0.98280000000000001</v>
      </c>
      <c r="J398" s="153" t="s">
        <v>1239</v>
      </c>
      <c r="K398" s="154" t="s">
        <v>1244</v>
      </c>
      <c r="L398" s="131"/>
      <c r="M398" s="130"/>
    </row>
    <row r="399" spans="1:13" ht="11.25" customHeight="1">
      <c r="A399" s="131" t="s">
        <v>633</v>
      </c>
      <c r="B399" s="131" t="s">
        <v>1302</v>
      </c>
      <c r="C399" s="149">
        <v>3.99</v>
      </c>
      <c r="D399" s="150">
        <v>0.79925999999999997</v>
      </c>
      <c r="E399" s="150">
        <v>0.79925999999999997</v>
      </c>
      <c r="F399" s="151">
        <v>1</v>
      </c>
      <c r="G399" s="150">
        <f t="shared" si="12"/>
        <v>0.79925999999999997</v>
      </c>
      <c r="H399" s="149">
        <v>1.7</v>
      </c>
      <c r="I399" s="152">
        <f t="shared" si="13"/>
        <v>1.3587400000000001</v>
      </c>
      <c r="J399" s="153" t="s">
        <v>1239</v>
      </c>
      <c r="K399" s="154" t="s">
        <v>1244</v>
      </c>
      <c r="L399" s="131"/>
      <c r="M399" s="130"/>
    </row>
    <row r="400" spans="1:13" ht="11.25" customHeight="1">
      <c r="A400" s="155" t="s">
        <v>634</v>
      </c>
      <c r="B400" s="155" t="s">
        <v>1302</v>
      </c>
      <c r="C400" s="156">
        <v>6.07</v>
      </c>
      <c r="D400" s="157">
        <v>1.2565900000000001</v>
      </c>
      <c r="E400" s="157">
        <v>1.2565900000000001</v>
      </c>
      <c r="F400" s="158">
        <v>1</v>
      </c>
      <c r="G400" s="157">
        <f t="shared" si="12"/>
        <v>1.2565900000000001</v>
      </c>
      <c r="H400" s="156">
        <v>1.7</v>
      </c>
      <c r="I400" s="159">
        <f t="shared" si="13"/>
        <v>2.1362000000000001</v>
      </c>
      <c r="J400" s="160" t="s">
        <v>1239</v>
      </c>
      <c r="K400" s="161" t="s">
        <v>1244</v>
      </c>
      <c r="L400" s="131"/>
      <c r="M400" s="130"/>
    </row>
    <row r="401" spans="1:13" ht="11.25" customHeight="1">
      <c r="A401" s="142" t="s">
        <v>635</v>
      </c>
      <c r="B401" s="142" t="s">
        <v>1575</v>
      </c>
      <c r="C401" s="143">
        <v>2.35</v>
      </c>
      <c r="D401" s="144">
        <v>0.46435999999999999</v>
      </c>
      <c r="E401" s="144">
        <v>0.46435999999999999</v>
      </c>
      <c r="F401" s="145">
        <v>1</v>
      </c>
      <c r="G401" s="144">
        <f t="shared" si="12"/>
        <v>0.46435999999999999</v>
      </c>
      <c r="H401" s="143">
        <v>1.7</v>
      </c>
      <c r="I401" s="146">
        <f t="shared" si="13"/>
        <v>0.78940999999999995</v>
      </c>
      <c r="J401" s="147" t="s">
        <v>1239</v>
      </c>
      <c r="K401" s="148" t="s">
        <v>1244</v>
      </c>
      <c r="L401" s="131"/>
      <c r="M401" s="130"/>
    </row>
    <row r="402" spans="1:13" ht="11.25" customHeight="1">
      <c r="A402" s="131" t="s">
        <v>636</v>
      </c>
      <c r="B402" s="131" t="s">
        <v>1575</v>
      </c>
      <c r="C402" s="149">
        <v>3.34</v>
      </c>
      <c r="D402" s="150">
        <v>0.59831999999999996</v>
      </c>
      <c r="E402" s="150">
        <v>0.59831999999999996</v>
      </c>
      <c r="F402" s="151">
        <v>1</v>
      </c>
      <c r="G402" s="150">
        <f t="shared" si="12"/>
        <v>0.59831999999999996</v>
      </c>
      <c r="H402" s="149">
        <v>1.7</v>
      </c>
      <c r="I402" s="152">
        <f t="shared" si="13"/>
        <v>1.0171399999999999</v>
      </c>
      <c r="J402" s="153" t="s">
        <v>1239</v>
      </c>
      <c r="K402" s="154" t="s">
        <v>1244</v>
      </c>
      <c r="L402" s="131"/>
      <c r="M402" s="130"/>
    </row>
    <row r="403" spans="1:13" ht="11.25" customHeight="1">
      <c r="A403" s="131" t="s">
        <v>637</v>
      </c>
      <c r="B403" s="131" t="s">
        <v>1575</v>
      </c>
      <c r="C403" s="149">
        <v>5.07</v>
      </c>
      <c r="D403" s="150">
        <v>0.85919000000000001</v>
      </c>
      <c r="E403" s="150">
        <v>0.85919000000000001</v>
      </c>
      <c r="F403" s="151">
        <v>1</v>
      </c>
      <c r="G403" s="150">
        <f t="shared" si="12"/>
        <v>0.85919000000000001</v>
      </c>
      <c r="H403" s="149">
        <v>1.7</v>
      </c>
      <c r="I403" s="152">
        <f t="shared" si="13"/>
        <v>1.46062</v>
      </c>
      <c r="J403" s="153" t="s">
        <v>1239</v>
      </c>
      <c r="K403" s="154" t="s">
        <v>1244</v>
      </c>
      <c r="L403" s="131"/>
      <c r="M403" s="130"/>
    </row>
    <row r="404" spans="1:13" ht="11.25" customHeight="1">
      <c r="A404" s="155" t="s">
        <v>638</v>
      </c>
      <c r="B404" s="155" t="s">
        <v>1575</v>
      </c>
      <c r="C404" s="156">
        <v>7.77</v>
      </c>
      <c r="D404" s="157">
        <v>1.40676</v>
      </c>
      <c r="E404" s="157">
        <v>1.40676</v>
      </c>
      <c r="F404" s="158">
        <v>1</v>
      </c>
      <c r="G404" s="157">
        <f t="shared" si="12"/>
        <v>1.40676</v>
      </c>
      <c r="H404" s="156">
        <v>1.7</v>
      </c>
      <c r="I404" s="159">
        <f t="shared" si="13"/>
        <v>2.3914900000000001</v>
      </c>
      <c r="J404" s="160" t="s">
        <v>1239</v>
      </c>
      <c r="K404" s="161" t="s">
        <v>1244</v>
      </c>
      <c r="L404" s="131"/>
      <c r="M404" s="130"/>
    </row>
    <row r="405" spans="1:13" ht="11.25" customHeight="1">
      <c r="A405" s="142" t="s">
        <v>639</v>
      </c>
      <c r="B405" s="142" t="s">
        <v>1576</v>
      </c>
      <c r="C405" s="143">
        <v>2.02</v>
      </c>
      <c r="D405" s="144">
        <v>0.43190000000000001</v>
      </c>
      <c r="E405" s="144">
        <v>0.43190000000000001</v>
      </c>
      <c r="F405" s="145">
        <v>1</v>
      </c>
      <c r="G405" s="144">
        <f t="shared" si="12"/>
        <v>0.43190000000000001</v>
      </c>
      <c r="H405" s="143">
        <v>1.7</v>
      </c>
      <c r="I405" s="146">
        <f t="shared" si="13"/>
        <v>0.73423000000000005</v>
      </c>
      <c r="J405" s="147" t="s">
        <v>1239</v>
      </c>
      <c r="K405" s="148" t="s">
        <v>1244</v>
      </c>
      <c r="L405" s="131"/>
      <c r="M405" s="130"/>
    </row>
    <row r="406" spans="1:13" ht="11.25" customHeight="1">
      <c r="A406" s="131" t="s">
        <v>640</v>
      </c>
      <c r="B406" s="131" t="s">
        <v>1576</v>
      </c>
      <c r="C406" s="149">
        <v>2.85</v>
      </c>
      <c r="D406" s="150">
        <v>0.56325000000000003</v>
      </c>
      <c r="E406" s="150">
        <v>0.56325000000000003</v>
      </c>
      <c r="F406" s="151">
        <v>1</v>
      </c>
      <c r="G406" s="150">
        <f t="shared" si="12"/>
        <v>0.56325000000000003</v>
      </c>
      <c r="H406" s="149">
        <v>1.7</v>
      </c>
      <c r="I406" s="152">
        <f t="shared" si="13"/>
        <v>0.95752999999999999</v>
      </c>
      <c r="J406" s="153" t="s">
        <v>1239</v>
      </c>
      <c r="K406" s="154" t="s">
        <v>1244</v>
      </c>
      <c r="L406" s="131"/>
      <c r="M406" s="130"/>
    </row>
    <row r="407" spans="1:13" ht="11.25" customHeight="1">
      <c r="A407" s="131" t="s">
        <v>641</v>
      </c>
      <c r="B407" s="131" t="s">
        <v>1576</v>
      </c>
      <c r="C407" s="149">
        <v>4.51</v>
      </c>
      <c r="D407" s="150">
        <v>0.83589000000000002</v>
      </c>
      <c r="E407" s="150">
        <v>0.83589000000000002</v>
      </c>
      <c r="F407" s="151">
        <v>1</v>
      </c>
      <c r="G407" s="150">
        <f t="shared" si="12"/>
        <v>0.83589000000000002</v>
      </c>
      <c r="H407" s="149">
        <v>1.7</v>
      </c>
      <c r="I407" s="152">
        <f t="shared" si="13"/>
        <v>1.4210100000000001</v>
      </c>
      <c r="J407" s="153" t="s">
        <v>1239</v>
      </c>
      <c r="K407" s="154" t="s">
        <v>1244</v>
      </c>
      <c r="L407" s="131"/>
      <c r="M407" s="130"/>
    </row>
    <row r="408" spans="1:13" ht="11.25" customHeight="1">
      <c r="A408" s="155" t="s">
        <v>642</v>
      </c>
      <c r="B408" s="155" t="s">
        <v>1576</v>
      </c>
      <c r="C408" s="156">
        <v>7.1</v>
      </c>
      <c r="D408" s="157">
        <v>1.4151</v>
      </c>
      <c r="E408" s="157">
        <v>1.4151</v>
      </c>
      <c r="F408" s="158">
        <v>1</v>
      </c>
      <c r="G408" s="157">
        <f t="shared" si="12"/>
        <v>1.4151</v>
      </c>
      <c r="H408" s="156">
        <v>1.7</v>
      </c>
      <c r="I408" s="159">
        <f t="shared" si="13"/>
        <v>2.4056700000000002</v>
      </c>
      <c r="J408" s="160" t="s">
        <v>1239</v>
      </c>
      <c r="K408" s="161" t="s">
        <v>1244</v>
      </c>
      <c r="L408" s="131"/>
      <c r="M408" s="130"/>
    </row>
    <row r="409" spans="1:13" ht="11.25" customHeight="1">
      <c r="A409" s="142" t="s">
        <v>643</v>
      </c>
      <c r="B409" s="142" t="s">
        <v>1577</v>
      </c>
      <c r="C409" s="143">
        <v>1.54</v>
      </c>
      <c r="D409" s="144">
        <v>0.46150000000000002</v>
      </c>
      <c r="E409" s="144">
        <v>0.46150000000000002</v>
      </c>
      <c r="F409" s="145">
        <v>1</v>
      </c>
      <c r="G409" s="144">
        <f t="shared" si="12"/>
        <v>0.46150000000000002</v>
      </c>
      <c r="H409" s="143">
        <v>1.7</v>
      </c>
      <c r="I409" s="146">
        <f t="shared" si="13"/>
        <v>0.78454999999999997</v>
      </c>
      <c r="J409" s="147" t="s">
        <v>1239</v>
      </c>
      <c r="K409" s="148" t="s">
        <v>1244</v>
      </c>
      <c r="L409" s="131"/>
      <c r="M409" s="130"/>
    </row>
    <row r="410" spans="1:13" ht="11.25" customHeight="1">
      <c r="A410" s="131" t="s">
        <v>644</v>
      </c>
      <c r="B410" s="131" t="s">
        <v>1577</v>
      </c>
      <c r="C410" s="149">
        <v>2.0499999999999998</v>
      </c>
      <c r="D410" s="150">
        <v>0.54522000000000004</v>
      </c>
      <c r="E410" s="150">
        <v>0.54522000000000004</v>
      </c>
      <c r="F410" s="151">
        <v>1</v>
      </c>
      <c r="G410" s="150">
        <f t="shared" si="12"/>
        <v>0.54522000000000004</v>
      </c>
      <c r="H410" s="149">
        <v>1.7</v>
      </c>
      <c r="I410" s="152">
        <f t="shared" si="13"/>
        <v>0.92686999999999997</v>
      </c>
      <c r="J410" s="153" t="s">
        <v>1239</v>
      </c>
      <c r="K410" s="154" t="s">
        <v>1244</v>
      </c>
      <c r="L410" s="131"/>
      <c r="M410" s="130"/>
    </row>
    <row r="411" spans="1:13" ht="11.25" customHeight="1">
      <c r="A411" s="131" t="s">
        <v>645</v>
      </c>
      <c r="B411" s="131" t="s">
        <v>1577</v>
      </c>
      <c r="C411" s="149">
        <v>2.93</v>
      </c>
      <c r="D411" s="150">
        <v>0.68357000000000001</v>
      </c>
      <c r="E411" s="150">
        <v>0.68357000000000001</v>
      </c>
      <c r="F411" s="151">
        <v>1</v>
      </c>
      <c r="G411" s="150">
        <f t="shared" si="12"/>
        <v>0.68357000000000001</v>
      </c>
      <c r="H411" s="149">
        <v>1.7</v>
      </c>
      <c r="I411" s="152">
        <f t="shared" si="13"/>
        <v>1.1620699999999999</v>
      </c>
      <c r="J411" s="153" t="s">
        <v>1239</v>
      </c>
      <c r="K411" s="154" t="s">
        <v>1244</v>
      </c>
      <c r="L411" s="131"/>
      <c r="M411" s="130"/>
    </row>
    <row r="412" spans="1:13" ht="11.25" customHeight="1">
      <c r="A412" s="155" t="s">
        <v>646</v>
      </c>
      <c r="B412" s="155" t="s">
        <v>1577</v>
      </c>
      <c r="C412" s="156">
        <v>4.8499999999999996</v>
      </c>
      <c r="D412" s="157">
        <v>1.0169999999999999</v>
      </c>
      <c r="E412" s="157">
        <v>1.0169999999999999</v>
      </c>
      <c r="F412" s="158">
        <v>1</v>
      </c>
      <c r="G412" s="157">
        <f t="shared" si="12"/>
        <v>1.0169999999999999</v>
      </c>
      <c r="H412" s="156">
        <v>1.7</v>
      </c>
      <c r="I412" s="159">
        <f t="shared" si="13"/>
        <v>1.7289000000000001</v>
      </c>
      <c r="J412" s="160" t="s">
        <v>1239</v>
      </c>
      <c r="K412" s="161" t="s">
        <v>1244</v>
      </c>
      <c r="L412" s="131"/>
      <c r="M412" s="130"/>
    </row>
    <row r="413" spans="1:13" ht="11.25" customHeight="1">
      <c r="A413" s="142" t="s">
        <v>647</v>
      </c>
      <c r="B413" s="142" t="s">
        <v>1578</v>
      </c>
      <c r="C413" s="143">
        <v>2.11</v>
      </c>
      <c r="D413" s="144">
        <v>0.52583999999999997</v>
      </c>
      <c r="E413" s="144">
        <v>0.52583999999999997</v>
      </c>
      <c r="F413" s="145">
        <v>1</v>
      </c>
      <c r="G413" s="144">
        <f t="shared" si="12"/>
        <v>0.52583999999999997</v>
      </c>
      <c r="H413" s="143">
        <v>1.7</v>
      </c>
      <c r="I413" s="146">
        <f t="shared" si="13"/>
        <v>0.89393</v>
      </c>
      <c r="J413" s="147" t="s">
        <v>1239</v>
      </c>
      <c r="K413" s="148" t="s">
        <v>1244</v>
      </c>
      <c r="L413" s="131"/>
      <c r="M413" s="130"/>
    </row>
    <row r="414" spans="1:13" ht="11.25" customHeight="1">
      <c r="A414" s="131" t="s">
        <v>648</v>
      </c>
      <c r="B414" s="131" t="s">
        <v>1578</v>
      </c>
      <c r="C414" s="149">
        <v>2.73</v>
      </c>
      <c r="D414" s="150">
        <v>0.61458999999999997</v>
      </c>
      <c r="E414" s="150">
        <v>0.61458999999999997</v>
      </c>
      <c r="F414" s="151">
        <v>1</v>
      </c>
      <c r="G414" s="150">
        <f t="shared" si="12"/>
        <v>0.61458999999999997</v>
      </c>
      <c r="H414" s="149">
        <v>1.7</v>
      </c>
      <c r="I414" s="152">
        <f t="shared" si="13"/>
        <v>1.0448</v>
      </c>
      <c r="J414" s="153" t="s">
        <v>1239</v>
      </c>
      <c r="K414" s="154" t="s">
        <v>1244</v>
      </c>
      <c r="L414" s="131"/>
      <c r="M414" s="130"/>
    </row>
    <row r="415" spans="1:13" ht="11.25" customHeight="1">
      <c r="A415" s="131" t="s">
        <v>649</v>
      </c>
      <c r="B415" s="131" t="s">
        <v>1578</v>
      </c>
      <c r="C415" s="149">
        <v>3.93</v>
      </c>
      <c r="D415" s="150">
        <v>0.78768000000000005</v>
      </c>
      <c r="E415" s="150">
        <v>0.78768000000000005</v>
      </c>
      <c r="F415" s="151">
        <v>1</v>
      </c>
      <c r="G415" s="150">
        <f t="shared" si="12"/>
        <v>0.78768000000000005</v>
      </c>
      <c r="H415" s="149">
        <v>1.7</v>
      </c>
      <c r="I415" s="152">
        <f t="shared" si="13"/>
        <v>1.3390599999999999</v>
      </c>
      <c r="J415" s="153" t="s">
        <v>1239</v>
      </c>
      <c r="K415" s="154" t="s">
        <v>1244</v>
      </c>
      <c r="L415" s="131"/>
      <c r="M415" s="130"/>
    </row>
    <row r="416" spans="1:13" ht="11.25" customHeight="1">
      <c r="A416" s="155" t="s">
        <v>650</v>
      </c>
      <c r="B416" s="155" t="s">
        <v>1578</v>
      </c>
      <c r="C416" s="156">
        <v>6.26</v>
      </c>
      <c r="D416" s="157">
        <v>1.2407699999999999</v>
      </c>
      <c r="E416" s="157">
        <v>1.2407699999999999</v>
      </c>
      <c r="F416" s="158">
        <v>1</v>
      </c>
      <c r="G416" s="157">
        <f t="shared" si="12"/>
        <v>1.2407699999999999</v>
      </c>
      <c r="H416" s="156">
        <v>1.7</v>
      </c>
      <c r="I416" s="159">
        <f t="shared" si="13"/>
        <v>2.1093099999999998</v>
      </c>
      <c r="J416" s="160" t="s">
        <v>1239</v>
      </c>
      <c r="K416" s="161" t="s">
        <v>1244</v>
      </c>
      <c r="L416" s="131"/>
      <c r="M416" s="130"/>
    </row>
    <row r="417" spans="1:13" ht="11.25" customHeight="1">
      <c r="A417" s="142" t="s">
        <v>651</v>
      </c>
      <c r="B417" s="142" t="s">
        <v>1303</v>
      </c>
      <c r="C417" s="143">
        <v>2.33</v>
      </c>
      <c r="D417" s="144">
        <v>0.49543999999999999</v>
      </c>
      <c r="E417" s="144">
        <v>0.49543999999999999</v>
      </c>
      <c r="F417" s="145">
        <v>1</v>
      </c>
      <c r="G417" s="144">
        <f t="shared" si="12"/>
        <v>0.49543999999999999</v>
      </c>
      <c r="H417" s="143">
        <v>1.7</v>
      </c>
      <c r="I417" s="146">
        <f t="shared" si="13"/>
        <v>0.84225000000000005</v>
      </c>
      <c r="J417" s="147" t="s">
        <v>1239</v>
      </c>
      <c r="K417" s="148" t="s">
        <v>1244</v>
      </c>
      <c r="L417" s="131"/>
      <c r="M417" s="130"/>
    </row>
    <row r="418" spans="1:13" ht="11.25" customHeight="1">
      <c r="A418" s="131" t="s">
        <v>652</v>
      </c>
      <c r="B418" s="131" t="s">
        <v>1303</v>
      </c>
      <c r="C418" s="149">
        <v>3.27</v>
      </c>
      <c r="D418" s="150">
        <v>0.60902000000000001</v>
      </c>
      <c r="E418" s="150">
        <v>0.60902000000000001</v>
      </c>
      <c r="F418" s="151">
        <v>1</v>
      </c>
      <c r="G418" s="150">
        <f t="shared" si="12"/>
        <v>0.60902000000000001</v>
      </c>
      <c r="H418" s="149">
        <v>1.7</v>
      </c>
      <c r="I418" s="152">
        <f t="shared" si="13"/>
        <v>1.0353300000000001</v>
      </c>
      <c r="J418" s="153" t="s">
        <v>1239</v>
      </c>
      <c r="K418" s="154" t="s">
        <v>1244</v>
      </c>
      <c r="L418" s="131"/>
      <c r="M418" s="130"/>
    </row>
    <row r="419" spans="1:13" ht="11.25" customHeight="1">
      <c r="A419" s="131" t="s">
        <v>653</v>
      </c>
      <c r="B419" s="131" t="s">
        <v>1303</v>
      </c>
      <c r="C419" s="149">
        <v>5.04</v>
      </c>
      <c r="D419" s="150">
        <v>0.88858000000000004</v>
      </c>
      <c r="E419" s="150">
        <v>0.88858000000000004</v>
      </c>
      <c r="F419" s="151">
        <v>1</v>
      </c>
      <c r="G419" s="150">
        <f t="shared" si="12"/>
        <v>0.88858000000000004</v>
      </c>
      <c r="H419" s="149">
        <v>1.7</v>
      </c>
      <c r="I419" s="152">
        <f t="shared" si="13"/>
        <v>1.5105900000000001</v>
      </c>
      <c r="J419" s="153" t="s">
        <v>1239</v>
      </c>
      <c r="K419" s="154" t="s">
        <v>1244</v>
      </c>
      <c r="L419" s="131"/>
      <c r="M419" s="130"/>
    </row>
    <row r="420" spans="1:13" ht="11.25" customHeight="1">
      <c r="A420" s="155" t="s">
        <v>654</v>
      </c>
      <c r="B420" s="155" t="s">
        <v>1303</v>
      </c>
      <c r="C420" s="156">
        <v>7.61</v>
      </c>
      <c r="D420" s="157">
        <v>1.7774700000000001</v>
      </c>
      <c r="E420" s="157">
        <v>1.7774700000000001</v>
      </c>
      <c r="F420" s="158">
        <v>1</v>
      </c>
      <c r="G420" s="157">
        <f t="shared" si="12"/>
        <v>1.7774700000000001</v>
      </c>
      <c r="H420" s="156">
        <v>1.7</v>
      </c>
      <c r="I420" s="159">
        <f t="shared" si="13"/>
        <v>3.0217000000000001</v>
      </c>
      <c r="J420" s="160" t="s">
        <v>1239</v>
      </c>
      <c r="K420" s="161" t="s">
        <v>1244</v>
      </c>
      <c r="L420" s="131"/>
      <c r="M420" s="130"/>
    </row>
    <row r="421" spans="1:13" ht="11.25" customHeight="1">
      <c r="A421" s="142" t="s">
        <v>655</v>
      </c>
      <c r="B421" s="142" t="s">
        <v>1579</v>
      </c>
      <c r="C421" s="143">
        <v>2.35</v>
      </c>
      <c r="D421" s="144">
        <v>0.58301999999999998</v>
      </c>
      <c r="E421" s="144">
        <v>0.58301999999999998</v>
      </c>
      <c r="F421" s="145">
        <v>1</v>
      </c>
      <c r="G421" s="144">
        <f t="shared" si="12"/>
        <v>0.58301999999999998</v>
      </c>
      <c r="H421" s="143">
        <v>1.7</v>
      </c>
      <c r="I421" s="146">
        <f t="shared" si="13"/>
        <v>0.99112999999999996</v>
      </c>
      <c r="J421" s="147" t="s">
        <v>1239</v>
      </c>
      <c r="K421" s="148" t="s">
        <v>1244</v>
      </c>
      <c r="L421" s="131"/>
      <c r="M421" s="130"/>
    </row>
    <row r="422" spans="1:13" ht="11.25" customHeight="1">
      <c r="A422" s="131" t="s">
        <v>656</v>
      </c>
      <c r="B422" s="131" t="s">
        <v>1579</v>
      </c>
      <c r="C422" s="149">
        <v>3.3</v>
      </c>
      <c r="D422" s="150">
        <v>0.61807999999999996</v>
      </c>
      <c r="E422" s="150">
        <v>0.61807999999999996</v>
      </c>
      <c r="F422" s="151">
        <v>1</v>
      </c>
      <c r="G422" s="150">
        <f t="shared" si="12"/>
        <v>0.61807999999999996</v>
      </c>
      <c r="H422" s="149">
        <v>1.7</v>
      </c>
      <c r="I422" s="152">
        <f t="shared" si="13"/>
        <v>1.05074</v>
      </c>
      <c r="J422" s="153" t="s">
        <v>1239</v>
      </c>
      <c r="K422" s="154" t="s">
        <v>1244</v>
      </c>
      <c r="L422" s="131"/>
      <c r="M422" s="130"/>
    </row>
    <row r="423" spans="1:13" ht="11.25" customHeight="1">
      <c r="A423" s="131" t="s">
        <v>657</v>
      </c>
      <c r="B423" s="131" t="s">
        <v>1579</v>
      </c>
      <c r="C423" s="149">
        <v>5.13</v>
      </c>
      <c r="D423" s="150">
        <v>0.93898999999999999</v>
      </c>
      <c r="E423" s="150">
        <v>0.93898999999999999</v>
      </c>
      <c r="F423" s="151">
        <v>1</v>
      </c>
      <c r="G423" s="150">
        <f t="shared" si="12"/>
        <v>0.93898999999999999</v>
      </c>
      <c r="H423" s="149">
        <v>1.7</v>
      </c>
      <c r="I423" s="152">
        <f t="shared" si="13"/>
        <v>1.5962799999999999</v>
      </c>
      <c r="J423" s="153" t="s">
        <v>1239</v>
      </c>
      <c r="K423" s="154" t="s">
        <v>1244</v>
      </c>
      <c r="L423" s="131"/>
      <c r="M423" s="130"/>
    </row>
    <row r="424" spans="1:13" ht="11.25" customHeight="1">
      <c r="A424" s="155" t="s">
        <v>658</v>
      </c>
      <c r="B424" s="155" t="s">
        <v>1579</v>
      </c>
      <c r="C424" s="156">
        <v>9.76</v>
      </c>
      <c r="D424" s="157">
        <v>1.8549899999999999</v>
      </c>
      <c r="E424" s="157">
        <v>1.8549899999999999</v>
      </c>
      <c r="F424" s="158">
        <v>1</v>
      </c>
      <c r="G424" s="157">
        <f t="shared" si="12"/>
        <v>1.8549899999999999</v>
      </c>
      <c r="H424" s="156">
        <v>1.7</v>
      </c>
      <c r="I424" s="159">
        <f t="shared" si="13"/>
        <v>3.1534800000000001</v>
      </c>
      <c r="J424" s="160" t="s">
        <v>1239</v>
      </c>
      <c r="K424" s="161" t="s">
        <v>1244</v>
      </c>
      <c r="L424" s="131"/>
      <c r="M424" s="130"/>
    </row>
    <row r="425" spans="1:13" ht="11.25" customHeight="1">
      <c r="A425" s="142" t="s">
        <v>659</v>
      </c>
      <c r="B425" s="142" t="s">
        <v>1580</v>
      </c>
      <c r="C425" s="143">
        <v>2.31</v>
      </c>
      <c r="D425" s="144">
        <v>0.50814000000000004</v>
      </c>
      <c r="E425" s="144">
        <v>0.50814000000000004</v>
      </c>
      <c r="F425" s="145">
        <v>1</v>
      </c>
      <c r="G425" s="144">
        <f t="shared" si="12"/>
        <v>0.50814000000000004</v>
      </c>
      <c r="H425" s="143">
        <v>1.7</v>
      </c>
      <c r="I425" s="146">
        <f t="shared" si="13"/>
        <v>0.86384000000000005</v>
      </c>
      <c r="J425" s="147" t="s">
        <v>1239</v>
      </c>
      <c r="K425" s="148" t="s">
        <v>1244</v>
      </c>
      <c r="L425" s="131"/>
      <c r="M425" s="130"/>
    </row>
    <row r="426" spans="1:13" ht="11.25" customHeight="1">
      <c r="A426" s="131" t="s">
        <v>660</v>
      </c>
      <c r="B426" s="131" t="s">
        <v>1580</v>
      </c>
      <c r="C426" s="149">
        <v>3.08</v>
      </c>
      <c r="D426" s="150">
        <v>0.63768999999999998</v>
      </c>
      <c r="E426" s="150">
        <v>0.63768999999999998</v>
      </c>
      <c r="F426" s="151">
        <v>1</v>
      </c>
      <c r="G426" s="150">
        <f t="shared" si="12"/>
        <v>0.63768999999999998</v>
      </c>
      <c r="H426" s="149">
        <v>1.7</v>
      </c>
      <c r="I426" s="152">
        <f t="shared" si="13"/>
        <v>1.0840700000000001</v>
      </c>
      <c r="J426" s="153" t="s">
        <v>1239</v>
      </c>
      <c r="K426" s="154" t="s">
        <v>1244</v>
      </c>
      <c r="L426" s="131"/>
      <c r="M426" s="130"/>
    </row>
    <row r="427" spans="1:13" ht="11.25" customHeight="1">
      <c r="A427" s="131" t="s">
        <v>661</v>
      </c>
      <c r="B427" s="131" t="s">
        <v>1580</v>
      </c>
      <c r="C427" s="149">
        <v>4.5999999999999996</v>
      </c>
      <c r="D427" s="150">
        <v>0.89793000000000001</v>
      </c>
      <c r="E427" s="150">
        <v>0.89793000000000001</v>
      </c>
      <c r="F427" s="151">
        <v>1</v>
      </c>
      <c r="G427" s="150">
        <f t="shared" si="12"/>
        <v>0.89793000000000001</v>
      </c>
      <c r="H427" s="149">
        <v>1.7</v>
      </c>
      <c r="I427" s="152">
        <f t="shared" si="13"/>
        <v>1.5264800000000001</v>
      </c>
      <c r="J427" s="153" t="s">
        <v>1239</v>
      </c>
      <c r="K427" s="154" t="s">
        <v>1244</v>
      </c>
      <c r="L427" s="131"/>
      <c r="M427" s="130"/>
    </row>
    <row r="428" spans="1:13" ht="11.25" customHeight="1">
      <c r="A428" s="155" t="s">
        <v>662</v>
      </c>
      <c r="B428" s="155" t="s">
        <v>1580</v>
      </c>
      <c r="C428" s="156">
        <v>7.17</v>
      </c>
      <c r="D428" s="157">
        <v>1.5410200000000001</v>
      </c>
      <c r="E428" s="157">
        <v>1.5410200000000001</v>
      </c>
      <c r="F428" s="158">
        <v>1</v>
      </c>
      <c r="G428" s="157">
        <f t="shared" si="12"/>
        <v>1.5410200000000001</v>
      </c>
      <c r="H428" s="156">
        <v>1.7</v>
      </c>
      <c r="I428" s="159">
        <f t="shared" si="13"/>
        <v>2.6197300000000001</v>
      </c>
      <c r="J428" s="160" t="s">
        <v>1239</v>
      </c>
      <c r="K428" s="161" t="s">
        <v>1244</v>
      </c>
      <c r="L428" s="131"/>
      <c r="M428" s="130"/>
    </row>
    <row r="429" spans="1:13" ht="11.25" customHeight="1">
      <c r="A429" s="142" t="s">
        <v>663</v>
      </c>
      <c r="B429" s="142" t="s">
        <v>1581</v>
      </c>
      <c r="C429" s="143">
        <v>2.77</v>
      </c>
      <c r="D429" s="144">
        <v>1.3244199999999999</v>
      </c>
      <c r="E429" s="144">
        <v>1.3244199999999999</v>
      </c>
      <c r="F429" s="145">
        <v>1</v>
      </c>
      <c r="G429" s="144">
        <f t="shared" si="12"/>
        <v>1.3244199999999999</v>
      </c>
      <c r="H429" s="143">
        <v>1.7</v>
      </c>
      <c r="I429" s="146">
        <f t="shared" si="13"/>
        <v>2.2515100000000001</v>
      </c>
      <c r="J429" s="147" t="s">
        <v>1239</v>
      </c>
      <c r="K429" s="148" t="s">
        <v>1240</v>
      </c>
      <c r="L429" s="131"/>
      <c r="M429" s="130"/>
    </row>
    <row r="430" spans="1:13" ht="11.25" customHeight="1">
      <c r="A430" s="131" t="s">
        <v>664</v>
      </c>
      <c r="B430" s="131" t="s">
        <v>1581</v>
      </c>
      <c r="C430" s="149">
        <v>6.38</v>
      </c>
      <c r="D430" s="150">
        <v>1.92374</v>
      </c>
      <c r="E430" s="150">
        <v>1.92374</v>
      </c>
      <c r="F430" s="151">
        <v>1</v>
      </c>
      <c r="G430" s="150">
        <f t="shared" si="12"/>
        <v>1.92374</v>
      </c>
      <c r="H430" s="149">
        <v>1.7</v>
      </c>
      <c r="I430" s="152">
        <f t="shared" si="13"/>
        <v>3.2703600000000002</v>
      </c>
      <c r="J430" s="153" t="s">
        <v>1239</v>
      </c>
      <c r="K430" s="154" t="s">
        <v>1240</v>
      </c>
      <c r="L430" s="131"/>
      <c r="M430" s="130"/>
    </row>
    <row r="431" spans="1:13" ht="11.25" customHeight="1">
      <c r="A431" s="131" t="s">
        <v>665</v>
      </c>
      <c r="B431" s="131" t="s">
        <v>1581</v>
      </c>
      <c r="C431" s="149">
        <v>10.99</v>
      </c>
      <c r="D431" s="150">
        <v>2.97858</v>
      </c>
      <c r="E431" s="150">
        <v>2.97858</v>
      </c>
      <c r="F431" s="151">
        <v>1</v>
      </c>
      <c r="G431" s="150">
        <f t="shared" si="12"/>
        <v>2.97858</v>
      </c>
      <c r="H431" s="149">
        <v>1.7</v>
      </c>
      <c r="I431" s="152">
        <f t="shared" si="13"/>
        <v>5.0635899999999996</v>
      </c>
      <c r="J431" s="153" t="s">
        <v>1239</v>
      </c>
      <c r="K431" s="154" t="s">
        <v>1240</v>
      </c>
      <c r="L431" s="131"/>
      <c r="M431" s="130"/>
    </row>
    <row r="432" spans="1:13" ht="11.25" customHeight="1">
      <c r="A432" s="155" t="s">
        <v>666</v>
      </c>
      <c r="B432" s="155" t="s">
        <v>1581</v>
      </c>
      <c r="C432" s="156">
        <v>18.53</v>
      </c>
      <c r="D432" s="157">
        <v>5.29718</v>
      </c>
      <c r="E432" s="157">
        <v>5.29718</v>
      </c>
      <c r="F432" s="158">
        <v>1</v>
      </c>
      <c r="G432" s="157">
        <f t="shared" si="12"/>
        <v>5.29718</v>
      </c>
      <c r="H432" s="156">
        <v>1.7</v>
      </c>
      <c r="I432" s="159">
        <f t="shared" si="13"/>
        <v>9.0052099999999999</v>
      </c>
      <c r="J432" s="160" t="s">
        <v>1239</v>
      </c>
      <c r="K432" s="161" t="s">
        <v>1240</v>
      </c>
      <c r="L432" s="131"/>
      <c r="M432" s="130"/>
    </row>
    <row r="433" spans="1:13" ht="11.25" customHeight="1">
      <c r="A433" s="142" t="s">
        <v>667</v>
      </c>
      <c r="B433" s="142" t="s">
        <v>1582</v>
      </c>
      <c r="C433" s="143">
        <v>2.48</v>
      </c>
      <c r="D433" s="144">
        <v>0.70215000000000005</v>
      </c>
      <c r="E433" s="144">
        <v>0.70215000000000005</v>
      </c>
      <c r="F433" s="145">
        <v>1</v>
      </c>
      <c r="G433" s="144">
        <f t="shared" si="12"/>
        <v>0.70215000000000005</v>
      </c>
      <c r="H433" s="143">
        <v>1.7</v>
      </c>
      <c r="I433" s="146">
        <f t="shared" si="13"/>
        <v>1.1936599999999999</v>
      </c>
      <c r="J433" s="147" t="s">
        <v>1239</v>
      </c>
      <c r="K433" s="148" t="s">
        <v>1240</v>
      </c>
      <c r="L433" s="131"/>
      <c r="M433" s="130"/>
    </row>
    <row r="434" spans="1:13" ht="11.25" customHeight="1">
      <c r="A434" s="131" t="s">
        <v>668</v>
      </c>
      <c r="B434" s="131" t="s">
        <v>1582</v>
      </c>
      <c r="C434" s="149">
        <v>3.95</v>
      </c>
      <c r="D434" s="150">
        <v>1.1001799999999999</v>
      </c>
      <c r="E434" s="150">
        <v>1.1001799999999999</v>
      </c>
      <c r="F434" s="151">
        <v>1</v>
      </c>
      <c r="G434" s="150">
        <f t="shared" si="12"/>
        <v>1.1001799999999999</v>
      </c>
      <c r="H434" s="149">
        <v>1.7</v>
      </c>
      <c r="I434" s="152">
        <f t="shared" si="13"/>
        <v>1.8703099999999999</v>
      </c>
      <c r="J434" s="153" t="s">
        <v>1239</v>
      </c>
      <c r="K434" s="154" t="s">
        <v>1240</v>
      </c>
      <c r="L434" s="131"/>
      <c r="M434" s="130"/>
    </row>
    <row r="435" spans="1:13" ht="11.25" customHeight="1">
      <c r="A435" s="131" t="s">
        <v>669</v>
      </c>
      <c r="B435" s="131" t="s">
        <v>1582</v>
      </c>
      <c r="C435" s="149">
        <v>8.56</v>
      </c>
      <c r="D435" s="150">
        <v>1.7410600000000001</v>
      </c>
      <c r="E435" s="150">
        <v>1.7410600000000001</v>
      </c>
      <c r="F435" s="151">
        <v>1</v>
      </c>
      <c r="G435" s="150">
        <f t="shared" si="12"/>
        <v>1.7410600000000001</v>
      </c>
      <c r="H435" s="149">
        <v>1.7</v>
      </c>
      <c r="I435" s="152">
        <f t="shared" si="13"/>
        <v>2.9598</v>
      </c>
      <c r="J435" s="153" t="s">
        <v>1239</v>
      </c>
      <c r="K435" s="154" t="s">
        <v>1240</v>
      </c>
      <c r="L435" s="131"/>
      <c r="M435" s="130"/>
    </row>
    <row r="436" spans="1:13" ht="11.25" customHeight="1">
      <c r="A436" s="155" t="s">
        <v>670</v>
      </c>
      <c r="B436" s="155" t="s">
        <v>1582</v>
      </c>
      <c r="C436" s="156">
        <v>14.06</v>
      </c>
      <c r="D436" s="157">
        <v>3.4469599999999998</v>
      </c>
      <c r="E436" s="157">
        <v>3.4469599999999998</v>
      </c>
      <c r="F436" s="158">
        <v>1</v>
      </c>
      <c r="G436" s="157">
        <f t="shared" si="12"/>
        <v>3.4469599999999998</v>
      </c>
      <c r="H436" s="156">
        <v>1.7</v>
      </c>
      <c r="I436" s="159">
        <f t="shared" si="13"/>
        <v>5.8598299999999997</v>
      </c>
      <c r="J436" s="160" t="s">
        <v>1239</v>
      </c>
      <c r="K436" s="161" t="s">
        <v>1240</v>
      </c>
      <c r="L436" s="131"/>
      <c r="M436" s="130"/>
    </row>
    <row r="437" spans="1:13" ht="11.25" customHeight="1">
      <c r="A437" s="142" t="s">
        <v>671</v>
      </c>
      <c r="B437" s="142" t="s">
        <v>1583</v>
      </c>
      <c r="C437" s="143">
        <v>3.64</v>
      </c>
      <c r="D437" s="144">
        <v>1.01685</v>
      </c>
      <c r="E437" s="144">
        <v>1.01685</v>
      </c>
      <c r="F437" s="145">
        <v>1</v>
      </c>
      <c r="G437" s="144">
        <f t="shared" si="12"/>
        <v>1.01685</v>
      </c>
      <c r="H437" s="143">
        <v>1.7</v>
      </c>
      <c r="I437" s="146">
        <f t="shared" si="13"/>
        <v>1.72865</v>
      </c>
      <c r="J437" s="147" t="s">
        <v>1239</v>
      </c>
      <c r="K437" s="148" t="s">
        <v>1240</v>
      </c>
      <c r="L437" s="131"/>
      <c r="M437" s="130"/>
    </row>
    <row r="438" spans="1:13" ht="11.25" customHeight="1">
      <c r="A438" s="131" t="s">
        <v>672</v>
      </c>
      <c r="B438" s="131" t="s">
        <v>1583</v>
      </c>
      <c r="C438" s="149">
        <v>5.88</v>
      </c>
      <c r="D438" s="150">
        <v>1.47594</v>
      </c>
      <c r="E438" s="150">
        <v>1.47594</v>
      </c>
      <c r="F438" s="151">
        <v>1</v>
      </c>
      <c r="G438" s="150">
        <f t="shared" si="12"/>
        <v>1.47594</v>
      </c>
      <c r="H438" s="149">
        <v>1.7</v>
      </c>
      <c r="I438" s="152">
        <f t="shared" si="13"/>
        <v>2.5091000000000001</v>
      </c>
      <c r="J438" s="153" t="s">
        <v>1239</v>
      </c>
      <c r="K438" s="154" t="s">
        <v>1240</v>
      </c>
      <c r="L438" s="131"/>
      <c r="M438" s="130"/>
    </row>
    <row r="439" spans="1:13" ht="11.25" customHeight="1">
      <c r="A439" s="131" t="s">
        <v>673</v>
      </c>
      <c r="B439" s="131" t="s">
        <v>1583</v>
      </c>
      <c r="C439" s="149">
        <v>9.0299999999999994</v>
      </c>
      <c r="D439" s="150">
        <v>2.1562399999999999</v>
      </c>
      <c r="E439" s="150">
        <v>2.1562399999999999</v>
      </c>
      <c r="F439" s="151">
        <v>1</v>
      </c>
      <c r="G439" s="150">
        <f t="shared" si="12"/>
        <v>2.1562399999999999</v>
      </c>
      <c r="H439" s="149">
        <v>1.7</v>
      </c>
      <c r="I439" s="152">
        <f t="shared" si="13"/>
        <v>3.66561</v>
      </c>
      <c r="J439" s="153" t="s">
        <v>1239</v>
      </c>
      <c r="K439" s="154" t="s">
        <v>1240</v>
      </c>
      <c r="L439" s="131"/>
      <c r="M439" s="130"/>
    </row>
    <row r="440" spans="1:13" ht="11.25" customHeight="1">
      <c r="A440" s="155" t="s">
        <v>674</v>
      </c>
      <c r="B440" s="155" t="s">
        <v>1583</v>
      </c>
      <c r="C440" s="156">
        <v>15.05</v>
      </c>
      <c r="D440" s="157">
        <v>3.7591000000000001</v>
      </c>
      <c r="E440" s="157">
        <v>3.7591000000000001</v>
      </c>
      <c r="F440" s="158">
        <v>1</v>
      </c>
      <c r="G440" s="157">
        <f t="shared" si="12"/>
        <v>3.7591000000000001</v>
      </c>
      <c r="H440" s="156">
        <v>1.7</v>
      </c>
      <c r="I440" s="159">
        <f t="shared" si="13"/>
        <v>6.3904699999999997</v>
      </c>
      <c r="J440" s="160" t="s">
        <v>1239</v>
      </c>
      <c r="K440" s="161" t="s">
        <v>1240</v>
      </c>
      <c r="L440" s="131"/>
      <c r="M440" s="130"/>
    </row>
    <row r="441" spans="1:13" ht="11.25" customHeight="1">
      <c r="A441" s="142" t="s">
        <v>675</v>
      </c>
      <c r="B441" s="142" t="s">
        <v>1584</v>
      </c>
      <c r="C441" s="143">
        <v>4.93</v>
      </c>
      <c r="D441" s="144">
        <v>1.2469399999999999</v>
      </c>
      <c r="E441" s="144">
        <v>1.2469399999999999</v>
      </c>
      <c r="F441" s="145">
        <v>1</v>
      </c>
      <c r="G441" s="144">
        <f t="shared" si="12"/>
        <v>1.2469399999999999</v>
      </c>
      <c r="H441" s="143">
        <v>1.7</v>
      </c>
      <c r="I441" s="146">
        <f t="shared" si="13"/>
        <v>2.1198000000000001</v>
      </c>
      <c r="J441" s="147" t="s">
        <v>1239</v>
      </c>
      <c r="K441" s="148" t="s">
        <v>1240</v>
      </c>
      <c r="L441" s="131"/>
      <c r="M441" s="130"/>
    </row>
    <row r="442" spans="1:13" ht="11.25" customHeight="1">
      <c r="A442" s="131" t="s">
        <v>676</v>
      </c>
      <c r="B442" s="131" t="s">
        <v>1584</v>
      </c>
      <c r="C442" s="149">
        <v>6.9</v>
      </c>
      <c r="D442" s="150">
        <v>1.56772</v>
      </c>
      <c r="E442" s="150">
        <v>1.56772</v>
      </c>
      <c r="F442" s="151">
        <v>1</v>
      </c>
      <c r="G442" s="150">
        <f t="shared" si="12"/>
        <v>1.56772</v>
      </c>
      <c r="H442" s="149">
        <v>1.7</v>
      </c>
      <c r="I442" s="152">
        <f t="shared" si="13"/>
        <v>2.6651199999999999</v>
      </c>
      <c r="J442" s="153" t="s">
        <v>1239</v>
      </c>
      <c r="K442" s="154" t="s">
        <v>1240</v>
      </c>
      <c r="L442" s="131"/>
      <c r="M442" s="130"/>
    </row>
    <row r="443" spans="1:13" ht="11.25" customHeight="1">
      <c r="A443" s="131" t="s">
        <v>677</v>
      </c>
      <c r="B443" s="131" t="s">
        <v>1584</v>
      </c>
      <c r="C443" s="149">
        <v>10.23</v>
      </c>
      <c r="D443" s="150">
        <v>2.24824</v>
      </c>
      <c r="E443" s="150">
        <v>2.24824</v>
      </c>
      <c r="F443" s="151">
        <v>1</v>
      </c>
      <c r="G443" s="150">
        <f t="shared" si="12"/>
        <v>2.24824</v>
      </c>
      <c r="H443" s="149">
        <v>1.7</v>
      </c>
      <c r="I443" s="152">
        <f t="shared" si="13"/>
        <v>3.8220100000000001</v>
      </c>
      <c r="J443" s="153" t="s">
        <v>1239</v>
      </c>
      <c r="K443" s="154" t="s">
        <v>1240</v>
      </c>
      <c r="L443" s="131"/>
      <c r="M443" s="130"/>
    </row>
    <row r="444" spans="1:13" ht="11.25" customHeight="1">
      <c r="A444" s="155" t="s">
        <v>678</v>
      </c>
      <c r="B444" s="155" t="s">
        <v>1584</v>
      </c>
      <c r="C444" s="156">
        <v>15.81</v>
      </c>
      <c r="D444" s="157">
        <v>3.84118</v>
      </c>
      <c r="E444" s="157">
        <v>3.84118</v>
      </c>
      <c r="F444" s="158">
        <v>1</v>
      </c>
      <c r="G444" s="157">
        <f t="shared" si="12"/>
        <v>3.84118</v>
      </c>
      <c r="H444" s="156">
        <v>1.7</v>
      </c>
      <c r="I444" s="159">
        <f t="shared" si="13"/>
        <v>6.5300099999999999</v>
      </c>
      <c r="J444" s="160" t="s">
        <v>1239</v>
      </c>
      <c r="K444" s="161" t="s">
        <v>1240</v>
      </c>
      <c r="L444" s="131"/>
      <c r="M444" s="130"/>
    </row>
    <row r="445" spans="1:13" ht="11.25" customHeight="1">
      <c r="A445" s="142" t="s">
        <v>679</v>
      </c>
      <c r="B445" s="142" t="s">
        <v>1585</v>
      </c>
      <c r="C445" s="143">
        <v>2.8</v>
      </c>
      <c r="D445" s="144">
        <v>0.80639000000000005</v>
      </c>
      <c r="E445" s="144">
        <v>0.80639000000000005</v>
      </c>
      <c r="F445" s="145">
        <v>1</v>
      </c>
      <c r="G445" s="144">
        <f t="shared" si="12"/>
        <v>0.80639000000000005</v>
      </c>
      <c r="H445" s="143">
        <v>1.7</v>
      </c>
      <c r="I445" s="146">
        <f t="shared" si="13"/>
        <v>1.37086</v>
      </c>
      <c r="J445" s="147" t="s">
        <v>1239</v>
      </c>
      <c r="K445" s="148" t="s">
        <v>1240</v>
      </c>
      <c r="L445" s="131"/>
      <c r="M445" s="130"/>
    </row>
    <row r="446" spans="1:13" ht="11.25" customHeight="1">
      <c r="A446" s="131" t="s">
        <v>680</v>
      </c>
      <c r="B446" s="131" t="s">
        <v>1585</v>
      </c>
      <c r="C446" s="149">
        <v>4.1500000000000004</v>
      </c>
      <c r="D446" s="150">
        <v>1.0728500000000001</v>
      </c>
      <c r="E446" s="150">
        <v>1.0728500000000001</v>
      </c>
      <c r="F446" s="151">
        <v>1</v>
      </c>
      <c r="G446" s="150">
        <f t="shared" si="12"/>
        <v>1.0728500000000001</v>
      </c>
      <c r="H446" s="149">
        <v>1.7</v>
      </c>
      <c r="I446" s="152">
        <f t="shared" si="13"/>
        <v>1.82385</v>
      </c>
      <c r="J446" s="153" t="s">
        <v>1239</v>
      </c>
      <c r="K446" s="154" t="s">
        <v>1240</v>
      </c>
      <c r="L446" s="131"/>
      <c r="M446" s="130"/>
    </row>
    <row r="447" spans="1:13" ht="11.25" customHeight="1">
      <c r="A447" s="131" t="s">
        <v>681</v>
      </c>
      <c r="B447" s="131" t="s">
        <v>1585</v>
      </c>
      <c r="C447" s="149">
        <v>6.82</v>
      </c>
      <c r="D447" s="150">
        <v>1.5207999999999999</v>
      </c>
      <c r="E447" s="150">
        <v>1.5207999999999999</v>
      </c>
      <c r="F447" s="151">
        <v>1</v>
      </c>
      <c r="G447" s="150">
        <f t="shared" si="12"/>
        <v>1.5207999999999999</v>
      </c>
      <c r="H447" s="149">
        <v>1.7</v>
      </c>
      <c r="I447" s="152">
        <f t="shared" si="13"/>
        <v>2.5853600000000001</v>
      </c>
      <c r="J447" s="153" t="s">
        <v>1239</v>
      </c>
      <c r="K447" s="154" t="s">
        <v>1240</v>
      </c>
      <c r="L447" s="131"/>
      <c r="M447" s="130"/>
    </row>
    <row r="448" spans="1:13" ht="11.25" customHeight="1">
      <c r="A448" s="155" t="s">
        <v>682</v>
      </c>
      <c r="B448" s="155" t="s">
        <v>1585</v>
      </c>
      <c r="C448" s="156">
        <v>14.28</v>
      </c>
      <c r="D448" s="157">
        <v>3.0903499999999999</v>
      </c>
      <c r="E448" s="157">
        <v>3.0903499999999999</v>
      </c>
      <c r="F448" s="158">
        <v>1</v>
      </c>
      <c r="G448" s="157">
        <f t="shared" si="12"/>
        <v>3.0903499999999999</v>
      </c>
      <c r="H448" s="156">
        <v>1.7</v>
      </c>
      <c r="I448" s="159">
        <f t="shared" si="13"/>
        <v>5.2535999999999996</v>
      </c>
      <c r="J448" s="160" t="s">
        <v>1239</v>
      </c>
      <c r="K448" s="161" t="s">
        <v>1240</v>
      </c>
      <c r="L448" s="131"/>
      <c r="M448" s="130"/>
    </row>
    <row r="449" spans="1:13" ht="11.25" customHeight="1">
      <c r="A449" s="142" t="s">
        <v>683</v>
      </c>
      <c r="B449" s="142" t="s">
        <v>1586</v>
      </c>
      <c r="C449" s="143">
        <v>3.07</v>
      </c>
      <c r="D449" s="144">
        <v>1.1275599999999999</v>
      </c>
      <c r="E449" s="144">
        <v>1.1275599999999999</v>
      </c>
      <c r="F449" s="145">
        <v>1</v>
      </c>
      <c r="G449" s="144">
        <f t="shared" si="12"/>
        <v>1.1275599999999999</v>
      </c>
      <c r="H449" s="143">
        <v>1.7</v>
      </c>
      <c r="I449" s="146">
        <f t="shared" si="13"/>
        <v>1.9168499999999999</v>
      </c>
      <c r="J449" s="147" t="s">
        <v>1239</v>
      </c>
      <c r="K449" s="148" t="s">
        <v>1240</v>
      </c>
      <c r="L449" s="131"/>
      <c r="M449" s="130"/>
    </row>
    <row r="450" spans="1:13" ht="11.25" customHeight="1">
      <c r="A450" s="131" t="s">
        <v>685</v>
      </c>
      <c r="B450" s="131" t="s">
        <v>1586</v>
      </c>
      <c r="C450" s="149">
        <v>4.62</v>
      </c>
      <c r="D450" s="150">
        <v>1.42144</v>
      </c>
      <c r="E450" s="150">
        <v>1.42144</v>
      </c>
      <c r="F450" s="151">
        <v>1</v>
      </c>
      <c r="G450" s="150">
        <f t="shared" si="12"/>
        <v>1.42144</v>
      </c>
      <c r="H450" s="149">
        <v>1.7</v>
      </c>
      <c r="I450" s="152">
        <f t="shared" si="13"/>
        <v>2.4164500000000002</v>
      </c>
      <c r="J450" s="153" t="s">
        <v>1239</v>
      </c>
      <c r="K450" s="154" t="s">
        <v>1240</v>
      </c>
      <c r="L450" s="131"/>
      <c r="M450" s="130"/>
    </row>
    <row r="451" spans="1:13" ht="11.25" customHeight="1">
      <c r="A451" s="131" t="s">
        <v>686</v>
      </c>
      <c r="B451" s="131" t="s">
        <v>1586</v>
      </c>
      <c r="C451" s="149">
        <v>7.88</v>
      </c>
      <c r="D451" s="150">
        <v>2.08907</v>
      </c>
      <c r="E451" s="150">
        <v>2.08907</v>
      </c>
      <c r="F451" s="151">
        <v>1</v>
      </c>
      <c r="G451" s="150">
        <f t="shared" si="12"/>
        <v>2.08907</v>
      </c>
      <c r="H451" s="149">
        <v>1.7</v>
      </c>
      <c r="I451" s="152">
        <f t="shared" si="13"/>
        <v>3.5514199999999998</v>
      </c>
      <c r="J451" s="153" t="s">
        <v>1239</v>
      </c>
      <c r="K451" s="154" t="s">
        <v>1240</v>
      </c>
      <c r="L451" s="131"/>
      <c r="M451" s="130"/>
    </row>
    <row r="452" spans="1:13" ht="11.25" customHeight="1">
      <c r="A452" s="155" t="s">
        <v>687</v>
      </c>
      <c r="B452" s="155" t="s">
        <v>1586</v>
      </c>
      <c r="C452" s="156">
        <v>12.79</v>
      </c>
      <c r="D452" s="157">
        <v>3.6884700000000001</v>
      </c>
      <c r="E452" s="157">
        <v>3.6884700000000001</v>
      </c>
      <c r="F452" s="158">
        <v>1</v>
      </c>
      <c r="G452" s="157">
        <f t="shared" si="12"/>
        <v>3.6884700000000001</v>
      </c>
      <c r="H452" s="156">
        <v>1.7</v>
      </c>
      <c r="I452" s="159">
        <f t="shared" si="13"/>
        <v>6.2704000000000004</v>
      </c>
      <c r="J452" s="160" t="s">
        <v>1239</v>
      </c>
      <c r="K452" s="161" t="s">
        <v>1240</v>
      </c>
      <c r="L452" s="131"/>
      <c r="M452" s="130"/>
    </row>
    <row r="453" spans="1:13" ht="11.25" customHeight="1">
      <c r="A453" s="142" t="s">
        <v>688</v>
      </c>
      <c r="B453" s="142" t="s">
        <v>1587</v>
      </c>
      <c r="C453" s="143">
        <v>2.13</v>
      </c>
      <c r="D453" s="144">
        <v>0.81364000000000003</v>
      </c>
      <c r="E453" s="144">
        <v>0.81364000000000003</v>
      </c>
      <c r="F453" s="145">
        <v>1</v>
      </c>
      <c r="G453" s="144">
        <f t="shared" si="12"/>
        <v>0.81364000000000003</v>
      </c>
      <c r="H453" s="143">
        <v>1.7</v>
      </c>
      <c r="I453" s="146">
        <f t="shared" si="13"/>
        <v>1.3831899999999999</v>
      </c>
      <c r="J453" s="147" t="s">
        <v>1239</v>
      </c>
      <c r="K453" s="148" t="s">
        <v>1240</v>
      </c>
      <c r="L453" s="131"/>
      <c r="M453" s="130"/>
    </row>
    <row r="454" spans="1:13" ht="11.25" customHeight="1">
      <c r="A454" s="131" t="s">
        <v>689</v>
      </c>
      <c r="B454" s="131" t="s">
        <v>1587</v>
      </c>
      <c r="C454" s="149">
        <v>3.56</v>
      </c>
      <c r="D454" s="150">
        <v>1.0774900000000001</v>
      </c>
      <c r="E454" s="150">
        <v>1.0774900000000001</v>
      </c>
      <c r="F454" s="151">
        <v>1</v>
      </c>
      <c r="G454" s="150">
        <f t="shared" si="12"/>
        <v>1.0774900000000001</v>
      </c>
      <c r="H454" s="149">
        <v>1.7</v>
      </c>
      <c r="I454" s="152">
        <f t="shared" si="13"/>
        <v>1.8317300000000001</v>
      </c>
      <c r="J454" s="153" t="s">
        <v>1239</v>
      </c>
      <c r="K454" s="154" t="s">
        <v>1240</v>
      </c>
      <c r="L454" s="131"/>
      <c r="M454" s="130"/>
    </row>
    <row r="455" spans="1:13" ht="11.25" customHeight="1">
      <c r="A455" s="131" t="s">
        <v>690</v>
      </c>
      <c r="B455" s="131" t="s">
        <v>1587</v>
      </c>
      <c r="C455" s="149">
        <v>5.98</v>
      </c>
      <c r="D455" s="150">
        <v>1.53399</v>
      </c>
      <c r="E455" s="150">
        <v>1.53399</v>
      </c>
      <c r="F455" s="151">
        <v>1</v>
      </c>
      <c r="G455" s="150">
        <f t="shared" si="12"/>
        <v>1.53399</v>
      </c>
      <c r="H455" s="149">
        <v>1.7</v>
      </c>
      <c r="I455" s="152">
        <f t="shared" si="13"/>
        <v>2.60778</v>
      </c>
      <c r="J455" s="153" t="s">
        <v>1239</v>
      </c>
      <c r="K455" s="154" t="s">
        <v>1240</v>
      </c>
      <c r="L455" s="131"/>
      <c r="M455" s="130"/>
    </row>
    <row r="456" spans="1:13" ht="11.25" customHeight="1">
      <c r="A456" s="155" t="s">
        <v>691</v>
      </c>
      <c r="B456" s="155" t="s">
        <v>1587</v>
      </c>
      <c r="C456" s="156">
        <v>11.06</v>
      </c>
      <c r="D456" s="157">
        <v>2.8813200000000001</v>
      </c>
      <c r="E456" s="157">
        <v>2.8813200000000001</v>
      </c>
      <c r="F456" s="158">
        <v>1</v>
      </c>
      <c r="G456" s="157">
        <f t="shared" si="12"/>
        <v>2.8813200000000001</v>
      </c>
      <c r="H456" s="156">
        <v>1.7</v>
      </c>
      <c r="I456" s="159">
        <f t="shared" si="13"/>
        <v>4.8982400000000004</v>
      </c>
      <c r="J456" s="160" t="s">
        <v>1239</v>
      </c>
      <c r="K456" s="161" t="s">
        <v>1240</v>
      </c>
      <c r="L456" s="131"/>
      <c r="M456" s="130"/>
    </row>
    <row r="457" spans="1:13" ht="11.25" customHeight="1">
      <c r="A457" s="142" t="s">
        <v>692</v>
      </c>
      <c r="B457" s="142" t="s">
        <v>1588</v>
      </c>
      <c r="C457" s="143">
        <v>3.52</v>
      </c>
      <c r="D457" s="144">
        <v>1.0852999999999999</v>
      </c>
      <c r="E457" s="144">
        <v>1.0852999999999999</v>
      </c>
      <c r="F457" s="145">
        <v>1</v>
      </c>
      <c r="G457" s="144">
        <f t="shared" si="12"/>
        <v>1.0852999999999999</v>
      </c>
      <c r="H457" s="143">
        <v>1.7</v>
      </c>
      <c r="I457" s="146">
        <f t="shared" si="13"/>
        <v>1.84501</v>
      </c>
      <c r="J457" s="147" t="s">
        <v>1239</v>
      </c>
      <c r="K457" s="148" t="s">
        <v>1240</v>
      </c>
      <c r="L457" s="131"/>
      <c r="M457" s="130"/>
    </row>
    <row r="458" spans="1:13" ht="11.25" customHeight="1">
      <c r="A458" s="131" t="s">
        <v>693</v>
      </c>
      <c r="B458" s="131" t="s">
        <v>1588</v>
      </c>
      <c r="C458" s="149">
        <v>4.83</v>
      </c>
      <c r="D458" s="150">
        <v>1.3499099999999999</v>
      </c>
      <c r="E458" s="150">
        <v>1.3499099999999999</v>
      </c>
      <c r="F458" s="151">
        <v>1</v>
      </c>
      <c r="G458" s="150">
        <f t="shared" si="12"/>
        <v>1.3499099999999999</v>
      </c>
      <c r="H458" s="149">
        <v>1.7</v>
      </c>
      <c r="I458" s="152">
        <f t="shared" si="13"/>
        <v>2.2948499999999998</v>
      </c>
      <c r="J458" s="153" t="s">
        <v>1239</v>
      </c>
      <c r="K458" s="154" t="s">
        <v>1240</v>
      </c>
      <c r="L458" s="131"/>
      <c r="M458" s="130"/>
    </row>
    <row r="459" spans="1:13" ht="11.25" customHeight="1">
      <c r="A459" s="131" t="s">
        <v>694</v>
      </c>
      <c r="B459" s="131" t="s">
        <v>1588</v>
      </c>
      <c r="C459" s="149">
        <v>7.35</v>
      </c>
      <c r="D459" s="150">
        <v>1.90828</v>
      </c>
      <c r="E459" s="150">
        <v>1.90828</v>
      </c>
      <c r="F459" s="151">
        <v>1</v>
      </c>
      <c r="G459" s="150">
        <f t="shared" si="12"/>
        <v>1.90828</v>
      </c>
      <c r="H459" s="149">
        <v>1.7</v>
      </c>
      <c r="I459" s="152">
        <f t="shared" si="13"/>
        <v>3.2440799999999999</v>
      </c>
      <c r="J459" s="153" t="s">
        <v>1239</v>
      </c>
      <c r="K459" s="154" t="s">
        <v>1240</v>
      </c>
      <c r="L459" s="131"/>
      <c r="M459" s="130"/>
    </row>
    <row r="460" spans="1:13" ht="11.25" customHeight="1">
      <c r="A460" s="155" t="s">
        <v>695</v>
      </c>
      <c r="B460" s="155" t="s">
        <v>1588</v>
      </c>
      <c r="C460" s="156">
        <v>12.36</v>
      </c>
      <c r="D460" s="157">
        <v>3.4595899999999999</v>
      </c>
      <c r="E460" s="157">
        <v>3.4595899999999999</v>
      </c>
      <c r="F460" s="158">
        <v>1</v>
      </c>
      <c r="G460" s="157">
        <f t="shared" si="12"/>
        <v>3.4595899999999999</v>
      </c>
      <c r="H460" s="156">
        <v>1.7</v>
      </c>
      <c r="I460" s="159">
        <f t="shared" si="13"/>
        <v>5.8813000000000004</v>
      </c>
      <c r="J460" s="160" t="s">
        <v>1239</v>
      </c>
      <c r="K460" s="161" t="s">
        <v>1240</v>
      </c>
      <c r="L460" s="131"/>
      <c r="M460" s="130"/>
    </row>
    <row r="461" spans="1:13" ht="11.25" customHeight="1">
      <c r="A461" s="142" t="s">
        <v>1337</v>
      </c>
      <c r="B461" s="142" t="s">
        <v>1589</v>
      </c>
      <c r="C461" s="143">
        <v>4.59</v>
      </c>
      <c r="D461" s="144">
        <v>1.33504</v>
      </c>
      <c r="E461" s="144">
        <v>1.33504</v>
      </c>
      <c r="F461" s="145">
        <v>1</v>
      </c>
      <c r="G461" s="144">
        <f t="shared" ref="G461:G524" si="14">ROUND(F461*D461,5)</f>
        <v>1.33504</v>
      </c>
      <c r="H461" s="143">
        <v>1.7</v>
      </c>
      <c r="I461" s="146">
        <f t="shared" ref="I461:I524" si="15">ROUND(H461*G461,5)</f>
        <v>2.2695699999999999</v>
      </c>
      <c r="J461" s="147" t="s">
        <v>1239</v>
      </c>
      <c r="K461" s="148" t="s">
        <v>1240</v>
      </c>
      <c r="L461" s="131"/>
      <c r="M461" s="130"/>
    </row>
    <row r="462" spans="1:13" ht="11.25" customHeight="1">
      <c r="A462" s="131" t="s">
        <v>1338</v>
      </c>
      <c r="B462" s="131" t="s">
        <v>1589</v>
      </c>
      <c r="C462" s="149">
        <v>7.1</v>
      </c>
      <c r="D462" s="150">
        <v>1.82273</v>
      </c>
      <c r="E462" s="150">
        <v>1.82273</v>
      </c>
      <c r="F462" s="151">
        <v>1</v>
      </c>
      <c r="G462" s="150">
        <f t="shared" si="14"/>
        <v>1.82273</v>
      </c>
      <c r="H462" s="149">
        <v>1.7</v>
      </c>
      <c r="I462" s="152">
        <f t="shared" si="15"/>
        <v>3.0986400000000001</v>
      </c>
      <c r="J462" s="153" t="s">
        <v>1239</v>
      </c>
      <c r="K462" s="154" t="s">
        <v>1240</v>
      </c>
      <c r="L462" s="131"/>
      <c r="M462" s="130"/>
    </row>
    <row r="463" spans="1:13" ht="11.25" customHeight="1">
      <c r="A463" s="131" t="s">
        <v>1339</v>
      </c>
      <c r="B463" s="131" t="s">
        <v>1589</v>
      </c>
      <c r="C463" s="149">
        <v>11.1</v>
      </c>
      <c r="D463" s="150">
        <v>2.6761699999999999</v>
      </c>
      <c r="E463" s="150">
        <v>2.6761699999999999</v>
      </c>
      <c r="F463" s="151">
        <v>1</v>
      </c>
      <c r="G463" s="150">
        <f t="shared" si="14"/>
        <v>2.6761699999999999</v>
      </c>
      <c r="H463" s="149">
        <v>1.7</v>
      </c>
      <c r="I463" s="152">
        <f t="shared" si="15"/>
        <v>4.5494899999999996</v>
      </c>
      <c r="J463" s="153" t="s">
        <v>1239</v>
      </c>
      <c r="K463" s="154" t="s">
        <v>1240</v>
      </c>
      <c r="L463" s="131"/>
      <c r="M463" s="130"/>
    </row>
    <row r="464" spans="1:13" ht="11.25" customHeight="1">
      <c r="A464" s="155" t="s">
        <v>1340</v>
      </c>
      <c r="B464" s="155" t="s">
        <v>1589</v>
      </c>
      <c r="C464" s="156">
        <v>18.13</v>
      </c>
      <c r="D464" s="157">
        <v>4.7871300000000003</v>
      </c>
      <c r="E464" s="157">
        <v>4.7871300000000003</v>
      </c>
      <c r="F464" s="158">
        <v>1</v>
      </c>
      <c r="G464" s="157">
        <f t="shared" si="14"/>
        <v>4.7871300000000003</v>
      </c>
      <c r="H464" s="156">
        <v>1.7</v>
      </c>
      <c r="I464" s="159">
        <f t="shared" si="15"/>
        <v>8.1381200000000007</v>
      </c>
      <c r="J464" s="160" t="s">
        <v>1239</v>
      </c>
      <c r="K464" s="161" t="s">
        <v>1240</v>
      </c>
      <c r="L464" s="131"/>
      <c r="M464" s="130"/>
    </row>
    <row r="465" spans="1:13" ht="11.25" customHeight="1">
      <c r="A465" s="142" t="s">
        <v>1341</v>
      </c>
      <c r="B465" s="142" t="s">
        <v>1590</v>
      </c>
      <c r="C465" s="143">
        <v>4.0999999999999996</v>
      </c>
      <c r="D465" s="144">
        <v>1.4370000000000001</v>
      </c>
      <c r="E465" s="144">
        <v>1.4370000000000001</v>
      </c>
      <c r="F465" s="145">
        <v>1</v>
      </c>
      <c r="G465" s="144">
        <f t="shared" si="14"/>
        <v>1.4370000000000001</v>
      </c>
      <c r="H465" s="143">
        <v>1.7</v>
      </c>
      <c r="I465" s="146">
        <f t="shared" si="15"/>
        <v>2.4428999999999998</v>
      </c>
      <c r="J465" s="147" t="s">
        <v>1239</v>
      </c>
      <c r="K465" s="148" t="s">
        <v>1240</v>
      </c>
      <c r="L465" s="131"/>
      <c r="M465" s="130"/>
    </row>
    <row r="466" spans="1:13" ht="11.25" customHeight="1">
      <c r="A466" s="131" t="s">
        <v>1342</v>
      </c>
      <c r="B466" s="131" t="s">
        <v>1590</v>
      </c>
      <c r="C466" s="149">
        <v>6.12</v>
      </c>
      <c r="D466" s="150">
        <v>1.7868599999999999</v>
      </c>
      <c r="E466" s="150">
        <v>1.7868599999999999</v>
      </c>
      <c r="F466" s="151">
        <v>1</v>
      </c>
      <c r="G466" s="150">
        <f t="shared" si="14"/>
        <v>1.7868599999999999</v>
      </c>
      <c r="H466" s="149">
        <v>1.7</v>
      </c>
      <c r="I466" s="152">
        <f t="shared" si="15"/>
        <v>3.0376599999999998</v>
      </c>
      <c r="J466" s="153" t="s">
        <v>1239</v>
      </c>
      <c r="K466" s="154" t="s">
        <v>1240</v>
      </c>
      <c r="L466" s="131"/>
      <c r="M466" s="130"/>
    </row>
    <row r="467" spans="1:13" ht="11.25" customHeight="1">
      <c r="A467" s="131" t="s">
        <v>1343</v>
      </c>
      <c r="B467" s="131" t="s">
        <v>1590</v>
      </c>
      <c r="C467" s="149">
        <v>10.59</v>
      </c>
      <c r="D467" s="150">
        <v>2.6466799999999999</v>
      </c>
      <c r="E467" s="150">
        <v>2.6466799999999999</v>
      </c>
      <c r="F467" s="151">
        <v>1</v>
      </c>
      <c r="G467" s="150">
        <f t="shared" si="14"/>
        <v>2.6466799999999999</v>
      </c>
      <c r="H467" s="149">
        <v>1.7</v>
      </c>
      <c r="I467" s="152">
        <f t="shared" si="15"/>
        <v>4.4993600000000002</v>
      </c>
      <c r="J467" s="153" t="s">
        <v>1239</v>
      </c>
      <c r="K467" s="154" t="s">
        <v>1240</v>
      </c>
      <c r="L467" s="131"/>
      <c r="M467" s="130"/>
    </row>
    <row r="468" spans="1:13" ht="11.25" customHeight="1">
      <c r="A468" s="155" t="s">
        <v>1344</v>
      </c>
      <c r="B468" s="155" t="s">
        <v>1590</v>
      </c>
      <c r="C468" s="156">
        <v>15.97</v>
      </c>
      <c r="D468" s="157">
        <v>4.3021099999999999</v>
      </c>
      <c r="E468" s="157">
        <v>4.3021099999999999</v>
      </c>
      <c r="F468" s="158">
        <v>1</v>
      </c>
      <c r="G468" s="157">
        <f t="shared" si="14"/>
        <v>4.3021099999999999</v>
      </c>
      <c r="H468" s="156">
        <v>1.7</v>
      </c>
      <c r="I468" s="159">
        <f t="shared" si="15"/>
        <v>7.3135899999999996</v>
      </c>
      <c r="J468" s="160" t="s">
        <v>1239</v>
      </c>
      <c r="K468" s="161" t="s">
        <v>1240</v>
      </c>
      <c r="L468" s="131"/>
      <c r="M468" s="130"/>
    </row>
    <row r="469" spans="1:13" ht="11.25" customHeight="1">
      <c r="A469" s="142" t="s">
        <v>1345</v>
      </c>
      <c r="B469" s="142" t="s">
        <v>1591</v>
      </c>
      <c r="C469" s="143">
        <v>2.04</v>
      </c>
      <c r="D469" s="144">
        <v>1.0829</v>
      </c>
      <c r="E469" s="144">
        <v>1.0829</v>
      </c>
      <c r="F469" s="145">
        <v>1</v>
      </c>
      <c r="G469" s="144">
        <f t="shared" si="14"/>
        <v>1.0829</v>
      </c>
      <c r="H469" s="143">
        <v>1.7</v>
      </c>
      <c r="I469" s="146">
        <f t="shared" si="15"/>
        <v>1.84093</v>
      </c>
      <c r="J469" s="147" t="s">
        <v>1239</v>
      </c>
      <c r="K469" s="148" t="s">
        <v>1240</v>
      </c>
      <c r="L469" s="131"/>
      <c r="M469" s="130"/>
    </row>
    <row r="470" spans="1:13" ht="11.25" customHeight="1">
      <c r="A470" s="131" t="s">
        <v>1346</v>
      </c>
      <c r="B470" s="131" t="s">
        <v>1591</v>
      </c>
      <c r="C470" s="149">
        <v>3.85</v>
      </c>
      <c r="D470" s="150">
        <v>1.37022</v>
      </c>
      <c r="E470" s="150">
        <v>1.37022</v>
      </c>
      <c r="F470" s="151">
        <v>1</v>
      </c>
      <c r="G470" s="150">
        <f t="shared" si="14"/>
        <v>1.37022</v>
      </c>
      <c r="H470" s="149">
        <v>1.7</v>
      </c>
      <c r="I470" s="152">
        <f t="shared" si="15"/>
        <v>2.3293699999999999</v>
      </c>
      <c r="J470" s="153" t="s">
        <v>1239</v>
      </c>
      <c r="K470" s="154" t="s">
        <v>1240</v>
      </c>
      <c r="L470" s="131"/>
      <c r="M470" s="130"/>
    </row>
    <row r="471" spans="1:13" ht="11.25" customHeight="1">
      <c r="A471" s="131" t="s">
        <v>1347</v>
      </c>
      <c r="B471" s="131" t="s">
        <v>1591</v>
      </c>
      <c r="C471" s="149">
        <v>8.02</v>
      </c>
      <c r="D471" s="150">
        <v>1.8593</v>
      </c>
      <c r="E471" s="150">
        <v>1.8593</v>
      </c>
      <c r="F471" s="151">
        <v>1</v>
      </c>
      <c r="G471" s="150">
        <f t="shared" si="14"/>
        <v>1.8593</v>
      </c>
      <c r="H471" s="149">
        <v>1.7</v>
      </c>
      <c r="I471" s="152">
        <f t="shared" si="15"/>
        <v>3.1608100000000001</v>
      </c>
      <c r="J471" s="153" t="s">
        <v>1239</v>
      </c>
      <c r="K471" s="154" t="s">
        <v>1240</v>
      </c>
      <c r="L471" s="131"/>
      <c r="M471" s="130"/>
    </row>
    <row r="472" spans="1:13" ht="11.25" customHeight="1">
      <c r="A472" s="155" t="s">
        <v>1348</v>
      </c>
      <c r="B472" s="155" t="s">
        <v>1591</v>
      </c>
      <c r="C472" s="156">
        <v>23.89</v>
      </c>
      <c r="D472" s="157">
        <v>4.5018200000000004</v>
      </c>
      <c r="E472" s="157">
        <v>4.5018200000000004</v>
      </c>
      <c r="F472" s="158">
        <v>1</v>
      </c>
      <c r="G472" s="157">
        <f t="shared" si="14"/>
        <v>4.5018200000000004</v>
      </c>
      <c r="H472" s="156">
        <v>1.7</v>
      </c>
      <c r="I472" s="159">
        <f t="shared" si="15"/>
        <v>7.6530899999999997</v>
      </c>
      <c r="J472" s="160" t="s">
        <v>1239</v>
      </c>
      <c r="K472" s="161" t="s">
        <v>1240</v>
      </c>
      <c r="L472" s="131"/>
      <c r="M472" s="130"/>
    </row>
    <row r="473" spans="1:13" ht="11.25" customHeight="1">
      <c r="A473" s="142" t="s">
        <v>1349</v>
      </c>
      <c r="B473" s="142" t="s">
        <v>1592</v>
      </c>
      <c r="C473" s="143">
        <v>2.96</v>
      </c>
      <c r="D473" s="144">
        <v>1.016</v>
      </c>
      <c r="E473" s="144">
        <v>1.016</v>
      </c>
      <c r="F473" s="145">
        <v>1</v>
      </c>
      <c r="G473" s="144">
        <f t="shared" si="14"/>
        <v>1.016</v>
      </c>
      <c r="H473" s="143">
        <v>1.7</v>
      </c>
      <c r="I473" s="146">
        <f t="shared" si="15"/>
        <v>1.7272000000000001</v>
      </c>
      <c r="J473" s="147" t="s">
        <v>1239</v>
      </c>
      <c r="K473" s="148" t="s">
        <v>1240</v>
      </c>
      <c r="L473" s="131"/>
      <c r="M473" s="130"/>
    </row>
    <row r="474" spans="1:13" ht="11.25" customHeight="1">
      <c r="A474" s="131" t="s">
        <v>1350</v>
      </c>
      <c r="B474" s="131" t="s">
        <v>1592</v>
      </c>
      <c r="C474" s="149">
        <v>4.63</v>
      </c>
      <c r="D474" s="150">
        <v>1.3155699999999999</v>
      </c>
      <c r="E474" s="150">
        <v>1.3155699999999999</v>
      </c>
      <c r="F474" s="151">
        <v>1</v>
      </c>
      <c r="G474" s="150">
        <f t="shared" si="14"/>
        <v>1.3155699999999999</v>
      </c>
      <c r="H474" s="149">
        <v>1.7</v>
      </c>
      <c r="I474" s="152">
        <f t="shared" si="15"/>
        <v>2.2364700000000002</v>
      </c>
      <c r="J474" s="153" t="s">
        <v>1239</v>
      </c>
      <c r="K474" s="154" t="s">
        <v>1240</v>
      </c>
      <c r="L474" s="131"/>
      <c r="M474" s="130"/>
    </row>
    <row r="475" spans="1:13" ht="11.25" customHeight="1">
      <c r="A475" s="131" t="s">
        <v>1351</v>
      </c>
      <c r="B475" s="131" t="s">
        <v>1592</v>
      </c>
      <c r="C475" s="149">
        <v>7.17</v>
      </c>
      <c r="D475" s="150">
        <v>1.94164</v>
      </c>
      <c r="E475" s="150">
        <v>1.94164</v>
      </c>
      <c r="F475" s="151">
        <v>1</v>
      </c>
      <c r="G475" s="150">
        <f t="shared" si="14"/>
        <v>1.94164</v>
      </c>
      <c r="H475" s="149">
        <v>1.7</v>
      </c>
      <c r="I475" s="152">
        <f t="shared" si="15"/>
        <v>3.3007900000000001</v>
      </c>
      <c r="J475" s="153" t="s">
        <v>1239</v>
      </c>
      <c r="K475" s="154" t="s">
        <v>1240</v>
      </c>
      <c r="L475" s="131"/>
      <c r="M475" s="130"/>
    </row>
    <row r="476" spans="1:13" ht="11.25" customHeight="1">
      <c r="A476" s="155" t="s">
        <v>1352</v>
      </c>
      <c r="B476" s="155" t="s">
        <v>1592</v>
      </c>
      <c r="C476" s="156">
        <v>11.55</v>
      </c>
      <c r="D476" s="157">
        <v>3.0924</v>
      </c>
      <c r="E476" s="157">
        <v>3.0924</v>
      </c>
      <c r="F476" s="158">
        <v>1</v>
      </c>
      <c r="G476" s="157">
        <f t="shared" si="14"/>
        <v>3.0924</v>
      </c>
      <c r="H476" s="156">
        <v>1.7</v>
      </c>
      <c r="I476" s="159">
        <f t="shared" si="15"/>
        <v>5.2570800000000002</v>
      </c>
      <c r="J476" s="160" t="s">
        <v>1239</v>
      </c>
      <c r="K476" s="161" t="s">
        <v>1240</v>
      </c>
      <c r="L476" s="131"/>
      <c r="M476" s="130"/>
    </row>
    <row r="477" spans="1:13" ht="11.25" customHeight="1">
      <c r="A477" s="142" t="s">
        <v>1353</v>
      </c>
      <c r="B477" s="142" t="s">
        <v>1593</v>
      </c>
      <c r="C477" s="143">
        <v>1.49</v>
      </c>
      <c r="D477" s="144">
        <v>0.77593000000000001</v>
      </c>
      <c r="E477" s="144">
        <v>0.77593000000000001</v>
      </c>
      <c r="F477" s="145">
        <v>1</v>
      </c>
      <c r="G477" s="144">
        <f t="shared" si="14"/>
        <v>0.77593000000000001</v>
      </c>
      <c r="H477" s="143">
        <v>1.7</v>
      </c>
      <c r="I477" s="146">
        <f t="shared" si="15"/>
        <v>1.31908</v>
      </c>
      <c r="J477" s="147" t="s">
        <v>1239</v>
      </c>
      <c r="K477" s="148" t="s">
        <v>1240</v>
      </c>
      <c r="L477" s="131"/>
      <c r="M477" s="130"/>
    </row>
    <row r="478" spans="1:13" ht="11.25" customHeight="1">
      <c r="A478" s="131" t="s">
        <v>1354</v>
      </c>
      <c r="B478" s="131" t="s">
        <v>1593</v>
      </c>
      <c r="C478" s="149">
        <v>2.5299999999999998</v>
      </c>
      <c r="D478" s="150">
        <v>1.0314700000000001</v>
      </c>
      <c r="E478" s="150">
        <v>1.0314700000000001</v>
      </c>
      <c r="F478" s="151">
        <v>1</v>
      </c>
      <c r="G478" s="150">
        <f t="shared" si="14"/>
        <v>1.0314700000000001</v>
      </c>
      <c r="H478" s="149">
        <v>1.7</v>
      </c>
      <c r="I478" s="152">
        <f t="shared" si="15"/>
        <v>1.7535000000000001</v>
      </c>
      <c r="J478" s="153" t="s">
        <v>1239</v>
      </c>
      <c r="K478" s="154" t="s">
        <v>1240</v>
      </c>
      <c r="L478" s="131"/>
      <c r="M478" s="130"/>
    </row>
    <row r="479" spans="1:13" ht="11.25" customHeight="1">
      <c r="A479" s="131" t="s">
        <v>1355</v>
      </c>
      <c r="B479" s="131" t="s">
        <v>1593</v>
      </c>
      <c r="C479" s="149">
        <v>4.79</v>
      </c>
      <c r="D479" s="150">
        <v>1.52155</v>
      </c>
      <c r="E479" s="150">
        <v>1.52155</v>
      </c>
      <c r="F479" s="151">
        <v>1</v>
      </c>
      <c r="G479" s="150">
        <f t="shared" si="14"/>
        <v>1.52155</v>
      </c>
      <c r="H479" s="149">
        <v>1.7</v>
      </c>
      <c r="I479" s="152">
        <f t="shared" si="15"/>
        <v>2.5866400000000001</v>
      </c>
      <c r="J479" s="153" t="s">
        <v>1239</v>
      </c>
      <c r="K479" s="154" t="s">
        <v>1240</v>
      </c>
      <c r="L479" s="131"/>
      <c r="M479" s="130"/>
    </row>
    <row r="480" spans="1:13" ht="11.25" customHeight="1">
      <c r="A480" s="155" t="s">
        <v>1356</v>
      </c>
      <c r="B480" s="155" t="s">
        <v>1593</v>
      </c>
      <c r="C480" s="156">
        <v>9.84</v>
      </c>
      <c r="D480" s="157">
        <v>2.5945399999999998</v>
      </c>
      <c r="E480" s="157">
        <v>2.5945399999999998</v>
      </c>
      <c r="F480" s="158">
        <v>1</v>
      </c>
      <c r="G480" s="157">
        <f t="shared" si="14"/>
        <v>2.5945399999999998</v>
      </c>
      <c r="H480" s="156">
        <v>1.7</v>
      </c>
      <c r="I480" s="159">
        <f t="shared" si="15"/>
        <v>4.4107200000000004</v>
      </c>
      <c r="J480" s="160" t="s">
        <v>1239</v>
      </c>
      <c r="K480" s="161" t="s">
        <v>1240</v>
      </c>
      <c r="L480" s="131"/>
      <c r="M480" s="130"/>
    </row>
    <row r="481" spans="1:13" ht="11.25" customHeight="1">
      <c r="A481" s="142" t="s">
        <v>696</v>
      </c>
      <c r="B481" s="142" t="s">
        <v>1594</v>
      </c>
      <c r="C481" s="143">
        <v>3.06</v>
      </c>
      <c r="D481" s="144">
        <v>0.68223</v>
      </c>
      <c r="E481" s="144">
        <v>0.68223</v>
      </c>
      <c r="F481" s="145">
        <v>1</v>
      </c>
      <c r="G481" s="144">
        <f t="shared" si="14"/>
        <v>0.68223</v>
      </c>
      <c r="H481" s="143">
        <v>1.7</v>
      </c>
      <c r="I481" s="146">
        <f t="shared" si="15"/>
        <v>1.1597900000000001</v>
      </c>
      <c r="J481" s="147" t="s">
        <v>1239</v>
      </c>
      <c r="K481" s="148" t="s">
        <v>1240</v>
      </c>
      <c r="L481" s="131"/>
      <c r="M481" s="130"/>
    </row>
    <row r="482" spans="1:13" ht="11.25" customHeight="1">
      <c r="A482" s="131" t="s">
        <v>697</v>
      </c>
      <c r="B482" s="131" t="s">
        <v>1594</v>
      </c>
      <c r="C482" s="149">
        <v>4.18</v>
      </c>
      <c r="D482" s="150">
        <v>0.78956999999999999</v>
      </c>
      <c r="E482" s="150">
        <v>0.78956999999999999</v>
      </c>
      <c r="F482" s="151">
        <v>1</v>
      </c>
      <c r="G482" s="150">
        <f t="shared" si="14"/>
        <v>0.78956999999999999</v>
      </c>
      <c r="H482" s="149">
        <v>1.7</v>
      </c>
      <c r="I482" s="152">
        <f t="shared" si="15"/>
        <v>1.3422700000000001</v>
      </c>
      <c r="J482" s="153" t="s">
        <v>1239</v>
      </c>
      <c r="K482" s="154" t="s">
        <v>1240</v>
      </c>
      <c r="L482" s="131"/>
      <c r="M482" s="130"/>
    </row>
    <row r="483" spans="1:13" ht="11.25" customHeight="1">
      <c r="A483" s="131" t="s">
        <v>698</v>
      </c>
      <c r="B483" s="131" t="s">
        <v>1594</v>
      </c>
      <c r="C483" s="149">
        <v>6.42</v>
      </c>
      <c r="D483" s="150">
        <v>1.0755300000000001</v>
      </c>
      <c r="E483" s="150">
        <v>1.0755300000000001</v>
      </c>
      <c r="F483" s="151">
        <v>1</v>
      </c>
      <c r="G483" s="150">
        <f t="shared" si="14"/>
        <v>1.0755300000000001</v>
      </c>
      <c r="H483" s="149">
        <v>1.7</v>
      </c>
      <c r="I483" s="152">
        <f t="shared" si="15"/>
        <v>1.8284</v>
      </c>
      <c r="J483" s="153" t="s">
        <v>1239</v>
      </c>
      <c r="K483" s="154" t="s">
        <v>1240</v>
      </c>
      <c r="L483" s="131"/>
      <c r="M483" s="130"/>
    </row>
    <row r="484" spans="1:13" ht="11.25" customHeight="1">
      <c r="A484" s="155" t="s">
        <v>699</v>
      </c>
      <c r="B484" s="155" t="s">
        <v>1594</v>
      </c>
      <c r="C484" s="156">
        <v>10.48</v>
      </c>
      <c r="D484" s="157">
        <v>1.78078</v>
      </c>
      <c r="E484" s="157">
        <v>1.78078</v>
      </c>
      <c r="F484" s="158">
        <v>1</v>
      </c>
      <c r="G484" s="157">
        <f t="shared" si="14"/>
        <v>1.78078</v>
      </c>
      <c r="H484" s="156">
        <v>1.7</v>
      </c>
      <c r="I484" s="159">
        <f t="shared" si="15"/>
        <v>3.0273300000000001</v>
      </c>
      <c r="J484" s="160" t="s">
        <v>1239</v>
      </c>
      <c r="K484" s="161" t="s">
        <v>1240</v>
      </c>
      <c r="L484" s="131"/>
      <c r="M484" s="130"/>
    </row>
    <row r="485" spans="1:13" ht="11.25" customHeight="1">
      <c r="A485" s="142" t="s">
        <v>700</v>
      </c>
      <c r="B485" s="142" t="s">
        <v>1595</v>
      </c>
      <c r="C485" s="143">
        <v>2.4900000000000002</v>
      </c>
      <c r="D485" s="144">
        <v>0.59665999999999997</v>
      </c>
      <c r="E485" s="144">
        <v>0.59665999999999997</v>
      </c>
      <c r="F485" s="145">
        <v>1</v>
      </c>
      <c r="G485" s="144">
        <f t="shared" si="14"/>
        <v>0.59665999999999997</v>
      </c>
      <c r="H485" s="143">
        <v>1.7</v>
      </c>
      <c r="I485" s="146">
        <f t="shared" si="15"/>
        <v>1.0143200000000001</v>
      </c>
      <c r="J485" s="147" t="s">
        <v>1239</v>
      </c>
      <c r="K485" s="148" t="s">
        <v>1240</v>
      </c>
      <c r="L485" s="131"/>
      <c r="M485" s="130"/>
    </row>
    <row r="486" spans="1:13" ht="11.25" customHeight="1">
      <c r="A486" s="131" t="s">
        <v>701</v>
      </c>
      <c r="B486" s="131" t="s">
        <v>1595</v>
      </c>
      <c r="C486" s="149">
        <v>3.21</v>
      </c>
      <c r="D486" s="150">
        <v>0.74287999999999998</v>
      </c>
      <c r="E486" s="150">
        <v>0.74287999999999998</v>
      </c>
      <c r="F486" s="151">
        <v>1</v>
      </c>
      <c r="G486" s="150">
        <f t="shared" si="14"/>
        <v>0.74287999999999998</v>
      </c>
      <c r="H486" s="149">
        <v>1.7</v>
      </c>
      <c r="I486" s="152">
        <f t="shared" si="15"/>
        <v>1.2628999999999999</v>
      </c>
      <c r="J486" s="153" t="s">
        <v>1239</v>
      </c>
      <c r="K486" s="154" t="s">
        <v>1240</v>
      </c>
      <c r="L486" s="131"/>
      <c r="M486" s="130"/>
    </row>
    <row r="487" spans="1:13" ht="11.25" customHeight="1">
      <c r="A487" s="131" t="s">
        <v>702</v>
      </c>
      <c r="B487" s="131" t="s">
        <v>1595</v>
      </c>
      <c r="C487" s="149">
        <v>4.7699999999999996</v>
      </c>
      <c r="D487" s="150">
        <v>1.08203</v>
      </c>
      <c r="E487" s="150">
        <v>1.08203</v>
      </c>
      <c r="F487" s="151">
        <v>1</v>
      </c>
      <c r="G487" s="150">
        <f t="shared" si="14"/>
        <v>1.08203</v>
      </c>
      <c r="H487" s="149">
        <v>1.7</v>
      </c>
      <c r="I487" s="152">
        <f t="shared" si="15"/>
        <v>1.83945</v>
      </c>
      <c r="J487" s="153" t="s">
        <v>1239</v>
      </c>
      <c r="K487" s="154" t="s">
        <v>1240</v>
      </c>
      <c r="L487" s="131"/>
      <c r="M487" s="130"/>
    </row>
    <row r="488" spans="1:13" ht="11.25" customHeight="1">
      <c r="A488" s="155" t="s">
        <v>703</v>
      </c>
      <c r="B488" s="155" t="s">
        <v>1595</v>
      </c>
      <c r="C488" s="156">
        <v>9.02</v>
      </c>
      <c r="D488" s="157">
        <v>2.1248100000000001</v>
      </c>
      <c r="E488" s="157">
        <v>2.1248100000000001</v>
      </c>
      <c r="F488" s="158">
        <v>1</v>
      </c>
      <c r="G488" s="157">
        <f t="shared" si="14"/>
        <v>2.1248100000000001</v>
      </c>
      <c r="H488" s="156">
        <v>1.7</v>
      </c>
      <c r="I488" s="159">
        <f t="shared" si="15"/>
        <v>3.6121799999999999</v>
      </c>
      <c r="J488" s="160" t="s">
        <v>1239</v>
      </c>
      <c r="K488" s="161" t="s">
        <v>1240</v>
      </c>
      <c r="L488" s="131"/>
      <c r="M488" s="130"/>
    </row>
    <row r="489" spans="1:13" ht="11.25" customHeight="1">
      <c r="A489" s="142" t="s">
        <v>704</v>
      </c>
      <c r="B489" s="142" t="s">
        <v>1596</v>
      </c>
      <c r="C489" s="143">
        <v>2.27</v>
      </c>
      <c r="D489" s="144">
        <v>0.53805000000000003</v>
      </c>
      <c r="E489" s="144">
        <v>0.53805000000000003</v>
      </c>
      <c r="F489" s="145">
        <v>1</v>
      </c>
      <c r="G489" s="144">
        <f t="shared" si="14"/>
        <v>0.53805000000000003</v>
      </c>
      <c r="H489" s="143">
        <v>1.7</v>
      </c>
      <c r="I489" s="146">
        <f t="shared" si="15"/>
        <v>0.91469</v>
      </c>
      <c r="J489" s="147" t="s">
        <v>1239</v>
      </c>
      <c r="K489" s="148" t="s">
        <v>1240</v>
      </c>
      <c r="L489" s="131"/>
      <c r="M489" s="130"/>
    </row>
    <row r="490" spans="1:13" ht="11.25" customHeight="1">
      <c r="A490" s="131" t="s">
        <v>705</v>
      </c>
      <c r="B490" s="131" t="s">
        <v>1596</v>
      </c>
      <c r="C490" s="149">
        <v>3.06</v>
      </c>
      <c r="D490" s="150">
        <v>0.69413999999999998</v>
      </c>
      <c r="E490" s="150">
        <v>0.69413999999999998</v>
      </c>
      <c r="F490" s="151">
        <v>1</v>
      </c>
      <c r="G490" s="150">
        <f t="shared" si="14"/>
        <v>0.69413999999999998</v>
      </c>
      <c r="H490" s="149">
        <v>1.7</v>
      </c>
      <c r="I490" s="152">
        <f t="shared" si="15"/>
        <v>1.18004</v>
      </c>
      <c r="J490" s="153" t="s">
        <v>1239</v>
      </c>
      <c r="K490" s="154" t="s">
        <v>1240</v>
      </c>
      <c r="L490" s="131"/>
      <c r="M490" s="130"/>
    </row>
    <row r="491" spans="1:13" ht="11.25" customHeight="1">
      <c r="A491" s="131" t="s">
        <v>706</v>
      </c>
      <c r="B491" s="131" t="s">
        <v>1596</v>
      </c>
      <c r="C491" s="149">
        <v>4.41</v>
      </c>
      <c r="D491" s="150">
        <v>1.0021599999999999</v>
      </c>
      <c r="E491" s="150">
        <v>1.0021599999999999</v>
      </c>
      <c r="F491" s="151">
        <v>1</v>
      </c>
      <c r="G491" s="150">
        <f t="shared" si="14"/>
        <v>1.0021599999999999</v>
      </c>
      <c r="H491" s="149">
        <v>1.7</v>
      </c>
      <c r="I491" s="152">
        <f t="shared" si="15"/>
        <v>1.70367</v>
      </c>
      <c r="J491" s="153" t="s">
        <v>1239</v>
      </c>
      <c r="K491" s="154" t="s">
        <v>1240</v>
      </c>
      <c r="L491" s="131"/>
      <c r="M491" s="130"/>
    </row>
    <row r="492" spans="1:13" ht="11.25" customHeight="1">
      <c r="A492" s="155" t="s">
        <v>707</v>
      </c>
      <c r="B492" s="155" t="s">
        <v>1596</v>
      </c>
      <c r="C492" s="156">
        <v>8.8800000000000008</v>
      </c>
      <c r="D492" s="157">
        <v>2.05444</v>
      </c>
      <c r="E492" s="157">
        <v>2.05444</v>
      </c>
      <c r="F492" s="158">
        <v>1</v>
      </c>
      <c r="G492" s="157">
        <f t="shared" si="14"/>
        <v>2.05444</v>
      </c>
      <c r="H492" s="156">
        <v>1.7</v>
      </c>
      <c r="I492" s="159">
        <f t="shared" si="15"/>
        <v>3.49255</v>
      </c>
      <c r="J492" s="160" t="s">
        <v>1239</v>
      </c>
      <c r="K492" s="161" t="s">
        <v>1240</v>
      </c>
      <c r="L492" s="131"/>
      <c r="M492" s="130"/>
    </row>
    <row r="493" spans="1:13" ht="11.25" customHeight="1">
      <c r="A493" s="142" t="s">
        <v>708</v>
      </c>
      <c r="B493" s="142" t="s">
        <v>1597</v>
      </c>
      <c r="C493" s="143">
        <v>2.06</v>
      </c>
      <c r="D493" s="144">
        <v>0.48869000000000001</v>
      </c>
      <c r="E493" s="144">
        <v>0.48869000000000001</v>
      </c>
      <c r="F493" s="145">
        <v>1</v>
      </c>
      <c r="G493" s="144">
        <f t="shared" si="14"/>
        <v>0.48869000000000001</v>
      </c>
      <c r="H493" s="143">
        <v>1.7</v>
      </c>
      <c r="I493" s="146">
        <f t="shared" si="15"/>
        <v>0.83077000000000001</v>
      </c>
      <c r="J493" s="147" t="s">
        <v>1239</v>
      </c>
      <c r="K493" s="148" t="s">
        <v>1240</v>
      </c>
      <c r="L493" s="131"/>
      <c r="M493" s="130"/>
    </row>
    <row r="494" spans="1:13" ht="11.25" customHeight="1">
      <c r="A494" s="131" t="s">
        <v>709</v>
      </c>
      <c r="B494" s="131" t="s">
        <v>1597</v>
      </c>
      <c r="C494" s="149">
        <v>2.97</v>
      </c>
      <c r="D494" s="150">
        <v>0.63473000000000002</v>
      </c>
      <c r="E494" s="150">
        <v>0.63473000000000002</v>
      </c>
      <c r="F494" s="151">
        <v>1</v>
      </c>
      <c r="G494" s="150">
        <f t="shared" si="14"/>
        <v>0.63473000000000002</v>
      </c>
      <c r="H494" s="149">
        <v>1.7</v>
      </c>
      <c r="I494" s="152">
        <f t="shared" si="15"/>
        <v>1.07904</v>
      </c>
      <c r="J494" s="153" t="s">
        <v>1239</v>
      </c>
      <c r="K494" s="154" t="s">
        <v>1240</v>
      </c>
      <c r="L494" s="131"/>
      <c r="M494" s="130"/>
    </row>
    <row r="495" spans="1:13" ht="11.25" customHeight="1">
      <c r="A495" s="131" t="s">
        <v>710</v>
      </c>
      <c r="B495" s="131" t="s">
        <v>1597</v>
      </c>
      <c r="C495" s="149">
        <v>4.8499999999999996</v>
      </c>
      <c r="D495" s="150">
        <v>0.92952000000000001</v>
      </c>
      <c r="E495" s="150">
        <v>0.92952000000000001</v>
      </c>
      <c r="F495" s="151">
        <v>1</v>
      </c>
      <c r="G495" s="150">
        <f t="shared" si="14"/>
        <v>0.92952000000000001</v>
      </c>
      <c r="H495" s="149">
        <v>1.7</v>
      </c>
      <c r="I495" s="152">
        <f t="shared" si="15"/>
        <v>1.5801799999999999</v>
      </c>
      <c r="J495" s="153" t="s">
        <v>1239</v>
      </c>
      <c r="K495" s="154" t="s">
        <v>1240</v>
      </c>
      <c r="L495" s="131"/>
      <c r="M495" s="130"/>
    </row>
    <row r="496" spans="1:13" ht="11.25" customHeight="1">
      <c r="A496" s="155" t="s">
        <v>711</v>
      </c>
      <c r="B496" s="155" t="s">
        <v>1597</v>
      </c>
      <c r="C496" s="156">
        <v>8.82</v>
      </c>
      <c r="D496" s="157">
        <v>1.76356</v>
      </c>
      <c r="E496" s="157">
        <v>1.76356</v>
      </c>
      <c r="F496" s="158">
        <v>1</v>
      </c>
      <c r="G496" s="157">
        <f t="shared" si="14"/>
        <v>1.76356</v>
      </c>
      <c r="H496" s="156">
        <v>1.7</v>
      </c>
      <c r="I496" s="159">
        <f t="shared" si="15"/>
        <v>2.9980500000000001</v>
      </c>
      <c r="J496" s="160" t="s">
        <v>1239</v>
      </c>
      <c r="K496" s="161" t="s">
        <v>1240</v>
      </c>
      <c r="L496" s="131"/>
      <c r="M496" s="130"/>
    </row>
    <row r="497" spans="1:13" ht="11.25" customHeight="1">
      <c r="A497" s="142" t="s">
        <v>712</v>
      </c>
      <c r="B497" s="142" t="s">
        <v>1598</v>
      </c>
      <c r="C497" s="143">
        <v>2.96</v>
      </c>
      <c r="D497" s="144">
        <v>0.50966</v>
      </c>
      <c r="E497" s="144">
        <v>0.50966</v>
      </c>
      <c r="F497" s="145">
        <v>1</v>
      </c>
      <c r="G497" s="144">
        <f t="shared" si="14"/>
        <v>0.50966</v>
      </c>
      <c r="H497" s="143">
        <v>1.7</v>
      </c>
      <c r="I497" s="146">
        <f t="shared" si="15"/>
        <v>0.86641999999999997</v>
      </c>
      <c r="J497" s="147" t="s">
        <v>1239</v>
      </c>
      <c r="K497" s="148" t="s">
        <v>1240</v>
      </c>
      <c r="L497" s="131"/>
      <c r="M497" s="130"/>
    </row>
    <row r="498" spans="1:13" ht="11.25" customHeight="1">
      <c r="A498" s="131" t="s">
        <v>713</v>
      </c>
      <c r="B498" s="131" t="s">
        <v>1598</v>
      </c>
      <c r="C498" s="149">
        <v>3.58</v>
      </c>
      <c r="D498" s="150">
        <v>0.65602000000000005</v>
      </c>
      <c r="E498" s="150">
        <v>0.65602000000000005</v>
      </c>
      <c r="F498" s="151">
        <v>1</v>
      </c>
      <c r="G498" s="150">
        <f t="shared" si="14"/>
        <v>0.65602000000000005</v>
      </c>
      <c r="H498" s="149">
        <v>1.7</v>
      </c>
      <c r="I498" s="152">
        <f t="shared" si="15"/>
        <v>1.1152299999999999</v>
      </c>
      <c r="J498" s="153" t="s">
        <v>1239</v>
      </c>
      <c r="K498" s="154" t="s">
        <v>1240</v>
      </c>
      <c r="L498" s="131"/>
      <c r="M498" s="130"/>
    </row>
    <row r="499" spans="1:13" ht="11.25" customHeight="1">
      <c r="A499" s="131" t="s">
        <v>714</v>
      </c>
      <c r="B499" s="131" t="s">
        <v>1598</v>
      </c>
      <c r="C499" s="149">
        <v>5.2</v>
      </c>
      <c r="D499" s="150">
        <v>0.99690000000000001</v>
      </c>
      <c r="E499" s="150">
        <v>0.99690000000000001</v>
      </c>
      <c r="F499" s="151">
        <v>1</v>
      </c>
      <c r="G499" s="150">
        <f t="shared" si="14"/>
        <v>0.99690000000000001</v>
      </c>
      <c r="H499" s="149">
        <v>1.7</v>
      </c>
      <c r="I499" s="152">
        <f t="shared" si="15"/>
        <v>1.6947300000000001</v>
      </c>
      <c r="J499" s="153" t="s">
        <v>1239</v>
      </c>
      <c r="K499" s="154" t="s">
        <v>1240</v>
      </c>
      <c r="L499" s="131"/>
      <c r="M499" s="130"/>
    </row>
    <row r="500" spans="1:13" ht="11.25" customHeight="1">
      <c r="A500" s="155" t="s">
        <v>715</v>
      </c>
      <c r="B500" s="155" t="s">
        <v>1598</v>
      </c>
      <c r="C500" s="156">
        <v>9.27</v>
      </c>
      <c r="D500" s="157">
        <v>1.80975</v>
      </c>
      <c r="E500" s="157">
        <v>1.80975</v>
      </c>
      <c r="F500" s="158">
        <v>1</v>
      </c>
      <c r="G500" s="157">
        <f t="shared" si="14"/>
        <v>1.80975</v>
      </c>
      <c r="H500" s="156">
        <v>1.7</v>
      </c>
      <c r="I500" s="159">
        <f t="shared" si="15"/>
        <v>3.0765799999999999</v>
      </c>
      <c r="J500" s="160" t="s">
        <v>1239</v>
      </c>
      <c r="K500" s="161" t="s">
        <v>1240</v>
      </c>
      <c r="L500" s="131"/>
      <c r="M500" s="130"/>
    </row>
    <row r="501" spans="1:13" ht="11.25" customHeight="1">
      <c r="A501" s="142" t="s">
        <v>716</v>
      </c>
      <c r="B501" s="142" t="s">
        <v>1599</v>
      </c>
      <c r="C501" s="143">
        <v>3.11</v>
      </c>
      <c r="D501" s="144">
        <v>0.57593000000000005</v>
      </c>
      <c r="E501" s="144">
        <v>0.57593000000000005</v>
      </c>
      <c r="F501" s="145">
        <v>1</v>
      </c>
      <c r="G501" s="144">
        <f t="shared" si="14"/>
        <v>0.57593000000000005</v>
      </c>
      <c r="H501" s="143">
        <v>1.7</v>
      </c>
      <c r="I501" s="146">
        <f t="shared" si="15"/>
        <v>0.97907999999999995</v>
      </c>
      <c r="J501" s="147" t="s">
        <v>1239</v>
      </c>
      <c r="K501" s="148" t="s">
        <v>1240</v>
      </c>
      <c r="L501" s="131"/>
      <c r="M501" s="130"/>
    </row>
    <row r="502" spans="1:13" ht="11.25" customHeight="1">
      <c r="A502" s="131" t="s">
        <v>717</v>
      </c>
      <c r="B502" s="131" t="s">
        <v>1599</v>
      </c>
      <c r="C502" s="149">
        <v>3.89</v>
      </c>
      <c r="D502" s="150">
        <v>0.71867999999999999</v>
      </c>
      <c r="E502" s="150">
        <v>0.71867999999999999</v>
      </c>
      <c r="F502" s="151">
        <v>1</v>
      </c>
      <c r="G502" s="150">
        <f t="shared" si="14"/>
        <v>0.71867999999999999</v>
      </c>
      <c r="H502" s="149">
        <v>1.7</v>
      </c>
      <c r="I502" s="152">
        <f t="shared" si="15"/>
        <v>1.22176</v>
      </c>
      <c r="J502" s="153" t="s">
        <v>1239</v>
      </c>
      <c r="K502" s="154" t="s">
        <v>1240</v>
      </c>
      <c r="L502" s="131"/>
      <c r="M502" s="130"/>
    </row>
    <row r="503" spans="1:13" ht="11.25" customHeight="1">
      <c r="A503" s="131" t="s">
        <v>718</v>
      </c>
      <c r="B503" s="131" t="s">
        <v>1599</v>
      </c>
      <c r="C503" s="149">
        <v>5.96</v>
      </c>
      <c r="D503" s="150">
        <v>1.0483100000000001</v>
      </c>
      <c r="E503" s="150">
        <v>1.0483100000000001</v>
      </c>
      <c r="F503" s="151">
        <v>1</v>
      </c>
      <c r="G503" s="150">
        <f t="shared" si="14"/>
        <v>1.0483100000000001</v>
      </c>
      <c r="H503" s="149">
        <v>1.7</v>
      </c>
      <c r="I503" s="152">
        <f t="shared" si="15"/>
        <v>1.78213</v>
      </c>
      <c r="J503" s="153" t="s">
        <v>1239</v>
      </c>
      <c r="K503" s="154" t="s">
        <v>1240</v>
      </c>
      <c r="L503" s="131"/>
      <c r="M503" s="130"/>
    </row>
    <row r="504" spans="1:13" ht="11.25" customHeight="1">
      <c r="A504" s="155" t="s">
        <v>719</v>
      </c>
      <c r="B504" s="155" t="s">
        <v>1599</v>
      </c>
      <c r="C504" s="156">
        <v>10.4</v>
      </c>
      <c r="D504" s="157">
        <v>1.9257</v>
      </c>
      <c r="E504" s="157">
        <v>1.9257</v>
      </c>
      <c r="F504" s="158">
        <v>1</v>
      </c>
      <c r="G504" s="157">
        <f t="shared" si="14"/>
        <v>1.9257</v>
      </c>
      <c r="H504" s="156">
        <v>1.7</v>
      </c>
      <c r="I504" s="159">
        <f t="shared" si="15"/>
        <v>3.2736900000000002</v>
      </c>
      <c r="J504" s="160" t="s">
        <v>1239</v>
      </c>
      <c r="K504" s="161" t="s">
        <v>1240</v>
      </c>
      <c r="L504" s="131"/>
      <c r="M504" s="130"/>
    </row>
    <row r="505" spans="1:13" ht="11.25" customHeight="1">
      <c r="A505" s="142" t="s">
        <v>720</v>
      </c>
      <c r="B505" s="142" t="s">
        <v>1600</v>
      </c>
      <c r="C505" s="143">
        <v>2.88</v>
      </c>
      <c r="D505" s="144">
        <v>0.58892999999999995</v>
      </c>
      <c r="E505" s="144">
        <v>0.58892999999999995</v>
      </c>
      <c r="F505" s="145">
        <v>1</v>
      </c>
      <c r="G505" s="144">
        <f t="shared" si="14"/>
        <v>0.58892999999999995</v>
      </c>
      <c r="H505" s="143">
        <v>1.7</v>
      </c>
      <c r="I505" s="146">
        <f t="shared" si="15"/>
        <v>1.00118</v>
      </c>
      <c r="J505" s="147" t="s">
        <v>1239</v>
      </c>
      <c r="K505" s="148" t="s">
        <v>1240</v>
      </c>
      <c r="L505" s="131"/>
      <c r="M505" s="130"/>
    </row>
    <row r="506" spans="1:13" ht="11.25" customHeight="1">
      <c r="A506" s="131" t="s">
        <v>721</v>
      </c>
      <c r="B506" s="131" t="s">
        <v>1600</v>
      </c>
      <c r="C506" s="149">
        <v>3.7</v>
      </c>
      <c r="D506" s="150">
        <v>0.72407999999999995</v>
      </c>
      <c r="E506" s="150">
        <v>0.72407999999999995</v>
      </c>
      <c r="F506" s="151">
        <v>1</v>
      </c>
      <c r="G506" s="150">
        <f t="shared" si="14"/>
        <v>0.72407999999999995</v>
      </c>
      <c r="H506" s="149">
        <v>1.7</v>
      </c>
      <c r="I506" s="152">
        <f t="shared" si="15"/>
        <v>1.2309399999999999</v>
      </c>
      <c r="J506" s="153" t="s">
        <v>1239</v>
      </c>
      <c r="K506" s="154" t="s">
        <v>1240</v>
      </c>
      <c r="L506" s="131"/>
      <c r="M506" s="130"/>
    </row>
    <row r="507" spans="1:13" ht="11.25" customHeight="1">
      <c r="A507" s="131" t="s">
        <v>722</v>
      </c>
      <c r="B507" s="131" t="s">
        <v>1600</v>
      </c>
      <c r="C507" s="149">
        <v>5.63</v>
      </c>
      <c r="D507" s="150">
        <v>1.03901</v>
      </c>
      <c r="E507" s="150">
        <v>1.03901</v>
      </c>
      <c r="F507" s="151">
        <v>1</v>
      </c>
      <c r="G507" s="150">
        <f t="shared" si="14"/>
        <v>1.03901</v>
      </c>
      <c r="H507" s="149">
        <v>1.7</v>
      </c>
      <c r="I507" s="152">
        <f t="shared" si="15"/>
        <v>1.7663199999999999</v>
      </c>
      <c r="J507" s="153" t="s">
        <v>1239</v>
      </c>
      <c r="K507" s="154" t="s">
        <v>1240</v>
      </c>
      <c r="L507" s="131"/>
      <c r="M507" s="130"/>
    </row>
    <row r="508" spans="1:13" ht="11.25" customHeight="1">
      <c r="A508" s="155" t="s">
        <v>723</v>
      </c>
      <c r="B508" s="155" t="s">
        <v>1600</v>
      </c>
      <c r="C508" s="156">
        <v>8.42</v>
      </c>
      <c r="D508" s="157">
        <v>1.66123</v>
      </c>
      <c r="E508" s="157">
        <v>1.66123</v>
      </c>
      <c r="F508" s="158">
        <v>1</v>
      </c>
      <c r="G508" s="157">
        <f t="shared" si="14"/>
        <v>1.66123</v>
      </c>
      <c r="H508" s="156">
        <v>1.7</v>
      </c>
      <c r="I508" s="159">
        <f t="shared" si="15"/>
        <v>2.82409</v>
      </c>
      <c r="J508" s="160" t="s">
        <v>1239</v>
      </c>
      <c r="K508" s="161" t="s">
        <v>1240</v>
      </c>
      <c r="L508" s="131"/>
      <c r="M508" s="130"/>
    </row>
    <row r="509" spans="1:13" ht="11.25" customHeight="1">
      <c r="A509" s="142" t="s">
        <v>724</v>
      </c>
      <c r="B509" s="142" t="s">
        <v>1601</v>
      </c>
      <c r="C509" s="143">
        <v>2.74</v>
      </c>
      <c r="D509" s="144">
        <v>0.46801999999999999</v>
      </c>
      <c r="E509" s="144">
        <v>0.46801999999999999</v>
      </c>
      <c r="F509" s="145">
        <v>1</v>
      </c>
      <c r="G509" s="144">
        <f t="shared" si="14"/>
        <v>0.46801999999999999</v>
      </c>
      <c r="H509" s="143">
        <v>1.7</v>
      </c>
      <c r="I509" s="146">
        <f t="shared" si="15"/>
        <v>0.79562999999999995</v>
      </c>
      <c r="J509" s="147" t="s">
        <v>1239</v>
      </c>
      <c r="K509" s="148" t="s">
        <v>1240</v>
      </c>
      <c r="L509" s="131"/>
      <c r="M509" s="130"/>
    </row>
    <row r="510" spans="1:13" ht="11.25" customHeight="1">
      <c r="A510" s="131" t="s">
        <v>725</v>
      </c>
      <c r="B510" s="131" t="s">
        <v>1601</v>
      </c>
      <c r="C510" s="149">
        <v>3.68</v>
      </c>
      <c r="D510" s="150">
        <v>0.60858999999999996</v>
      </c>
      <c r="E510" s="150">
        <v>0.60858999999999996</v>
      </c>
      <c r="F510" s="151">
        <v>1</v>
      </c>
      <c r="G510" s="150">
        <f t="shared" si="14"/>
        <v>0.60858999999999996</v>
      </c>
      <c r="H510" s="149">
        <v>1.7</v>
      </c>
      <c r="I510" s="152">
        <f t="shared" si="15"/>
        <v>1.0346</v>
      </c>
      <c r="J510" s="153" t="s">
        <v>1239</v>
      </c>
      <c r="K510" s="154" t="s">
        <v>1240</v>
      </c>
      <c r="L510" s="131"/>
      <c r="M510" s="130"/>
    </row>
    <row r="511" spans="1:13" ht="11.25" customHeight="1">
      <c r="A511" s="131" t="s">
        <v>726</v>
      </c>
      <c r="B511" s="131" t="s">
        <v>1601</v>
      </c>
      <c r="C511" s="149">
        <v>5.85</v>
      </c>
      <c r="D511" s="150">
        <v>0.92601999999999995</v>
      </c>
      <c r="E511" s="150">
        <v>0.92601999999999995</v>
      </c>
      <c r="F511" s="151">
        <v>1</v>
      </c>
      <c r="G511" s="150">
        <f t="shared" si="14"/>
        <v>0.92601999999999995</v>
      </c>
      <c r="H511" s="149">
        <v>1.7</v>
      </c>
      <c r="I511" s="152">
        <f t="shared" si="15"/>
        <v>1.57423</v>
      </c>
      <c r="J511" s="153" t="s">
        <v>1239</v>
      </c>
      <c r="K511" s="154" t="s">
        <v>1240</v>
      </c>
      <c r="L511" s="131"/>
      <c r="M511" s="130"/>
    </row>
    <row r="512" spans="1:13" ht="11.25" customHeight="1">
      <c r="A512" s="155" t="s">
        <v>727</v>
      </c>
      <c r="B512" s="155" t="s">
        <v>1601</v>
      </c>
      <c r="C512" s="156">
        <v>9.39</v>
      </c>
      <c r="D512" s="157">
        <v>1.6520999999999999</v>
      </c>
      <c r="E512" s="157">
        <v>1.6520999999999999</v>
      </c>
      <c r="F512" s="158">
        <v>1</v>
      </c>
      <c r="G512" s="157">
        <f t="shared" si="14"/>
        <v>1.6520999999999999</v>
      </c>
      <c r="H512" s="156">
        <v>1.7</v>
      </c>
      <c r="I512" s="159">
        <f t="shared" si="15"/>
        <v>2.80857</v>
      </c>
      <c r="J512" s="160" t="s">
        <v>1239</v>
      </c>
      <c r="K512" s="161" t="s">
        <v>1240</v>
      </c>
      <c r="L512" s="131"/>
      <c r="M512" s="130"/>
    </row>
    <row r="513" spans="1:13" ht="11.25" customHeight="1">
      <c r="A513" s="142" t="s">
        <v>728</v>
      </c>
      <c r="B513" s="142" t="s">
        <v>1602</v>
      </c>
      <c r="C513" s="143">
        <v>3.2</v>
      </c>
      <c r="D513" s="144">
        <v>0.51583999999999997</v>
      </c>
      <c r="E513" s="144">
        <v>0.51583999999999997</v>
      </c>
      <c r="F513" s="145">
        <v>1</v>
      </c>
      <c r="G513" s="144">
        <f t="shared" si="14"/>
        <v>0.51583999999999997</v>
      </c>
      <c r="H513" s="143">
        <v>1.7</v>
      </c>
      <c r="I513" s="146">
        <f t="shared" si="15"/>
        <v>0.87692999999999999</v>
      </c>
      <c r="J513" s="147" t="s">
        <v>1239</v>
      </c>
      <c r="K513" s="148" t="s">
        <v>1240</v>
      </c>
      <c r="L513" s="131"/>
      <c r="M513" s="130"/>
    </row>
    <row r="514" spans="1:13" ht="11.25" customHeight="1">
      <c r="A514" s="131" t="s">
        <v>729</v>
      </c>
      <c r="B514" s="131" t="s">
        <v>1602</v>
      </c>
      <c r="C514" s="149">
        <v>4.3</v>
      </c>
      <c r="D514" s="150">
        <v>0.68437999999999999</v>
      </c>
      <c r="E514" s="150">
        <v>0.68437999999999999</v>
      </c>
      <c r="F514" s="151">
        <v>1</v>
      </c>
      <c r="G514" s="150">
        <f t="shared" si="14"/>
        <v>0.68437999999999999</v>
      </c>
      <c r="H514" s="149">
        <v>1.7</v>
      </c>
      <c r="I514" s="152">
        <f t="shared" si="15"/>
        <v>1.1634500000000001</v>
      </c>
      <c r="J514" s="153" t="s">
        <v>1239</v>
      </c>
      <c r="K514" s="154" t="s">
        <v>1240</v>
      </c>
      <c r="L514" s="131"/>
      <c r="M514" s="130"/>
    </row>
    <row r="515" spans="1:13" ht="11.25" customHeight="1">
      <c r="A515" s="131" t="s">
        <v>730</v>
      </c>
      <c r="B515" s="131" t="s">
        <v>1602</v>
      </c>
      <c r="C515" s="149">
        <v>6.33</v>
      </c>
      <c r="D515" s="150">
        <v>0.98446999999999996</v>
      </c>
      <c r="E515" s="150">
        <v>0.98446999999999996</v>
      </c>
      <c r="F515" s="151">
        <v>1</v>
      </c>
      <c r="G515" s="150">
        <f t="shared" si="14"/>
        <v>0.98446999999999996</v>
      </c>
      <c r="H515" s="149">
        <v>1.7</v>
      </c>
      <c r="I515" s="152">
        <f t="shared" si="15"/>
        <v>1.6736</v>
      </c>
      <c r="J515" s="153" t="s">
        <v>1239</v>
      </c>
      <c r="K515" s="154" t="s">
        <v>1240</v>
      </c>
      <c r="L515" s="131"/>
      <c r="M515" s="130"/>
    </row>
    <row r="516" spans="1:13" ht="11.25" customHeight="1">
      <c r="A516" s="155" t="s">
        <v>731</v>
      </c>
      <c r="B516" s="155" t="s">
        <v>1602</v>
      </c>
      <c r="C516" s="156">
        <v>10.59</v>
      </c>
      <c r="D516" s="157">
        <v>1.7843100000000001</v>
      </c>
      <c r="E516" s="157">
        <v>1.7843100000000001</v>
      </c>
      <c r="F516" s="158">
        <v>1</v>
      </c>
      <c r="G516" s="157">
        <f t="shared" si="14"/>
        <v>1.7843100000000001</v>
      </c>
      <c r="H516" s="156">
        <v>1.7</v>
      </c>
      <c r="I516" s="159">
        <f t="shared" si="15"/>
        <v>3.0333299999999999</v>
      </c>
      <c r="J516" s="160" t="s">
        <v>1239</v>
      </c>
      <c r="K516" s="161" t="s">
        <v>1240</v>
      </c>
      <c r="L516" s="131"/>
      <c r="M516" s="130"/>
    </row>
    <row r="517" spans="1:13" ht="11.25" customHeight="1">
      <c r="A517" s="142" t="s">
        <v>732</v>
      </c>
      <c r="B517" s="142" t="s">
        <v>1603</v>
      </c>
      <c r="C517" s="143">
        <v>2.2799999999999998</v>
      </c>
      <c r="D517" s="144">
        <v>0.42720999999999998</v>
      </c>
      <c r="E517" s="144">
        <v>0.42720999999999998</v>
      </c>
      <c r="F517" s="145">
        <v>1</v>
      </c>
      <c r="G517" s="144">
        <f t="shared" si="14"/>
        <v>0.42720999999999998</v>
      </c>
      <c r="H517" s="143">
        <v>1.7</v>
      </c>
      <c r="I517" s="146">
        <f t="shared" si="15"/>
        <v>0.72626000000000002</v>
      </c>
      <c r="J517" s="147" t="s">
        <v>1239</v>
      </c>
      <c r="K517" s="148" t="s">
        <v>1240</v>
      </c>
      <c r="L517" s="131"/>
      <c r="M517" s="130"/>
    </row>
    <row r="518" spans="1:13" ht="11.25" customHeight="1">
      <c r="A518" s="131" t="s">
        <v>733</v>
      </c>
      <c r="B518" s="131" t="s">
        <v>1603</v>
      </c>
      <c r="C518" s="149">
        <v>2.88</v>
      </c>
      <c r="D518" s="150">
        <v>0.53163000000000005</v>
      </c>
      <c r="E518" s="150">
        <v>0.53163000000000005</v>
      </c>
      <c r="F518" s="151">
        <v>1</v>
      </c>
      <c r="G518" s="150">
        <f t="shared" si="14"/>
        <v>0.53163000000000005</v>
      </c>
      <c r="H518" s="149">
        <v>1.7</v>
      </c>
      <c r="I518" s="152">
        <f t="shared" si="15"/>
        <v>0.90376999999999996</v>
      </c>
      <c r="J518" s="153" t="s">
        <v>1239</v>
      </c>
      <c r="K518" s="154" t="s">
        <v>1240</v>
      </c>
      <c r="L518" s="131"/>
      <c r="M518" s="130"/>
    </row>
    <row r="519" spans="1:13" ht="11.25" customHeight="1">
      <c r="A519" s="131" t="s">
        <v>734</v>
      </c>
      <c r="B519" s="131" t="s">
        <v>1603</v>
      </c>
      <c r="C519" s="149">
        <v>4.41</v>
      </c>
      <c r="D519" s="150">
        <v>0.76593</v>
      </c>
      <c r="E519" s="150">
        <v>0.76593</v>
      </c>
      <c r="F519" s="151">
        <v>1</v>
      </c>
      <c r="G519" s="150">
        <f t="shared" si="14"/>
        <v>0.76593</v>
      </c>
      <c r="H519" s="149">
        <v>1.7</v>
      </c>
      <c r="I519" s="152">
        <f t="shared" si="15"/>
        <v>1.3020799999999999</v>
      </c>
      <c r="J519" s="153" t="s">
        <v>1239</v>
      </c>
      <c r="K519" s="154" t="s">
        <v>1240</v>
      </c>
      <c r="L519" s="131"/>
      <c r="M519" s="130"/>
    </row>
    <row r="520" spans="1:13" ht="11.25" customHeight="1">
      <c r="A520" s="155" t="s">
        <v>735</v>
      </c>
      <c r="B520" s="155" t="s">
        <v>1603</v>
      </c>
      <c r="C520" s="156">
        <v>7.92</v>
      </c>
      <c r="D520" s="157">
        <v>1.43472</v>
      </c>
      <c r="E520" s="157">
        <v>1.43472</v>
      </c>
      <c r="F520" s="158">
        <v>1</v>
      </c>
      <c r="G520" s="157">
        <f t="shared" si="14"/>
        <v>1.43472</v>
      </c>
      <c r="H520" s="156">
        <v>1.7</v>
      </c>
      <c r="I520" s="159">
        <f t="shared" si="15"/>
        <v>2.4390200000000002</v>
      </c>
      <c r="J520" s="160" t="s">
        <v>1239</v>
      </c>
      <c r="K520" s="161" t="s">
        <v>1240</v>
      </c>
      <c r="L520" s="131"/>
      <c r="M520" s="130"/>
    </row>
    <row r="521" spans="1:13" ht="11.25" customHeight="1">
      <c r="A521" s="142" t="s">
        <v>736</v>
      </c>
      <c r="B521" s="142" t="s">
        <v>1604</v>
      </c>
      <c r="C521" s="143">
        <v>2.19</v>
      </c>
      <c r="D521" s="144">
        <v>0.46501999999999999</v>
      </c>
      <c r="E521" s="144">
        <v>0.46501999999999999</v>
      </c>
      <c r="F521" s="145">
        <v>1</v>
      </c>
      <c r="G521" s="144">
        <f t="shared" si="14"/>
        <v>0.46501999999999999</v>
      </c>
      <c r="H521" s="143">
        <v>1.7</v>
      </c>
      <c r="I521" s="146">
        <f t="shared" si="15"/>
        <v>0.79052999999999995</v>
      </c>
      <c r="J521" s="147" t="s">
        <v>1239</v>
      </c>
      <c r="K521" s="148" t="s">
        <v>1240</v>
      </c>
      <c r="L521" s="131"/>
      <c r="M521" s="130"/>
    </row>
    <row r="522" spans="1:13" ht="11.25" customHeight="1">
      <c r="A522" s="131" t="s">
        <v>737</v>
      </c>
      <c r="B522" s="131" t="s">
        <v>1604</v>
      </c>
      <c r="C522" s="149">
        <v>2.79</v>
      </c>
      <c r="D522" s="150">
        <v>0.58391999999999999</v>
      </c>
      <c r="E522" s="150">
        <v>0.58391999999999999</v>
      </c>
      <c r="F522" s="151">
        <v>1</v>
      </c>
      <c r="G522" s="150">
        <f t="shared" si="14"/>
        <v>0.58391999999999999</v>
      </c>
      <c r="H522" s="149">
        <v>1.7</v>
      </c>
      <c r="I522" s="152">
        <f t="shared" si="15"/>
        <v>0.99265999999999999</v>
      </c>
      <c r="J522" s="153" t="s">
        <v>1239</v>
      </c>
      <c r="K522" s="154" t="s">
        <v>1240</v>
      </c>
      <c r="L522" s="131"/>
      <c r="M522" s="130"/>
    </row>
    <row r="523" spans="1:13" ht="11.25" customHeight="1">
      <c r="A523" s="131" t="s">
        <v>738</v>
      </c>
      <c r="B523" s="131" t="s">
        <v>1604</v>
      </c>
      <c r="C523" s="149">
        <v>3.94</v>
      </c>
      <c r="D523" s="150">
        <v>0.76983000000000001</v>
      </c>
      <c r="E523" s="150">
        <v>0.76983000000000001</v>
      </c>
      <c r="F523" s="151">
        <v>1</v>
      </c>
      <c r="G523" s="150">
        <f t="shared" si="14"/>
        <v>0.76983000000000001</v>
      </c>
      <c r="H523" s="149">
        <v>1.7</v>
      </c>
      <c r="I523" s="152">
        <f t="shared" si="15"/>
        <v>1.30871</v>
      </c>
      <c r="J523" s="153" t="s">
        <v>1239</v>
      </c>
      <c r="K523" s="154" t="s">
        <v>1240</v>
      </c>
      <c r="L523" s="131"/>
      <c r="M523" s="130"/>
    </row>
    <row r="524" spans="1:13" ht="11.25" customHeight="1">
      <c r="A524" s="155" t="s">
        <v>739</v>
      </c>
      <c r="B524" s="155" t="s">
        <v>1604</v>
      </c>
      <c r="C524" s="156">
        <v>7.47</v>
      </c>
      <c r="D524" s="157">
        <v>1.2919</v>
      </c>
      <c r="E524" s="157">
        <v>1.2919</v>
      </c>
      <c r="F524" s="158">
        <v>1</v>
      </c>
      <c r="G524" s="157">
        <f t="shared" si="14"/>
        <v>1.2919</v>
      </c>
      <c r="H524" s="156">
        <v>1.7</v>
      </c>
      <c r="I524" s="159">
        <f t="shared" si="15"/>
        <v>2.1962299999999999</v>
      </c>
      <c r="J524" s="160" t="s">
        <v>1239</v>
      </c>
      <c r="K524" s="161" t="s">
        <v>1240</v>
      </c>
      <c r="L524" s="131"/>
      <c r="M524" s="130"/>
    </row>
    <row r="525" spans="1:13" ht="11.25" customHeight="1">
      <c r="A525" s="142" t="s">
        <v>740</v>
      </c>
      <c r="B525" s="142" t="s">
        <v>1605</v>
      </c>
      <c r="C525" s="143">
        <v>3.24</v>
      </c>
      <c r="D525" s="144">
        <v>0.54246000000000005</v>
      </c>
      <c r="E525" s="144">
        <v>0.54246000000000005</v>
      </c>
      <c r="F525" s="145">
        <v>1</v>
      </c>
      <c r="G525" s="144">
        <f t="shared" ref="G525:G588" si="16">ROUND(F525*D525,5)</f>
        <v>0.54246000000000005</v>
      </c>
      <c r="H525" s="143">
        <v>1.7</v>
      </c>
      <c r="I525" s="146">
        <f t="shared" ref="I525:I588" si="17">ROUND(H525*G525,5)</f>
        <v>0.92218</v>
      </c>
      <c r="J525" s="147" t="s">
        <v>1239</v>
      </c>
      <c r="K525" s="148" t="s">
        <v>1240</v>
      </c>
      <c r="L525" s="131"/>
      <c r="M525" s="130"/>
    </row>
    <row r="526" spans="1:13" ht="11.25" customHeight="1">
      <c r="A526" s="131" t="s">
        <v>741</v>
      </c>
      <c r="B526" s="131" t="s">
        <v>1605</v>
      </c>
      <c r="C526" s="149">
        <v>3.94</v>
      </c>
      <c r="D526" s="150">
        <v>0.66168000000000005</v>
      </c>
      <c r="E526" s="150">
        <v>0.66168000000000005</v>
      </c>
      <c r="F526" s="151">
        <v>1</v>
      </c>
      <c r="G526" s="150">
        <f t="shared" si="16"/>
        <v>0.66168000000000005</v>
      </c>
      <c r="H526" s="149">
        <v>1.7</v>
      </c>
      <c r="I526" s="152">
        <f t="shared" si="17"/>
        <v>1.12486</v>
      </c>
      <c r="J526" s="153" t="s">
        <v>1239</v>
      </c>
      <c r="K526" s="154" t="s">
        <v>1240</v>
      </c>
      <c r="L526" s="131"/>
      <c r="M526" s="130"/>
    </row>
    <row r="527" spans="1:13" ht="11.25" customHeight="1">
      <c r="A527" s="131" t="s">
        <v>742</v>
      </c>
      <c r="B527" s="131" t="s">
        <v>1605</v>
      </c>
      <c r="C527" s="149">
        <v>5.81</v>
      </c>
      <c r="D527" s="150">
        <v>0.95391999999999999</v>
      </c>
      <c r="E527" s="150">
        <v>0.95391999999999999</v>
      </c>
      <c r="F527" s="151">
        <v>1</v>
      </c>
      <c r="G527" s="150">
        <f t="shared" si="16"/>
        <v>0.95391999999999999</v>
      </c>
      <c r="H527" s="149">
        <v>1.7</v>
      </c>
      <c r="I527" s="152">
        <f t="shared" si="17"/>
        <v>1.6216600000000001</v>
      </c>
      <c r="J527" s="153" t="s">
        <v>1239</v>
      </c>
      <c r="K527" s="154" t="s">
        <v>1240</v>
      </c>
      <c r="L527" s="131"/>
      <c r="M527" s="130"/>
    </row>
    <row r="528" spans="1:13" ht="11.25" customHeight="1">
      <c r="A528" s="155" t="s">
        <v>743</v>
      </c>
      <c r="B528" s="155" t="s">
        <v>1605</v>
      </c>
      <c r="C528" s="156">
        <v>10.63</v>
      </c>
      <c r="D528" s="157">
        <v>1.8670899999999999</v>
      </c>
      <c r="E528" s="157">
        <v>1.8670899999999999</v>
      </c>
      <c r="F528" s="158">
        <v>1</v>
      </c>
      <c r="G528" s="157">
        <f t="shared" si="16"/>
        <v>1.8670899999999999</v>
      </c>
      <c r="H528" s="156">
        <v>1.7</v>
      </c>
      <c r="I528" s="159">
        <f t="shared" si="17"/>
        <v>3.1740499999999998</v>
      </c>
      <c r="J528" s="160" t="s">
        <v>1239</v>
      </c>
      <c r="K528" s="161" t="s">
        <v>1240</v>
      </c>
      <c r="L528" s="131"/>
      <c r="M528" s="130"/>
    </row>
    <row r="529" spans="1:13" ht="11.25" customHeight="1">
      <c r="A529" s="142" t="s">
        <v>744</v>
      </c>
      <c r="B529" s="142" t="s">
        <v>1606</v>
      </c>
      <c r="C529" s="143">
        <v>2.5499999999999998</v>
      </c>
      <c r="D529" s="144">
        <v>0.54612000000000005</v>
      </c>
      <c r="E529" s="144">
        <v>0.54612000000000005</v>
      </c>
      <c r="F529" s="145">
        <v>1</v>
      </c>
      <c r="G529" s="144">
        <f t="shared" si="16"/>
        <v>0.54612000000000005</v>
      </c>
      <c r="H529" s="143">
        <v>1.7</v>
      </c>
      <c r="I529" s="146">
        <f t="shared" si="17"/>
        <v>0.9284</v>
      </c>
      <c r="J529" s="147" t="s">
        <v>1239</v>
      </c>
      <c r="K529" s="148" t="s">
        <v>1240</v>
      </c>
      <c r="L529" s="131"/>
      <c r="M529" s="130"/>
    </row>
    <row r="530" spans="1:13" ht="11.25" customHeight="1">
      <c r="A530" s="131" t="s">
        <v>745</v>
      </c>
      <c r="B530" s="131" t="s">
        <v>1606</v>
      </c>
      <c r="C530" s="149">
        <v>3.32</v>
      </c>
      <c r="D530" s="150">
        <v>0.69794</v>
      </c>
      <c r="E530" s="150">
        <v>0.69794</v>
      </c>
      <c r="F530" s="151">
        <v>1</v>
      </c>
      <c r="G530" s="150">
        <f t="shared" si="16"/>
        <v>0.69794</v>
      </c>
      <c r="H530" s="149">
        <v>1.7</v>
      </c>
      <c r="I530" s="152">
        <f t="shared" si="17"/>
        <v>1.1865000000000001</v>
      </c>
      <c r="J530" s="153" t="s">
        <v>1239</v>
      </c>
      <c r="K530" s="154" t="s">
        <v>1240</v>
      </c>
      <c r="L530" s="131"/>
      <c r="M530" s="130"/>
    </row>
    <row r="531" spans="1:13" ht="11.25" customHeight="1">
      <c r="A531" s="131" t="s">
        <v>746</v>
      </c>
      <c r="B531" s="131" t="s">
        <v>1606</v>
      </c>
      <c r="C531" s="149">
        <v>4.88</v>
      </c>
      <c r="D531" s="150">
        <v>1.0073399999999999</v>
      </c>
      <c r="E531" s="150">
        <v>1.0073399999999999</v>
      </c>
      <c r="F531" s="151">
        <v>1</v>
      </c>
      <c r="G531" s="150">
        <f t="shared" si="16"/>
        <v>1.0073399999999999</v>
      </c>
      <c r="H531" s="149">
        <v>1.7</v>
      </c>
      <c r="I531" s="152">
        <f t="shared" si="17"/>
        <v>1.71248</v>
      </c>
      <c r="J531" s="153" t="s">
        <v>1239</v>
      </c>
      <c r="K531" s="154" t="s">
        <v>1240</v>
      </c>
      <c r="L531" s="131"/>
      <c r="M531" s="130"/>
    </row>
    <row r="532" spans="1:13" ht="11.25" customHeight="1">
      <c r="A532" s="155" t="s">
        <v>747</v>
      </c>
      <c r="B532" s="155" t="s">
        <v>1606</v>
      </c>
      <c r="C532" s="156">
        <v>7.72</v>
      </c>
      <c r="D532" s="157">
        <v>1.67791</v>
      </c>
      <c r="E532" s="157">
        <v>1.67791</v>
      </c>
      <c r="F532" s="158">
        <v>1</v>
      </c>
      <c r="G532" s="157">
        <f t="shared" si="16"/>
        <v>1.67791</v>
      </c>
      <c r="H532" s="156">
        <v>1.7</v>
      </c>
      <c r="I532" s="159">
        <f t="shared" si="17"/>
        <v>2.8524500000000002</v>
      </c>
      <c r="J532" s="160" t="s">
        <v>1239</v>
      </c>
      <c r="K532" s="161" t="s">
        <v>1240</v>
      </c>
      <c r="L532" s="131"/>
      <c r="M532" s="130"/>
    </row>
    <row r="533" spans="1:13" ht="11.25" customHeight="1">
      <c r="A533" s="142" t="s">
        <v>748</v>
      </c>
      <c r="B533" s="142" t="s">
        <v>1607</v>
      </c>
      <c r="C533" s="143">
        <v>2.4700000000000002</v>
      </c>
      <c r="D533" s="144">
        <v>0.47294999999999998</v>
      </c>
      <c r="E533" s="144">
        <v>0.47294999999999998</v>
      </c>
      <c r="F533" s="145">
        <v>1</v>
      </c>
      <c r="G533" s="144">
        <f t="shared" si="16"/>
        <v>0.47294999999999998</v>
      </c>
      <c r="H533" s="143">
        <v>1.7</v>
      </c>
      <c r="I533" s="146">
        <f t="shared" si="17"/>
        <v>0.80401999999999996</v>
      </c>
      <c r="J533" s="147" t="s">
        <v>1239</v>
      </c>
      <c r="K533" s="148" t="s">
        <v>1240</v>
      </c>
      <c r="L533" s="131"/>
      <c r="M533" s="130"/>
    </row>
    <row r="534" spans="1:13" ht="11.25" customHeight="1">
      <c r="A534" s="131" t="s">
        <v>749</v>
      </c>
      <c r="B534" s="131" t="s">
        <v>1607</v>
      </c>
      <c r="C534" s="149">
        <v>3.41</v>
      </c>
      <c r="D534" s="150">
        <v>0.65329000000000004</v>
      </c>
      <c r="E534" s="150">
        <v>0.65329000000000004</v>
      </c>
      <c r="F534" s="151">
        <v>1</v>
      </c>
      <c r="G534" s="150">
        <f t="shared" si="16"/>
        <v>0.65329000000000004</v>
      </c>
      <c r="H534" s="149">
        <v>1.7</v>
      </c>
      <c r="I534" s="152">
        <f t="shared" si="17"/>
        <v>1.11059</v>
      </c>
      <c r="J534" s="153" t="s">
        <v>1239</v>
      </c>
      <c r="K534" s="154" t="s">
        <v>1240</v>
      </c>
      <c r="L534" s="131"/>
      <c r="M534" s="130"/>
    </row>
    <row r="535" spans="1:13" ht="11.25" customHeight="1">
      <c r="A535" s="131" t="s">
        <v>750</v>
      </c>
      <c r="B535" s="131" t="s">
        <v>1607</v>
      </c>
      <c r="C535" s="149">
        <v>5.0599999999999996</v>
      </c>
      <c r="D535" s="150">
        <v>0.94377</v>
      </c>
      <c r="E535" s="150">
        <v>0.94377</v>
      </c>
      <c r="F535" s="151">
        <v>1</v>
      </c>
      <c r="G535" s="150">
        <f t="shared" si="16"/>
        <v>0.94377</v>
      </c>
      <c r="H535" s="149">
        <v>1.7</v>
      </c>
      <c r="I535" s="152">
        <f t="shared" si="17"/>
        <v>1.6044099999999999</v>
      </c>
      <c r="J535" s="153" t="s">
        <v>1239</v>
      </c>
      <c r="K535" s="154" t="s">
        <v>1240</v>
      </c>
      <c r="L535" s="131"/>
      <c r="M535" s="130"/>
    </row>
    <row r="536" spans="1:13" ht="11.25" customHeight="1">
      <c r="A536" s="155" t="s">
        <v>751</v>
      </c>
      <c r="B536" s="155" t="s">
        <v>1607</v>
      </c>
      <c r="C536" s="156">
        <v>8.6</v>
      </c>
      <c r="D536" s="157">
        <v>1.67513</v>
      </c>
      <c r="E536" s="157">
        <v>1.67513</v>
      </c>
      <c r="F536" s="158">
        <v>1</v>
      </c>
      <c r="G536" s="157">
        <f t="shared" si="16"/>
        <v>1.67513</v>
      </c>
      <c r="H536" s="156">
        <v>1.7</v>
      </c>
      <c r="I536" s="159">
        <f t="shared" si="17"/>
        <v>2.8477199999999998</v>
      </c>
      <c r="J536" s="160" t="s">
        <v>1239</v>
      </c>
      <c r="K536" s="161" t="s">
        <v>1240</v>
      </c>
      <c r="L536" s="131"/>
      <c r="M536" s="130"/>
    </row>
    <row r="537" spans="1:13" ht="11.25" customHeight="1">
      <c r="A537" s="142" t="s">
        <v>752</v>
      </c>
      <c r="B537" s="142" t="s">
        <v>1608</v>
      </c>
      <c r="C537" s="143">
        <v>4.6399999999999997</v>
      </c>
      <c r="D537" s="144">
        <v>1.7008000000000001</v>
      </c>
      <c r="E537" s="144">
        <v>1.7008000000000001</v>
      </c>
      <c r="F537" s="145">
        <v>1</v>
      </c>
      <c r="G537" s="144">
        <f t="shared" si="16"/>
        <v>1.7008000000000001</v>
      </c>
      <c r="H537" s="143">
        <v>1.7</v>
      </c>
      <c r="I537" s="146">
        <f t="shared" si="17"/>
        <v>2.8913600000000002</v>
      </c>
      <c r="J537" s="147" t="s">
        <v>1239</v>
      </c>
      <c r="K537" s="148" t="s">
        <v>1240</v>
      </c>
      <c r="L537" s="131"/>
      <c r="M537" s="130"/>
    </row>
    <row r="538" spans="1:13" ht="11.25" customHeight="1">
      <c r="A538" s="131" t="s">
        <v>753</v>
      </c>
      <c r="B538" s="131" t="s">
        <v>1608</v>
      </c>
      <c r="C538" s="149">
        <v>6.19</v>
      </c>
      <c r="D538" s="150">
        <v>2.1835800000000001</v>
      </c>
      <c r="E538" s="150">
        <v>2.1835800000000001</v>
      </c>
      <c r="F538" s="151">
        <v>1</v>
      </c>
      <c r="G538" s="150">
        <f t="shared" si="16"/>
        <v>2.1835800000000001</v>
      </c>
      <c r="H538" s="149">
        <v>1.7</v>
      </c>
      <c r="I538" s="152">
        <f t="shared" si="17"/>
        <v>3.7120899999999999</v>
      </c>
      <c r="J538" s="153" t="s">
        <v>1239</v>
      </c>
      <c r="K538" s="154" t="s">
        <v>1240</v>
      </c>
      <c r="L538" s="131"/>
      <c r="M538" s="130"/>
    </row>
    <row r="539" spans="1:13" ht="11.25" customHeight="1">
      <c r="A539" s="131" t="s">
        <v>754</v>
      </c>
      <c r="B539" s="131" t="s">
        <v>1608</v>
      </c>
      <c r="C539" s="149">
        <v>10.17</v>
      </c>
      <c r="D539" s="150">
        <v>3.1145700000000001</v>
      </c>
      <c r="E539" s="150">
        <v>3.1145700000000001</v>
      </c>
      <c r="F539" s="151">
        <v>1</v>
      </c>
      <c r="G539" s="150">
        <f t="shared" si="16"/>
        <v>3.1145700000000001</v>
      </c>
      <c r="H539" s="149">
        <v>1.7</v>
      </c>
      <c r="I539" s="152">
        <f t="shared" si="17"/>
        <v>5.2947699999999998</v>
      </c>
      <c r="J539" s="153" t="s">
        <v>1239</v>
      </c>
      <c r="K539" s="154" t="s">
        <v>1240</v>
      </c>
      <c r="L539" s="131"/>
      <c r="M539" s="130"/>
    </row>
    <row r="540" spans="1:13" ht="11.25" customHeight="1">
      <c r="A540" s="155" t="s">
        <v>755</v>
      </c>
      <c r="B540" s="155" t="s">
        <v>1608</v>
      </c>
      <c r="C540" s="156">
        <v>20.12</v>
      </c>
      <c r="D540" s="157">
        <v>5.8666099999999997</v>
      </c>
      <c r="E540" s="157">
        <v>5.8666099999999997</v>
      </c>
      <c r="F540" s="158">
        <v>1</v>
      </c>
      <c r="G540" s="157">
        <f t="shared" si="16"/>
        <v>5.8666099999999997</v>
      </c>
      <c r="H540" s="156">
        <v>1.7</v>
      </c>
      <c r="I540" s="159">
        <f t="shared" si="17"/>
        <v>9.9732400000000005</v>
      </c>
      <c r="J540" s="160" t="s">
        <v>1239</v>
      </c>
      <c r="K540" s="161" t="s">
        <v>1240</v>
      </c>
      <c r="L540" s="131"/>
      <c r="M540" s="130"/>
    </row>
    <row r="541" spans="1:13" ht="11.25" customHeight="1">
      <c r="A541" s="142" t="s">
        <v>756</v>
      </c>
      <c r="B541" s="142" t="s">
        <v>1609</v>
      </c>
      <c r="C541" s="143">
        <v>4.21</v>
      </c>
      <c r="D541" s="144">
        <v>1.3263400000000001</v>
      </c>
      <c r="E541" s="144">
        <v>1.3263400000000001</v>
      </c>
      <c r="F541" s="145">
        <v>1</v>
      </c>
      <c r="G541" s="144">
        <f t="shared" si="16"/>
        <v>1.3263400000000001</v>
      </c>
      <c r="H541" s="143">
        <v>1.7</v>
      </c>
      <c r="I541" s="146">
        <f t="shared" si="17"/>
        <v>2.2547799999999998</v>
      </c>
      <c r="J541" s="147" t="s">
        <v>1239</v>
      </c>
      <c r="K541" s="148" t="s">
        <v>1240</v>
      </c>
      <c r="L541" s="131"/>
      <c r="M541" s="130"/>
    </row>
    <row r="542" spans="1:13" ht="11.25" customHeight="1">
      <c r="A542" s="131" t="s">
        <v>757</v>
      </c>
      <c r="B542" s="131" t="s">
        <v>1609</v>
      </c>
      <c r="C542" s="149">
        <v>6.26</v>
      </c>
      <c r="D542" s="150">
        <v>1.83876</v>
      </c>
      <c r="E542" s="150">
        <v>1.83876</v>
      </c>
      <c r="F542" s="151">
        <v>1</v>
      </c>
      <c r="G542" s="150">
        <f t="shared" si="16"/>
        <v>1.83876</v>
      </c>
      <c r="H542" s="149">
        <v>1.7</v>
      </c>
      <c r="I542" s="152">
        <f t="shared" si="17"/>
        <v>3.1258900000000001</v>
      </c>
      <c r="J542" s="153" t="s">
        <v>1239</v>
      </c>
      <c r="K542" s="154" t="s">
        <v>1240</v>
      </c>
      <c r="L542" s="131"/>
      <c r="M542" s="130"/>
    </row>
    <row r="543" spans="1:13" ht="11.25" customHeight="1">
      <c r="A543" s="131" t="s">
        <v>758</v>
      </c>
      <c r="B543" s="131" t="s">
        <v>1609</v>
      </c>
      <c r="C543" s="149">
        <v>10.7</v>
      </c>
      <c r="D543" s="150">
        <v>2.6843400000000002</v>
      </c>
      <c r="E543" s="150">
        <v>2.6843400000000002</v>
      </c>
      <c r="F543" s="151">
        <v>1</v>
      </c>
      <c r="G543" s="150">
        <f t="shared" si="16"/>
        <v>2.6843400000000002</v>
      </c>
      <c r="H543" s="149">
        <v>1.7</v>
      </c>
      <c r="I543" s="152">
        <f t="shared" si="17"/>
        <v>4.5633800000000004</v>
      </c>
      <c r="J543" s="153" t="s">
        <v>1239</v>
      </c>
      <c r="K543" s="154" t="s">
        <v>1240</v>
      </c>
      <c r="L543" s="131"/>
      <c r="M543" s="130"/>
    </row>
    <row r="544" spans="1:13" ht="11.25" customHeight="1">
      <c r="A544" s="155" t="s">
        <v>759</v>
      </c>
      <c r="B544" s="155" t="s">
        <v>1609</v>
      </c>
      <c r="C544" s="156">
        <v>19.7</v>
      </c>
      <c r="D544" s="157">
        <v>4.6194100000000002</v>
      </c>
      <c r="E544" s="157">
        <v>4.6194100000000002</v>
      </c>
      <c r="F544" s="158">
        <v>1</v>
      </c>
      <c r="G544" s="157">
        <f t="shared" si="16"/>
        <v>4.6194100000000002</v>
      </c>
      <c r="H544" s="156">
        <v>1.7</v>
      </c>
      <c r="I544" s="159">
        <f t="shared" si="17"/>
        <v>7.8529999999999998</v>
      </c>
      <c r="J544" s="160" t="s">
        <v>1239</v>
      </c>
      <c r="K544" s="161" t="s">
        <v>1240</v>
      </c>
      <c r="L544" s="131"/>
      <c r="M544" s="130"/>
    </row>
    <row r="545" spans="1:13" ht="11.25" customHeight="1">
      <c r="A545" s="142" t="s">
        <v>760</v>
      </c>
      <c r="B545" s="142" t="s">
        <v>1357</v>
      </c>
      <c r="C545" s="143">
        <v>2.44</v>
      </c>
      <c r="D545" s="144">
        <v>1.0375000000000001</v>
      </c>
      <c r="E545" s="144">
        <v>1.0375000000000001</v>
      </c>
      <c r="F545" s="145">
        <v>1</v>
      </c>
      <c r="G545" s="144">
        <f t="shared" si="16"/>
        <v>1.0375000000000001</v>
      </c>
      <c r="H545" s="143">
        <v>1.7</v>
      </c>
      <c r="I545" s="146">
        <f t="shared" si="17"/>
        <v>1.7637499999999999</v>
      </c>
      <c r="J545" s="147" t="s">
        <v>1239</v>
      </c>
      <c r="K545" s="148" t="s">
        <v>1240</v>
      </c>
      <c r="L545" s="131"/>
      <c r="M545" s="130"/>
    </row>
    <row r="546" spans="1:13" ht="11.25" customHeight="1">
      <c r="A546" s="131" t="s">
        <v>761</v>
      </c>
      <c r="B546" s="131" t="s">
        <v>1357</v>
      </c>
      <c r="C546" s="149">
        <v>3.76</v>
      </c>
      <c r="D546" s="150">
        <v>1.3303100000000001</v>
      </c>
      <c r="E546" s="150">
        <v>1.3303100000000001</v>
      </c>
      <c r="F546" s="151">
        <v>1</v>
      </c>
      <c r="G546" s="150">
        <f t="shared" si="16"/>
        <v>1.3303100000000001</v>
      </c>
      <c r="H546" s="149">
        <v>1.7</v>
      </c>
      <c r="I546" s="152">
        <f t="shared" si="17"/>
        <v>2.26153</v>
      </c>
      <c r="J546" s="153" t="s">
        <v>1239</v>
      </c>
      <c r="K546" s="154" t="s">
        <v>1240</v>
      </c>
      <c r="L546" s="131"/>
      <c r="M546" s="130"/>
    </row>
    <row r="547" spans="1:13" ht="11.25" customHeight="1">
      <c r="A547" s="131" t="s">
        <v>762</v>
      </c>
      <c r="B547" s="131" t="s">
        <v>1357</v>
      </c>
      <c r="C547" s="149">
        <v>5.88</v>
      </c>
      <c r="D547" s="150">
        <v>1.7252700000000001</v>
      </c>
      <c r="E547" s="150">
        <v>1.7252700000000001</v>
      </c>
      <c r="F547" s="151">
        <v>1</v>
      </c>
      <c r="G547" s="150">
        <f t="shared" si="16"/>
        <v>1.7252700000000001</v>
      </c>
      <c r="H547" s="149">
        <v>1.7</v>
      </c>
      <c r="I547" s="152">
        <f t="shared" si="17"/>
        <v>2.93296</v>
      </c>
      <c r="J547" s="153" t="s">
        <v>1239</v>
      </c>
      <c r="K547" s="154" t="s">
        <v>1240</v>
      </c>
      <c r="L547" s="131"/>
      <c r="M547" s="130"/>
    </row>
    <row r="548" spans="1:13" ht="11.25" customHeight="1">
      <c r="A548" s="155" t="s">
        <v>763</v>
      </c>
      <c r="B548" s="155" t="s">
        <v>1357</v>
      </c>
      <c r="C548" s="156">
        <v>11.9</v>
      </c>
      <c r="D548" s="157">
        <v>3.1311100000000001</v>
      </c>
      <c r="E548" s="157">
        <v>3.1311100000000001</v>
      </c>
      <c r="F548" s="158">
        <v>1</v>
      </c>
      <c r="G548" s="157">
        <f t="shared" si="16"/>
        <v>3.1311100000000001</v>
      </c>
      <c r="H548" s="156">
        <v>1.7</v>
      </c>
      <c r="I548" s="159">
        <f t="shared" si="17"/>
        <v>5.3228900000000001</v>
      </c>
      <c r="J548" s="160" t="s">
        <v>1239</v>
      </c>
      <c r="K548" s="161" t="s">
        <v>1240</v>
      </c>
      <c r="L548" s="131"/>
      <c r="M548" s="130"/>
    </row>
    <row r="549" spans="1:13" ht="11.25" customHeight="1">
      <c r="A549" s="142" t="s">
        <v>764</v>
      </c>
      <c r="B549" s="142" t="s">
        <v>1610</v>
      </c>
      <c r="C549" s="143">
        <v>3.72</v>
      </c>
      <c r="D549" s="144">
        <v>1.14029</v>
      </c>
      <c r="E549" s="144">
        <v>1.14029</v>
      </c>
      <c r="F549" s="145">
        <v>1</v>
      </c>
      <c r="G549" s="144">
        <f t="shared" si="16"/>
        <v>1.14029</v>
      </c>
      <c r="H549" s="143">
        <v>1.7</v>
      </c>
      <c r="I549" s="146">
        <f t="shared" si="17"/>
        <v>1.93849</v>
      </c>
      <c r="J549" s="147" t="s">
        <v>1239</v>
      </c>
      <c r="K549" s="148" t="s">
        <v>1240</v>
      </c>
      <c r="L549" s="131"/>
      <c r="M549" s="130"/>
    </row>
    <row r="550" spans="1:13" ht="11.25" customHeight="1">
      <c r="A550" s="131" t="s">
        <v>765</v>
      </c>
      <c r="B550" s="131" t="s">
        <v>1610</v>
      </c>
      <c r="C550" s="149">
        <v>4.16</v>
      </c>
      <c r="D550" s="150">
        <v>1.2145600000000001</v>
      </c>
      <c r="E550" s="150">
        <v>1.2145600000000001</v>
      </c>
      <c r="F550" s="151">
        <v>1</v>
      </c>
      <c r="G550" s="150">
        <f t="shared" si="16"/>
        <v>1.2145600000000001</v>
      </c>
      <c r="H550" s="149">
        <v>1.7</v>
      </c>
      <c r="I550" s="152">
        <f t="shared" si="17"/>
        <v>2.0647500000000001</v>
      </c>
      <c r="J550" s="153" t="s">
        <v>1239</v>
      </c>
      <c r="K550" s="154" t="s">
        <v>1240</v>
      </c>
      <c r="L550" s="131"/>
      <c r="M550" s="130"/>
    </row>
    <row r="551" spans="1:13" ht="11.25" customHeight="1">
      <c r="A551" s="131" t="s">
        <v>766</v>
      </c>
      <c r="B551" s="131" t="s">
        <v>1610</v>
      </c>
      <c r="C551" s="149">
        <v>5.66</v>
      </c>
      <c r="D551" s="150">
        <v>1.3791199999999999</v>
      </c>
      <c r="E551" s="150">
        <v>1.3791199999999999</v>
      </c>
      <c r="F551" s="151">
        <v>1</v>
      </c>
      <c r="G551" s="150">
        <f t="shared" si="16"/>
        <v>1.3791199999999999</v>
      </c>
      <c r="H551" s="149">
        <v>1.7</v>
      </c>
      <c r="I551" s="152">
        <f t="shared" si="17"/>
        <v>2.3445</v>
      </c>
      <c r="J551" s="153" t="s">
        <v>1239</v>
      </c>
      <c r="K551" s="154" t="s">
        <v>1240</v>
      </c>
      <c r="L551" s="131"/>
      <c r="M551" s="130"/>
    </row>
    <row r="552" spans="1:13" ht="11.25" customHeight="1">
      <c r="A552" s="155" t="s">
        <v>767</v>
      </c>
      <c r="B552" s="155" t="s">
        <v>1610</v>
      </c>
      <c r="C552" s="156">
        <v>11.95</v>
      </c>
      <c r="D552" s="157">
        <v>3.2618100000000001</v>
      </c>
      <c r="E552" s="157">
        <v>3.2618100000000001</v>
      </c>
      <c r="F552" s="158">
        <v>1</v>
      </c>
      <c r="G552" s="157">
        <f t="shared" si="16"/>
        <v>3.2618100000000001</v>
      </c>
      <c r="H552" s="156">
        <v>1.7</v>
      </c>
      <c r="I552" s="159">
        <f t="shared" si="17"/>
        <v>5.5450799999999996</v>
      </c>
      <c r="J552" s="160" t="s">
        <v>1239</v>
      </c>
      <c r="K552" s="161" t="s">
        <v>1240</v>
      </c>
      <c r="L552" s="131"/>
      <c r="M552" s="130"/>
    </row>
    <row r="553" spans="1:13" ht="11.25" customHeight="1">
      <c r="A553" s="142" t="s">
        <v>768</v>
      </c>
      <c r="B553" s="142" t="s">
        <v>1611</v>
      </c>
      <c r="C553" s="143">
        <v>2.74</v>
      </c>
      <c r="D553" s="144">
        <v>0.46290999999999999</v>
      </c>
      <c r="E553" s="144">
        <v>0.46290999999999999</v>
      </c>
      <c r="F553" s="145">
        <v>1</v>
      </c>
      <c r="G553" s="144">
        <f t="shared" si="16"/>
        <v>0.46290999999999999</v>
      </c>
      <c r="H553" s="143">
        <v>1.7</v>
      </c>
      <c r="I553" s="146">
        <f t="shared" si="17"/>
        <v>0.78695000000000004</v>
      </c>
      <c r="J553" s="147" t="s">
        <v>1239</v>
      </c>
      <c r="K553" s="148" t="s">
        <v>1240</v>
      </c>
      <c r="L553" s="131"/>
      <c r="M553" s="130"/>
    </row>
    <row r="554" spans="1:13" ht="11.25" customHeight="1">
      <c r="A554" s="131" t="s">
        <v>769</v>
      </c>
      <c r="B554" s="131" t="s">
        <v>1611</v>
      </c>
      <c r="C554" s="149">
        <v>3.41</v>
      </c>
      <c r="D554" s="150">
        <v>0.58962000000000003</v>
      </c>
      <c r="E554" s="150">
        <v>0.58962000000000003</v>
      </c>
      <c r="F554" s="151">
        <v>1</v>
      </c>
      <c r="G554" s="150">
        <f t="shared" si="16"/>
        <v>0.58962000000000003</v>
      </c>
      <c r="H554" s="149">
        <v>1.7</v>
      </c>
      <c r="I554" s="152">
        <f t="shared" si="17"/>
        <v>1.0023500000000001</v>
      </c>
      <c r="J554" s="153" t="s">
        <v>1239</v>
      </c>
      <c r="K554" s="154" t="s">
        <v>1240</v>
      </c>
      <c r="L554" s="131"/>
      <c r="M554" s="130"/>
    </row>
    <row r="555" spans="1:13" ht="11.25" customHeight="1">
      <c r="A555" s="131" t="s">
        <v>770</v>
      </c>
      <c r="B555" s="131" t="s">
        <v>1611</v>
      </c>
      <c r="C555" s="149">
        <v>5.26</v>
      </c>
      <c r="D555" s="150">
        <v>0.88665000000000005</v>
      </c>
      <c r="E555" s="150">
        <v>0.88665000000000005</v>
      </c>
      <c r="F555" s="151">
        <v>1</v>
      </c>
      <c r="G555" s="150">
        <f t="shared" si="16"/>
        <v>0.88665000000000005</v>
      </c>
      <c r="H555" s="149">
        <v>1.7</v>
      </c>
      <c r="I555" s="152">
        <f t="shared" si="17"/>
        <v>1.5073099999999999</v>
      </c>
      <c r="J555" s="153" t="s">
        <v>1239</v>
      </c>
      <c r="K555" s="154" t="s">
        <v>1240</v>
      </c>
      <c r="L555" s="131"/>
      <c r="M555" s="130"/>
    </row>
    <row r="556" spans="1:13" ht="11.25" customHeight="1">
      <c r="A556" s="155" t="s">
        <v>771</v>
      </c>
      <c r="B556" s="155" t="s">
        <v>1611</v>
      </c>
      <c r="C556" s="156">
        <v>9.4</v>
      </c>
      <c r="D556" s="157">
        <v>1.8758300000000001</v>
      </c>
      <c r="E556" s="157">
        <v>1.8758300000000001</v>
      </c>
      <c r="F556" s="158">
        <v>1</v>
      </c>
      <c r="G556" s="157">
        <f t="shared" si="16"/>
        <v>1.8758300000000001</v>
      </c>
      <c r="H556" s="156">
        <v>1.7</v>
      </c>
      <c r="I556" s="159">
        <f t="shared" si="17"/>
        <v>3.1889099999999999</v>
      </c>
      <c r="J556" s="160" t="s">
        <v>1239</v>
      </c>
      <c r="K556" s="161" t="s">
        <v>1240</v>
      </c>
      <c r="L556" s="131"/>
      <c r="M556" s="130"/>
    </row>
    <row r="557" spans="1:13" ht="11.25" customHeight="1">
      <c r="A557" s="142" t="s">
        <v>772</v>
      </c>
      <c r="B557" s="142" t="s">
        <v>1612</v>
      </c>
      <c r="C557" s="143">
        <v>2.68</v>
      </c>
      <c r="D557" s="144">
        <v>0.49303999999999998</v>
      </c>
      <c r="E557" s="144">
        <v>0.49303999999999998</v>
      </c>
      <c r="F557" s="145">
        <v>1</v>
      </c>
      <c r="G557" s="144">
        <f t="shared" si="16"/>
        <v>0.49303999999999998</v>
      </c>
      <c r="H557" s="143">
        <v>1.7</v>
      </c>
      <c r="I557" s="146">
        <f t="shared" si="17"/>
        <v>0.83816999999999997</v>
      </c>
      <c r="J557" s="147" t="s">
        <v>1239</v>
      </c>
      <c r="K557" s="148" t="s">
        <v>1240</v>
      </c>
      <c r="L557" s="131"/>
      <c r="M557" s="130"/>
    </row>
    <row r="558" spans="1:13" ht="11.25" customHeight="1">
      <c r="A558" s="131" t="s">
        <v>773</v>
      </c>
      <c r="B558" s="131" t="s">
        <v>1612</v>
      </c>
      <c r="C558" s="149">
        <v>3.49</v>
      </c>
      <c r="D558" s="150">
        <v>0.62983</v>
      </c>
      <c r="E558" s="150">
        <v>0.62983</v>
      </c>
      <c r="F558" s="151">
        <v>1</v>
      </c>
      <c r="G558" s="150">
        <f t="shared" si="16"/>
        <v>0.62983</v>
      </c>
      <c r="H558" s="149">
        <v>1.7</v>
      </c>
      <c r="I558" s="152">
        <f t="shared" si="17"/>
        <v>1.0707100000000001</v>
      </c>
      <c r="J558" s="153" t="s">
        <v>1239</v>
      </c>
      <c r="K558" s="154" t="s">
        <v>1240</v>
      </c>
      <c r="L558" s="131"/>
      <c r="M558" s="130"/>
    </row>
    <row r="559" spans="1:13" ht="11.25" customHeight="1">
      <c r="A559" s="131" t="s">
        <v>774</v>
      </c>
      <c r="B559" s="131" t="s">
        <v>1612</v>
      </c>
      <c r="C559" s="149">
        <v>5.48</v>
      </c>
      <c r="D559" s="150">
        <v>0.94327000000000005</v>
      </c>
      <c r="E559" s="150">
        <v>0.94327000000000005</v>
      </c>
      <c r="F559" s="151">
        <v>1</v>
      </c>
      <c r="G559" s="150">
        <f t="shared" si="16"/>
        <v>0.94327000000000005</v>
      </c>
      <c r="H559" s="149">
        <v>1.7</v>
      </c>
      <c r="I559" s="152">
        <f t="shared" si="17"/>
        <v>1.6035600000000001</v>
      </c>
      <c r="J559" s="153" t="s">
        <v>1239</v>
      </c>
      <c r="K559" s="154" t="s">
        <v>1240</v>
      </c>
      <c r="L559" s="131"/>
      <c r="M559" s="130"/>
    </row>
    <row r="560" spans="1:13" ht="11.25" customHeight="1">
      <c r="A560" s="155" t="s">
        <v>775</v>
      </c>
      <c r="B560" s="155" t="s">
        <v>1612</v>
      </c>
      <c r="C560" s="156">
        <v>10.19</v>
      </c>
      <c r="D560" s="157">
        <v>1.9755799999999999</v>
      </c>
      <c r="E560" s="157">
        <v>1.9755799999999999</v>
      </c>
      <c r="F560" s="158">
        <v>1</v>
      </c>
      <c r="G560" s="157">
        <f t="shared" si="16"/>
        <v>1.9755799999999999</v>
      </c>
      <c r="H560" s="156">
        <v>1.7</v>
      </c>
      <c r="I560" s="159">
        <f t="shared" si="17"/>
        <v>3.3584900000000002</v>
      </c>
      <c r="J560" s="160" t="s">
        <v>1239</v>
      </c>
      <c r="K560" s="161" t="s">
        <v>1240</v>
      </c>
      <c r="L560" s="131"/>
      <c r="M560" s="130"/>
    </row>
    <row r="561" spans="1:13" ht="11.25" customHeight="1">
      <c r="A561" s="142" t="s">
        <v>776</v>
      </c>
      <c r="B561" s="142" t="s">
        <v>1613</v>
      </c>
      <c r="C561" s="143">
        <v>2.99</v>
      </c>
      <c r="D561" s="144">
        <v>0.60887000000000002</v>
      </c>
      <c r="E561" s="144">
        <v>0.60887000000000002</v>
      </c>
      <c r="F561" s="145">
        <v>1</v>
      </c>
      <c r="G561" s="144">
        <f t="shared" si="16"/>
        <v>0.60887000000000002</v>
      </c>
      <c r="H561" s="143">
        <v>1.7</v>
      </c>
      <c r="I561" s="146">
        <f t="shared" si="17"/>
        <v>1.03508</v>
      </c>
      <c r="J561" s="147" t="s">
        <v>1239</v>
      </c>
      <c r="K561" s="148" t="s">
        <v>1240</v>
      </c>
      <c r="L561" s="131"/>
      <c r="M561" s="130"/>
    </row>
    <row r="562" spans="1:13" ht="11.25" customHeight="1">
      <c r="A562" s="131" t="s">
        <v>777</v>
      </c>
      <c r="B562" s="131" t="s">
        <v>1613</v>
      </c>
      <c r="C562" s="149">
        <v>3.96</v>
      </c>
      <c r="D562" s="150">
        <v>0.78168000000000004</v>
      </c>
      <c r="E562" s="150">
        <v>0.78168000000000004</v>
      </c>
      <c r="F562" s="151">
        <v>1</v>
      </c>
      <c r="G562" s="150">
        <f t="shared" si="16"/>
        <v>0.78168000000000004</v>
      </c>
      <c r="H562" s="149">
        <v>1.7</v>
      </c>
      <c r="I562" s="152">
        <f t="shared" si="17"/>
        <v>1.3288599999999999</v>
      </c>
      <c r="J562" s="153" t="s">
        <v>1239</v>
      </c>
      <c r="K562" s="154" t="s">
        <v>1240</v>
      </c>
      <c r="L562" s="131"/>
      <c r="M562" s="130"/>
    </row>
    <row r="563" spans="1:13" ht="11.25" customHeight="1">
      <c r="A563" s="131" t="s">
        <v>778</v>
      </c>
      <c r="B563" s="131" t="s">
        <v>1613</v>
      </c>
      <c r="C563" s="149">
        <v>5.67</v>
      </c>
      <c r="D563" s="150">
        <v>1.0257400000000001</v>
      </c>
      <c r="E563" s="150">
        <v>1.0257400000000001</v>
      </c>
      <c r="F563" s="151">
        <v>1</v>
      </c>
      <c r="G563" s="150">
        <f t="shared" si="16"/>
        <v>1.0257400000000001</v>
      </c>
      <c r="H563" s="149">
        <v>1.7</v>
      </c>
      <c r="I563" s="152">
        <f t="shared" si="17"/>
        <v>1.74376</v>
      </c>
      <c r="J563" s="153" t="s">
        <v>1239</v>
      </c>
      <c r="K563" s="154" t="s">
        <v>1240</v>
      </c>
      <c r="L563" s="131"/>
      <c r="M563" s="130"/>
    </row>
    <row r="564" spans="1:13" ht="11.25" customHeight="1">
      <c r="A564" s="155" t="s">
        <v>779</v>
      </c>
      <c r="B564" s="155" t="s">
        <v>1613</v>
      </c>
      <c r="C564" s="156">
        <v>8.35</v>
      </c>
      <c r="D564" s="157">
        <v>1.53803</v>
      </c>
      <c r="E564" s="157">
        <v>1.53803</v>
      </c>
      <c r="F564" s="158">
        <v>1</v>
      </c>
      <c r="G564" s="157">
        <f t="shared" si="16"/>
        <v>1.53803</v>
      </c>
      <c r="H564" s="156">
        <v>1.7</v>
      </c>
      <c r="I564" s="159">
        <f t="shared" si="17"/>
        <v>2.6146500000000001</v>
      </c>
      <c r="J564" s="160" t="s">
        <v>1239</v>
      </c>
      <c r="K564" s="161" t="s">
        <v>1240</v>
      </c>
      <c r="L564" s="131"/>
      <c r="M564" s="130"/>
    </row>
    <row r="565" spans="1:13" ht="11.25" customHeight="1">
      <c r="A565" s="142" t="s">
        <v>780</v>
      </c>
      <c r="B565" s="142" t="s">
        <v>1614</v>
      </c>
      <c r="C565" s="143">
        <v>2.88</v>
      </c>
      <c r="D565" s="144">
        <v>0.51349</v>
      </c>
      <c r="E565" s="144">
        <v>0.51349</v>
      </c>
      <c r="F565" s="145">
        <v>1</v>
      </c>
      <c r="G565" s="144">
        <f t="shared" si="16"/>
        <v>0.51349</v>
      </c>
      <c r="H565" s="143">
        <v>1.7</v>
      </c>
      <c r="I565" s="146">
        <f t="shared" si="17"/>
        <v>0.87292999999999998</v>
      </c>
      <c r="J565" s="147" t="s">
        <v>1239</v>
      </c>
      <c r="K565" s="148" t="s">
        <v>1240</v>
      </c>
      <c r="L565" s="131"/>
      <c r="M565" s="130"/>
    </row>
    <row r="566" spans="1:13" ht="11.25" customHeight="1">
      <c r="A566" s="131" t="s">
        <v>781</v>
      </c>
      <c r="B566" s="131" t="s">
        <v>1614</v>
      </c>
      <c r="C566" s="149">
        <v>3.77</v>
      </c>
      <c r="D566" s="150">
        <v>0.66281000000000001</v>
      </c>
      <c r="E566" s="150">
        <v>0.66281000000000001</v>
      </c>
      <c r="F566" s="151">
        <v>1</v>
      </c>
      <c r="G566" s="150">
        <f t="shared" si="16"/>
        <v>0.66281000000000001</v>
      </c>
      <c r="H566" s="149">
        <v>1.7</v>
      </c>
      <c r="I566" s="152">
        <f t="shared" si="17"/>
        <v>1.1267799999999999</v>
      </c>
      <c r="J566" s="153" t="s">
        <v>1239</v>
      </c>
      <c r="K566" s="154" t="s">
        <v>1240</v>
      </c>
      <c r="L566" s="131"/>
      <c r="M566" s="130"/>
    </row>
    <row r="567" spans="1:13" ht="11.25" customHeight="1">
      <c r="A567" s="131" t="s">
        <v>782</v>
      </c>
      <c r="B567" s="131" t="s">
        <v>1614</v>
      </c>
      <c r="C567" s="149">
        <v>5.98</v>
      </c>
      <c r="D567" s="150">
        <v>1.0205</v>
      </c>
      <c r="E567" s="150">
        <v>1.0205</v>
      </c>
      <c r="F567" s="151">
        <v>1</v>
      </c>
      <c r="G567" s="150">
        <f t="shared" si="16"/>
        <v>1.0205</v>
      </c>
      <c r="H567" s="149">
        <v>1.7</v>
      </c>
      <c r="I567" s="152">
        <f t="shared" si="17"/>
        <v>1.73485</v>
      </c>
      <c r="J567" s="153" t="s">
        <v>1239</v>
      </c>
      <c r="K567" s="154" t="s">
        <v>1240</v>
      </c>
      <c r="L567" s="131"/>
      <c r="M567" s="130"/>
    </row>
    <row r="568" spans="1:13" ht="11.25" customHeight="1">
      <c r="A568" s="155" t="s">
        <v>783</v>
      </c>
      <c r="B568" s="155" t="s">
        <v>1614</v>
      </c>
      <c r="C568" s="156">
        <v>11.87</v>
      </c>
      <c r="D568" s="157">
        <v>2.31942</v>
      </c>
      <c r="E568" s="157">
        <v>2.31942</v>
      </c>
      <c r="F568" s="158">
        <v>1</v>
      </c>
      <c r="G568" s="157">
        <f t="shared" si="16"/>
        <v>2.31942</v>
      </c>
      <c r="H568" s="156">
        <v>1.7</v>
      </c>
      <c r="I568" s="159">
        <f t="shared" si="17"/>
        <v>3.9430100000000001</v>
      </c>
      <c r="J568" s="160" t="s">
        <v>1239</v>
      </c>
      <c r="K568" s="161" t="s">
        <v>1240</v>
      </c>
      <c r="L568" s="131"/>
      <c r="M568" s="130"/>
    </row>
    <row r="569" spans="1:13" ht="11.25" customHeight="1">
      <c r="A569" s="142" t="s">
        <v>784</v>
      </c>
      <c r="B569" s="142" t="s">
        <v>1615</v>
      </c>
      <c r="C569" s="143">
        <v>2.69</v>
      </c>
      <c r="D569" s="144">
        <v>0.50180999999999998</v>
      </c>
      <c r="E569" s="144">
        <v>0.50180999999999998</v>
      </c>
      <c r="F569" s="145">
        <v>1</v>
      </c>
      <c r="G569" s="144">
        <f t="shared" si="16"/>
        <v>0.50180999999999998</v>
      </c>
      <c r="H569" s="143">
        <v>1.7</v>
      </c>
      <c r="I569" s="146">
        <f t="shared" si="17"/>
        <v>0.85307999999999995</v>
      </c>
      <c r="J569" s="147" t="s">
        <v>1239</v>
      </c>
      <c r="K569" s="148" t="s">
        <v>1240</v>
      </c>
      <c r="L569" s="131"/>
      <c r="M569" s="130"/>
    </row>
    <row r="570" spans="1:13" ht="11.25" customHeight="1">
      <c r="A570" s="131" t="s">
        <v>785</v>
      </c>
      <c r="B570" s="131" t="s">
        <v>1615</v>
      </c>
      <c r="C570" s="149">
        <v>3.26</v>
      </c>
      <c r="D570" s="150">
        <v>0.628</v>
      </c>
      <c r="E570" s="150">
        <v>0.628</v>
      </c>
      <c r="F570" s="151">
        <v>1</v>
      </c>
      <c r="G570" s="150">
        <f t="shared" si="16"/>
        <v>0.628</v>
      </c>
      <c r="H570" s="149">
        <v>1.7</v>
      </c>
      <c r="I570" s="152">
        <f t="shared" si="17"/>
        <v>1.0676000000000001</v>
      </c>
      <c r="J570" s="153" t="s">
        <v>1239</v>
      </c>
      <c r="K570" s="154" t="s">
        <v>1240</v>
      </c>
      <c r="L570" s="131"/>
      <c r="M570" s="130"/>
    </row>
    <row r="571" spans="1:13" ht="11.25" customHeight="1">
      <c r="A571" s="131" t="s">
        <v>786</v>
      </c>
      <c r="B571" s="131" t="s">
        <v>1615</v>
      </c>
      <c r="C571" s="149">
        <v>4.84</v>
      </c>
      <c r="D571" s="150">
        <v>0.88888999999999996</v>
      </c>
      <c r="E571" s="150">
        <v>0.88888999999999996</v>
      </c>
      <c r="F571" s="151">
        <v>1</v>
      </c>
      <c r="G571" s="150">
        <f t="shared" si="16"/>
        <v>0.88888999999999996</v>
      </c>
      <c r="H571" s="149">
        <v>1.7</v>
      </c>
      <c r="I571" s="152">
        <f t="shared" si="17"/>
        <v>1.51111</v>
      </c>
      <c r="J571" s="153" t="s">
        <v>1239</v>
      </c>
      <c r="K571" s="154" t="s">
        <v>1240</v>
      </c>
      <c r="L571" s="131"/>
      <c r="M571" s="130"/>
    </row>
    <row r="572" spans="1:13" ht="11.25" customHeight="1">
      <c r="A572" s="155" t="s">
        <v>787</v>
      </c>
      <c r="B572" s="155" t="s">
        <v>1615</v>
      </c>
      <c r="C572" s="156">
        <v>8.5500000000000007</v>
      </c>
      <c r="D572" s="157">
        <v>1.65726</v>
      </c>
      <c r="E572" s="157">
        <v>1.65726</v>
      </c>
      <c r="F572" s="158">
        <v>1</v>
      </c>
      <c r="G572" s="157">
        <f t="shared" si="16"/>
        <v>1.65726</v>
      </c>
      <c r="H572" s="156">
        <v>1.7</v>
      </c>
      <c r="I572" s="159">
        <f t="shared" si="17"/>
        <v>2.8173400000000002</v>
      </c>
      <c r="J572" s="160" t="s">
        <v>1239</v>
      </c>
      <c r="K572" s="161" t="s">
        <v>1240</v>
      </c>
      <c r="L572" s="131"/>
      <c r="M572" s="130"/>
    </row>
    <row r="573" spans="1:13" ht="11.25" customHeight="1">
      <c r="A573" s="142" t="s">
        <v>788</v>
      </c>
      <c r="B573" s="142" t="s">
        <v>1616</v>
      </c>
      <c r="C573" s="143">
        <v>2.4300000000000002</v>
      </c>
      <c r="D573" s="144">
        <v>0.62170999999999998</v>
      </c>
      <c r="E573" s="144">
        <v>0.62170999999999998</v>
      </c>
      <c r="F573" s="145">
        <v>1</v>
      </c>
      <c r="G573" s="144">
        <f t="shared" si="16"/>
        <v>0.62170999999999998</v>
      </c>
      <c r="H573" s="143">
        <v>1.7</v>
      </c>
      <c r="I573" s="146">
        <f t="shared" si="17"/>
        <v>1.05691</v>
      </c>
      <c r="J573" s="147" t="s">
        <v>1239</v>
      </c>
      <c r="K573" s="148" t="s">
        <v>1240</v>
      </c>
      <c r="L573" s="131"/>
      <c r="M573" s="130"/>
    </row>
    <row r="574" spans="1:13" ht="11.25" customHeight="1">
      <c r="A574" s="131" t="s">
        <v>789</v>
      </c>
      <c r="B574" s="131" t="s">
        <v>1616</v>
      </c>
      <c r="C574" s="149">
        <v>3.53</v>
      </c>
      <c r="D574" s="150">
        <v>0.79991999999999996</v>
      </c>
      <c r="E574" s="150">
        <v>0.79991999999999996</v>
      </c>
      <c r="F574" s="151">
        <v>1</v>
      </c>
      <c r="G574" s="150">
        <f t="shared" si="16"/>
        <v>0.79991999999999996</v>
      </c>
      <c r="H574" s="149">
        <v>1.7</v>
      </c>
      <c r="I574" s="152">
        <f t="shared" si="17"/>
        <v>1.3598600000000001</v>
      </c>
      <c r="J574" s="153" t="s">
        <v>1239</v>
      </c>
      <c r="K574" s="154" t="s">
        <v>1240</v>
      </c>
      <c r="L574" s="131"/>
      <c r="M574" s="130"/>
    </row>
    <row r="575" spans="1:13" ht="11.25" customHeight="1">
      <c r="A575" s="131" t="s">
        <v>790</v>
      </c>
      <c r="B575" s="131" t="s">
        <v>1616</v>
      </c>
      <c r="C575" s="149">
        <v>5.52</v>
      </c>
      <c r="D575" s="150">
        <v>1.1127899999999999</v>
      </c>
      <c r="E575" s="150">
        <v>1.1127899999999999</v>
      </c>
      <c r="F575" s="151">
        <v>1</v>
      </c>
      <c r="G575" s="150">
        <f t="shared" si="16"/>
        <v>1.1127899999999999</v>
      </c>
      <c r="H575" s="149">
        <v>1.7</v>
      </c>
      <c r="I575" s="152">
        <f t="shared" si="17"/>
        <v>1.89174</v>
      </c>
      <c r="J575" s="153" t="s">
        <v>1239</v>
      </c>
      <c r="K575" s="154" t="s">
        <v>1240</v>
      </c>
      <c r="L575" s="131"/>
      <c r="M575" s="130"/>
    </row>
    <row r="576" spans="1:13" ht="11.25" customHeight="1">
      <c r="A576" s="155" t="s">
        <v>791</v>
      </c>
      <c r="B576" s="155" t="s">
        <v>1616</v>
      </c>
      <c r="C576" s="156">
        <v>9.9</v>
      </c>
      <c r="D576" s="157">
        <v>1.9824600000000001</v>
      </c>
      <c r="E576" s="157">
        <v>1.9824600000000001</v>
      </c>
      <c r="F576" s="158">
        <v>1</v>
      </c>
      <c r="G576" s="157">
        <f t="shared" si="16"/>
        <v>1.9824600000000001</v>
      </c>
      <c r="H576" s="156">
        <v>1.7</v>
      </c>
      <c r="I576" s="159">
        <f t="shared" si="17"/>
        <v>3.37018</v>
      </c>
      <c r="J576" s="160" t="s">
        <v>1239</v>
      </c>
      <c r="K576" s="161" t="s">
        <v>1240</v>
      </c>
      <c r="L576" s="131"/>
      <c r="M576" s="130"/>
    </row>
    <row r="577" spans="1:13" ht="11.25" customHeight="1">
      <c r="A577" s="142" t="s">
        <v>792</v>
      </c>
      <c r="B577" s="142" t="s">
        <v>1617</v>
      </c>
      <c r="C577" s="143">
        <v>3.84</v>
      </c>
      <c r="D577" s="144">
        <v>4.2596699999999998</v>
      </c>
      <c r="E577" s="144">
        <v>4.2596699999999998</v>
      </c>
      <c r="F577" s="145">
        <v>1</v>
      </c>
      <c r="G577" s="144">
        <f t="shared" si="16"/>
        <v>4.2596699999999998</v>
      </c>
      <c r="H577" s="143">
        <v>1.7</v>
      </c>
      <c r="I577" s="146">
        <f t="shared" si="17"/>
        <v>7.2414399999999999</v>
      </c>
      <c r="J577" s="147" t="s">
        <v>1239</v>
      </c>
      <c r="K577" s="148" t="s">
        <v>1241</v>
      </c>
      <c r="L577" s="131"/>
      <c r="M577" s="130"/>
    </row>
    <row r="578" spans="1:13" ht="11.25" customHeight="1">
      <c r="A578" s="131" t="s">
        <v>793</v>
      </c>
      <c r="B578" s="131" t="s">
        <v>1617</v>
      </c>
      <c r="C578" s="149">
        <v>5.47</v>
      </c>
      <c r="D578" s="150">
        <v>5.1002799999999997</v>
      </c>
      <c r="E578" s="150">
        <v>5.1002799999999997</v>
      </c>
      <c r="F578" s="151">
        <v>1</v>
      </c>
      <c r="G578" s="150">
        <f t="shared" si="16"/>
        <v>5.1002799999999997</v>
      </c>
      <c r="H578" s="149">
        <v>1.7</v>
      </c>
      <c r="I578" s="152">
        <f t="shared" si="17"/>
        <v>8.6704799999999995</v>
      </c>
      <c r="J578" s="153" t="s">
        <v>1239</v>
      </c>
      <c r="K578" s="154" t="s">
        <v>1241</v>
      </c>
      <c r="L578" s="131"/>
      <c r="M578" s="130"/>
    </row>
    <row r="579" spans="1:13" ht="11.25" customHeight="1">
      <c r="A579" s="131" t="s">
        <v>794</v>
      </c>
      <c r="B579" s="131" t="s">
        <v>1617</v>
      </c>
      <c r="C579" s="149">
        <v>8.08</v>
      </c>
      <c r="D579" s="150">
        <v>6.8802300000000001</v>
      </c>
      <c r="E579" s="150">
        <v>6.8802300000000001</v>
      </c>
      <c r="F579" s="151">
        <v>1</v>
      </c>
      <c r="G579" s="150">
        <f t="shared" si="16"/>
        <v>6.8802300000000001</v>
      </c>
      <c r="H579" s="149">
        <v>1.7</v>
      </c>
      <c r="I579" s="152">
        <f t="shared" si="17"/>
        <v>11.696389999999999</v>
      </c>
      <c r="J579" s="153" t="s">
        <v>1239</v>
      </c>
      <c r="K579" s="154" t="s">
        <v>1241</v>
      </c>
      <c r="L579" s="131"/>
      <c r="M579" s="130"/>
    </row>
    <row r="580" spans="1:13" ht="11.25" customHeight="1">
      <c r="A580" s="155" t="s">
        <v>795</v>
      </c>
      <c r="B580" s="155" t="s">
        <v>1617</v>
      </c>
      <c r="C580" s="156">
        <v>15.14</v>
      </c>
      <c r="D580" s="157">
        <v>9.1367499999999993</v>
      </c>
      <c r="E580" s="157">
        <v>9.1367499999999993</v>
      </c>
      <c r="F580" s="158">
        <v>1</v>
      </c>
      <c r="G580" s="157">
        <f t="shared" si="16"/>
        <v>9.1367499999999993</v>
      </c>
      <c r="H580" s="156">
        <v>1.7</v>
      </c>
      <c r="I580" s="159">
        <f t="shared" si="17"/>
        <v>15.53248</v>
      </c>
      <c r="J580" s="160" t="s">
        <v>1239</v>
      </c>
      <c r="K580" s="161" t="s">
        <v>1241</v>
      </c>
      <c r="L580" s="131"/>
      <c r="M580" s="130"/>
    </row>
    <row r="581" spans="1:13" ht="11.25" customHeight="1">
      <c r="A581" s="142" t="s">
        <v>796</v>
      </c>
      <c r="B581" s="142" t="s">
        <v>1618</v>
      </c>
      <c r="C581" s="143">
        <v>2.7</v>
      </c>
      <c r="D581" s="144">
        <v>2.6915499999999999</v>
      </c>
      <c r="E581" s="144">
        <v>2.6915499999999999</v>
      </c>
      <c r="F581" s="145">
        <v>1</v>
      </c>
      <c r="G581" s="144">
        <f t="shared" si="16"/>
        <v>2.6915499999999999</v>
      </c>
      <c r="H581" s="143">
        <v>1.7</v>
      </c>
      <c r="I581" s="146">
        <f t="shared" si="17"/>
        <v>4.5756399999999999</v>
      </c>
      <c r="J581" s="147" t="s">
        <v>1239</v>
      </c>
      <c r="K581" s="148" t="s">
        <v>1241</v>
      </c>
      <c r="L581" s="131"/>
      <c r="M581" s="130"/>
    </row>
    <row r="582" spans="1:13" ht="11.25" customHeight="1">
      <c r="A582" s="131" t="s">
        <v>797</v>
      </c>
      <c r="B582" s="131" t="s">
        <v>1618</v>
      </c>
      <c r="C582" s="149">
        <v>3.84</v>
      </c>
      <c r="D582" s="150">
        <v>3.20051</v>
      </c>
      <c r="E582" s="150">
        <v>3.20051</v>
      </c>
      <c r="F582" s="151">
        <v>1</v>
      </c>
      <c r="G582" s="150">
        <f t="shared" si="16"/>
        <v>3.20051</v>
      </c>
      <c r="H582" s="149">
        <v>1.7</v>
      </c>
      <c r="I582" s="152">
        <f t="shared" si="17"/>
        <v>5.4408700000000003</v>
      </c>
      <c r="J582" s="153" t="s">
        <v>1239</v>
      </c>
      <c r="K582" s="154" t="s">
        <v>1241</v>
      </c>
      <c r="L582" s="131"/>
      <c r="M582" s="130"/>
    </row>
    <row r="583" spans="1:13" ht="11.25" customHeight="1">
      <c r="A583" s="131" t="s">
        <v>798</v>
      </c>
      <c r="B583" s="131" t="s">
        <v>1618</v>
      </c>
      <c r="C583" s="149">
        <v>7.3</v>
      </c>
      <c r="D583" s="150">
        <v>4.5532599999999999</v>
      </c>
      <c r="E583" s="150">
        <v>4.5532599999999999</v>
      </c>
      <c r="F583" s="151">
        <v>1</v>
      </c>
      <c r="G583" s="150">
        <f t="shared" si="16"/>
        <v>4.5532599999999999</v>
      </c>
      <c r="H583" s="149">
        <v>1.7</v>
      </c>
      <c r="I583" s="152">
        <f t="shared" si="17"/>
        <v>7.7405400000000002</v>
      </c>
      <c r="J583" s="153" t="s">
        <v>1239</v>
      </c>
      <c r="K583" s="154" t="s">
        <v>1241</v>
      </c>
      <c r="L583" s="131"/>
      <c r="M583" s="130"/>
    </row>
    <row r="584" spans="1:13" ht="11.25" customHeight="1">
      <c r="A584" s="155" t="s">
        <v>799</v>
      </c>
      <c r="B584" s="155" t="s">
        <v>1618</v>
      </c>
      <c r="C584" s="156">
        <v>13.75</v>
      </c>
      <c r="D584" s="157">
        <v>6.5247900000000003</v>
      </c>
      <c r="E584" s="157">
        <v>6.5247900000000003</v>
      </c>
      <c r="F584" s="158">
        <v>1</v>
      </c>
      <c r="G584" s="157">
        <f t="shared" si="16"/>
        <v>6.5247900000000003</v>
      </c>
      <c r="H584" s="156">
        <v>1.7</v>
      </c>
      <c r="I584" s="159">
        <f t="shared" si="17"/>
        <v>11.092140000000001</v>
      </c>
      <c r="J584" s="160" t="s">
        <v>1239</v>
      </c>
      <c r="K584" s="161" t="s">
        <v>1241</v>
      </c>
      <c r="L584" s="131"/>
      <c r="M584" s="130"/>
    </row>
    <row r="585" spans="1:13" ht="11.25" customHeight="1">
      <c r="A585" s="142" t="s">
        <v>800</v>
      </c>
      <c r="B585" s="142" t="s">
        <v>1619</v>
      </c>
      <c r="C585" s="143">
        <v>4.6500000000000004</v>
      </c>
      <c r="D585" s="144">
        <v>0.98845000000000005</v>
      </c>
      <c r="E585" s="144">
        <v>0.98845000000000005</v>
      </c>
      <c r="F585" s="145">
        <v>1</v>
      </c>
      <c r="G585" s="144">
        <f t="shared" si="16"/>
        <v>0.98845000000000005</v>
      </c>
      <c r="H585" s="143">
        <v>1.7</v>
      </c>
      <c r="I585" s="146">
        <f t="shared" si="17"/>
        <v>1.6803699999999999</v>
      </c>
      <c r="J585" s="147" t="s">
        <v>1239</v>
      </c>
      <c r="K585" s="148" t="s">
        <v>1241</v>
      </c>
      <c r="L585" s="131"/>
      <c r="M585" s="130"/>
    </row>
    <row r="586" spans="1:13" ht="11.25" customHeight="1">
      <c r="A586" s="131" t="s">
        <v>801</v>
      </c>
      <c r="B586" s="131" t="s">
        <v>1619</v>
      </c>
      <c r="C586" s="149">
        <v>6.77</v>
      </c>
      <c r="D586" s="150">
        <v>1.34029</v>
      </c>
      <c r="E586" s="150">
        <v>1.34029</v>
      </c>
      <c r="F586" s="151">
        <v>1</v>
      </c>
      <c r="G586" s="150">
        <f t="shared" si="16"/>
        <v>1.34029</v>
      </c>
      <c r="H586" s="149">
        <v>1.7</v>
      </c>
      <c r="I586" s="152">
        <f t="shared" si="17"/>
        <v>2.2784900000000001</v>
      </c>
      <c r="J586" s="153" t="s">
        <v>1239</v>
      </c>
      <c r="K586" s="154" t="s">
        <v>1241</v>
      </c>
      <c r="L586" s="131"/>
      <c r="M586" s="130"/>
    </row>
    <row r="587" spans="1:13" ht="11.25" customHeight="1">
      <c r="A587" s="131" t="s">
        <v>802</v>
      </c>
      <c r="B587" s="131" t="s">
        <v>1619</v>
      </c>
      <c r="C587" s="149">
        <v>10.19</v>
      </c>
      <c r="D587" s="150">
        <v>2.07605</v>
      </c>
      <c r="E587" s="150">
        <v>2.07605</v>
      </c>
      <c r="F587" s="151">
        <v>1</v>
      </c>
      <c r="G587" s="150">
        <f t="shared" si="16"/>
        <v>2.07605</v>
      </c>
      <c r="H587" s="149">
        <v>1.7</v>
      </c>
      <c r="I587" s="152">
        <f t="shared" si="17"/>
        <v>3.52929</v>
      </c>
      <c r="J587" s="153" t="s">
        <v>1239</v>
      </c>
      <c r="K587" s="154" t="s">
        <v>1241</v>
      </c>
      <c r="L587" s="131"/>
      <c r="M587" s="130"/>
    </row>
    <row r="588" spans="1:13" ht="11.25" customHeight="1">
      <c r="A588" s="155" t="s">
        <v>803</v>
      </c>
      <c r="B588" s="155" t="s">
        <v>1619</v>
      </c>
      <c r="C588" s="156">
        <v>17.11</v>
      </c>
      <c r="D588" s="157">
        <v>3.9514399999999998</v>
      </c>
      <c r="E588" s="157">
        <v>3.9514399999999998</v>
      </c>
      <c r="F588" s="158">
        <v>1</v>
      </c>
      <c r="G588" s="157">
        <f t="shared" si="16"/>
        <v>3.9514399999999998</v>
      </c>
      <c r="H588" s="156">
        <v>1.7</v>
      </c>
      <c r="I588" s="159">
        <f t="shared" si="17"/>
        <v>6.7174500000000004</v>
      </c>
      <c r="J588" s="160" t="s">
        <v>1239</v>
      </c>
      <c r="K588" s="161" t="s">
        <v>1241</v>
      </c>
      <c r="L588" s="131"/>
      <c r="M588" s="130"/>
    </row>
    <row r="589" spans="1:13" ht="11.25" customHeight="1">
      <c r="A589" s="142" t="s">
        <v>804</v>
      </c>
      <c r="B589" s="142" t="s">
        <v>1620</v>
      </c>
      <c r="C589" s="143">
        <v>3.83</v>
      </c>
      <c r="D589" s="144">
        <v>1.3182400000000001</v>
      </c>
      <c r="E589" s="144">
        <v>1.3182400000000001</v>
      </c>
      <c r="F589" s="145">
        <v>1</v>
      </c>
      <c r="G589" s="144">
        <f t="shared" ref="G589:G652" si="18">ROUND(F589*D589,5)</f>
        <v>1.3182400000000001</v>
      </c>
      <c r="H589" s="143">
        <v>1.7</v>
      </c>
      <c r="I589" s="146">
        <f t="shared" ref="I589:I652" si="19">ROUND(H589*G589,5)</f>
        <v>2.2410100000000002</v>
      </c>
      <c r="J589" s="147" t="s">
        <v>1239</v>
      </c>
      <c r="K589" s="148" t="s">
        <v>1241</v>
      </c>
      <c r="L589" s="131"/>
      <c r="M589" s="130"/>
    </row>
    <row r="590" spans="1:13" ht="11.25" customHeight="1">
      <c r="A590" s="131" t="s">
        <v>805</v>
      </c>
      <c r="B590" s="131" t="s">
        <v>1620</v>
      </c>
      <c r="C590" s="149">
        <v>4.87</v>
      </c>
      <c r="D590" s="150">
        <v>1.55691</v>
      </c>
      <c r="E590" s="150">
        <v>1.55691</v>
      </c>
      <c r="F590" s="151">
        <v>1</v>
      </c>
      <c r="G590" s="150">
        <f t="shared" si="18"/>
        <v>1.55691</v>
      </c>
      <c r="H590" s="149">
        <v>1.7</v>
      </c>
      <c r="I590" s="152">
        <f t="shared" si="19"/>
        <v>2.6467499999999999</v>
      </c>
      <c r="J590" s="153" t="s">
        <v>1239</v>
      </c>
      <c r="K590" s="154" t="s">
        <v>1241</v>
      </c>
      <c r="L590" s="131"/>
      <c r="M590" s="130"/>
    </row>
    <row r="591" spans="1:13" ht="11.25" customHeight="1">
      <c r="A591" s="131" t="s">
        <v>806</v>
      </c>
      <c r="B591" s="131" t="s">
        <v>1620</v>
      </c>
      <c r="C591" s="149">
        <v>6.84</v>
      </c>
      <c r="D591" s="150">
        <v>2.0197400000000001</v>
      </c>
      <c r="E591" s="150">
        <v>2.0197400000000001</v>
      </c>
      <c r="F591" s="151">
        <v>1</v>
      </c>
      <c r="G591" s="150">
        <f t="shared" si="18"/>
        <v>2.0197400000000001</v>
      </c>
      <c r="H591" s="149">
        <v>1.7</v>
      </c>
      <c r="I591" s="152">
        <f t="shared" si="19"/>
        <v>3.4335599999999999</v>
      </c>
      <c r="J591" s="153" t="s">
        <v>1239</v>
      </c>
      <c r="K591" s="154" t="s">
        <v>1241</v>
      </c>
      <c r="L591" s="131"/>
      <c r="M591" s="130"/>
    </row>
    <row r="592" spans="1:13" ht="11.25" customHeight="1">
      <c r="A592" s="155" t="s">
        <v>807</v>
      </c>
      <c r="B592" s="155" t="s">
        <v>1620</v>
      </c>
      <c r="C592" s="156">
        <v>10.11</v>
      </c>
      <c r="D592" s="157">
        <v>2.91858</v>
      </c>
      <c r="E592" s="157">
        <v>2.91858</v>
      </c>
      <c r="F592" s="158">
        <v>1</v>
      </c>
      <c r="G592" s="157">
        <f t="shared" si="18"/>
        <v>2.91858</v>
      </c>
      <c r="H592" s="156">
        <v>1.7</v>
      </c>
      <c r="I592" s="159">
        <f t="shared" si="19"/>
        <v>4.9615900000000002</v>
      </c>
      <c r="J592" s="160" t="s">
        <v>1239</v>
      </c>
      <c r="K592" s="161" t="s">
        <v>1241</v>
      </c>
      <c r="L592" s="131"/>
      <c r="M592" s="130"/>
    </row>
    <row r="593" spans="1:13" ht="11.25" customHeight="1">
      <c r="A593" s="142" t="s">
        <v>808</v>
      </c>
      <c r="B593" s="142" t="s">
        <v>1621</v>
      </c>
      <c r="C593" s="143">
        <v>2.74</v>
      </c>
      <c r="D593" s="144">
        <v>1.3242</v>
      </c>
      <c r="E593" s="144">
        <v>1.3242</v>
      </c>
      <c r="F593" s="145">
        <v>1</v>
      </c>
      <c r="G593" s="144">
        <f t="shared" si="18"/>
        <v>1.3242</v>
      </c>
      <c r="H593" s="143">
        <v>1.7</v>
      </c>
      <c r="I593" s="146">
        <f t="shared" si="19"/>
        <v>2.2511399999999999</v>
      </c>
      <c r="J593" s="147" t="s">
        <v>1239</v>
      </c>
      <c r="K593" s="148" t="s">
        <v>1241</v>
      </c>
      <c r="L593" s="131"/>
      <c r="M593" s="130"/>
    </row>
    <row r="594" spans="1:13" ht="11.25" customHeight="1">
      <c r="A594" s="131" t="s">
        <v>809</v>
      </c>
      <c r="B594" s="131" t="s">
        <v>1621</v>
      </c>
      <c r="C594" s="149">
        <v>4.71</v>
      </c>
      <c r="D594" s="150">
        <v>1.78098</v>
      </c>
      <c r="E594" s="150">
        <v>1.78098</v>
      </c>
      <c r="F594" s="151">
        <v>1</v>
      </c>
      <c r="G594" s="150">
        <f t="shared" si="18"/>
        <v>1.78098</v>
      </c>
      <c r="H594" s="149">
        <v>1.7</v>
      </c>
      <c r="I594" s="152">
        <f t="shared" si="19"/>
        <v>3.0276700000000001</v>
      </c>
      <c r="J594" s="153" t="s">
        <v>1239</v>
      </c>
      <c r="K594" s="154" t="s">
        <v>1241</v>
      </c>
      <c r="L594" s="131"/>
      <c r="M594" s="130"/>
    </row>
    <row r="595" spans="1:13" ht="11.25" customHeight="1">
      <c r="A595" s="131" t="s">
        <v>810</v>
      </c>
      <c r="B595" s="131" t="s">
        <v>1621</v>
      </c>
      <c r="C595" s="149">
        <v>8.41</v>
      </c>
      <c r="D595" s="150">
        <v>2.4367299999999998</v>
      </c>
      <c r="E595" s="150">
        <v>2.4367299999999998</v>
      </c>
      <c r="F595" s="151">
        <v>1</v>
      </c>
      <c r="G595" s="150">
        <f t="shared" si="18"/>
        <v>2.4367299999999998</v>
      </c>
      <c r="H595" s="149">
        <v>1.7</v>
      </c>
      <c r="I595" s="152">
        <f t="shared" si="19"/>
        <v>4.1424399999999997</v>
      </c>
      <c r="J595" s="153" t="s">
        <v>1239</v>
      </c>
      <c r="K595" s="154" t="s">
        <v>1241</v>
      </c>
      <c r="L595" s="131"/>
      <c r="M595" s="130"/>
    </row>
    <row r="596" spans="1:13" ht="11.25" customHeight="1">
      <c r="A596" s="155" t="s">
        <v>811</v>
      </c>
      <c r="B596" s="155" t="s">
        <v>1621</v>
      </c>
      <c r="C596" s="156">
        <v>14.72</v>
      </c>
      <c r="D596" s="157">
        <v>3.9477600000000002</v>
      </c>
      <c r="E596" s="157">
        <v>3.9477600000000002</v>
      </c>
      <c r="F596" s="158">
        <v>1</v>
      </c>
      <c r="G596" s="157">
        <f t="shared" si="18"/>
        <v>3.9477600000000002</v>
      </c>
      <c r="H596" s="156">
        <v>1.7</v>
      </c>
      <c r="I596" s="159">
        <f t="shared" si="19"/>
        <v>6.7111900000000002</v>
      </c>
      <c r="J596" s="160" t="s">
        <v>1239</v>
      </c>
      <c r="K596" s="161" t="s">
        <v>1241</v>
      </c>
      <c r="L596" s="131"/>
      <c r="M596" s="130"/>
    </row>
    <row r="597" spans="1:13" ht="11.25" customHeight="1">
      <c r="A597" s="142" t="s">
        <v>812</v>
      </c>
      <c r="B597" s="142" t="s">
        <v>1622</v>
      </c>
      <c r="C597" s="143">
        <v>2.06</v>
      </c>
      <c r="D597" s="144">
        <v>1.02904</v>
      </c>
      <c r="E597" s="144">
        <v>1.02904</v>
      </c>
      <c r="F597" s="145">
        <v>1</v>
      </c>
      <c r="G597" s="144">
        <f t="shared" si="18"/>
        <v>1.02904</v>
      </c>
      <c r="H597" s="143">
        <v>1.7</v>
      </c>
      <c r="I597" s="146">
        <f t="shared" si="19"/>
        <v>1.7493700000000001</v>
      </c>
      <c r="J597" s="147" t="s">
        <v>1239</v>
      </c>
      <c r="K597" s="148" t="s">
        <v>1241</v>
      </c>
      <c r="L597" s="131"/>
      <c r="M597" s="130"/>
    </row>
    <row r="598" spans="1:13" ht="11.25" customHeight="1">
      <c r="A598" s="131" t="s">
        <v>813</v>
      </c>
      <c r="B598" s="131" t="s">
        <v>1622</v>
      </c>
      <c r="C598" s="149">
        <v>3.37</v>
      </c>
      <c r="D598" s="150">
        <v>1.3162199999999999</v>
      </c>
      <c r="E598" s="150">
        <v>1.3162199999999999</v>
      </c>
      <c r="F598" s="151">
        <v>1</v>
      </c>
      <c r="G598" s="150">
        <f t="shared" si="18"/>
        <v>1.3162199999999999</v>
      </c>
      <c r="H598" s="149">
        <v>1.7</v>
      </c>
      <c r="I598" s="152">
        <f t="shared" si="19"/>
        <v>2.2375699999999998</v>
      </c>
      <c r="J598" s="153" t="s">
        <v>1239</v>
      </c>
      <c r="K598" s="154" t="s">
        <v>1241</v>
      </c>
      <c r="L598" s="131"/>
      <c r="M598" s="130"/>
    </row>
    <row r="599" spans="1:13" ht="11.25" customHeight="1">
      <c r="A599" s="131" t="s">
        <v>814</v>
      </c>
      <c r="B599" s="131" t="s">
        <v>1622</v>
      </c>
      <c r="C599" s="149">
        <v>6.71</v>
      </c>
      <c r="D599" s="150">
        <v>1.78582</v>
      </c>
      <c r="E599" s="150">
        <v>1.78582</v>
      </c>
      <c r="F599" s="151">
        <v>1</v>
      </c>
      <c r="G599" s="150">
        <f t="shared" si="18"/>
        <v>1.78582</v>
      </c>
      <c r="H599" s="149">
        <v>1.7</v>
      </c>
      <c r="I599" s="152">
        <f t="shared" si="19"/>
        <v>3.0358900000000002</v>
      </c>
      <c r="J599" s="153" t="s">
        <v>1239</v>
      </c>
      <c r="K599" s="154" t="s">
        <v>1241</v>
      </c>
      <c r="L599" s="131"/>
      <c r="M599" s="130"/>
    </row>
    <row r="600" spans="1:13" ht="11.25" customHeight="1">
      <c r="A600" s="155" t="s">
        <v>815</v>
      </c>
      <c r="B600" s="155" t="s">
        <v>1622</v>
      </c>
      <c r="C600" s="156">
        <v>14.95</v>
      </c>
      <c r="D600" s="157">
        <v>3.4356900000000001</v>
      </c>
      <c r="E600" s="157">
        <v>3.4356900000000001</v>
      </c>
      <c r="F600" s="158">
        <v>1</v>
      </c>
      <c r="G600" s="157">
        <f t="shared" si="18"/>
        <v>3.4356900000000001</v>
      </c>
      <c r="H600" s="156">
        <v>1.7</v>
      </c>
      <c r="I600" s="159">
        <f t="shared" si="19"/>
        <v>5.8406700000000003</v>
      </c>
      <c r="J600" s="160" t="s">
        <v>1239</v>
      </c>
      <c r="K600" s="161" t="s">
        <v>1241</v>
      </c>
      <c r="L600" s="131"/>
      <c r="M600" s="130"/>
    </row>
    <row r="601" spans="1:13" ht="11.25" customHeight="1">
      <c r="A601" s="142" t="s">
        <v>816</v>
      </c>
      <c r="B601" s="142" t="s">
        <v>1623</v>
      </c>
      <c r="C601" s="143">
        <v>3.46</v>
      </c>
      <c r="D601" s="144">
        <v>1.09799</v>
      </c>
      <c r="E601" s="144">
        <v>1.09799</v>
      </c>
      <c r="F601" s="145">
        <v>1</v>
      </c>
      <c r="G601" s="144">
        <f t="shared" si="18"/>
        <v>1.09799</v>
      </c>
      <c r="H601" s="143">
        <v>1.7</v>
      </c>
      <c r="I601" s="146">
        <f t="shared" si="19"/>
        <v>1.8665799999999999</v>
      </c>
      <c r="J601" s="147" t="s">
        <v>1239</v>
      </c>
      <c r="K601" s="148" t="s">
        <v>1241</v>
      </c>
      <c r="L601" s="131"/>
      <c r="M601" s="130"/>
    </row>
    <row r="602" spans="1:13" ht="11.25" customHeight="1">
      <c r="A602" s="131" t="s">
        <v>817</v>
      </c>
      <c r="B602" s="131" t="s">
        <v>1623</v>
      </c>
      <c r="C602" s="149">
        <v>7.86</v>
      </c>
      <c r="D602" s="150">
        <v>1.7586900000000001</v>
      </c>
      <c r="E602" s="150">
        <v>1.7586900000000001</v>
      </c>
      <c r="F602" s="151">
        <v>1</v>
      </c>
      <c r="G602" s="150">
        <f t="shared" si="18"/>
        <v>1.7586900000000001</v>
      </c>
      <c r="H602" s="149">
        <v>1.7</v>
      </c>
      <c r="I602" s="152">
        <f t="shared" si="19"/>
        <v>2.98977</v>
      </c>
      <c r="J602" s="153" t="s">
        <v>1239</v>
      </c>
      <c r="K602" s="154" t="s">
        <v>1241</v>
      </c>
      <c r="L602" s="131"/>
      <c r="M602" s="130"/>
    </row>
    <row r="603" spans="1:13" ht="11.25" customHeight="1">
      <c r="A603" s="131" t="s">
        <v>818</v>
      </c>
      <c r="B603" s="131" t="s">
        <v>1623</v>
      </c>
      <c r="C603" s="149">
        <v>14.73</v>
      </c>
      <c r="D603" s="150">
        <v>2.91493</v>
      </c>
      <c r="E603" s="150">
        <v>2.91493</v>
      </c>
      <c r="F603" s="151">
        <v>1</v>
      </c>
      <c r="G603" s="150">
        <f t="shared" si="18"/>
        <v>2.91493</v>
      </c>
      <c r="H603" s="149">
        <v>1.7</v>
      </c>
      <c r="I603" s="152">
        <f t="shared" si="19"/>
        <v>4.9553799999999999</v>
      </c>
      <c r="J603" s="153" t="s">
        <v>1239</v>
      </c>
      <c r="K603" s="154" t="s">
        <v>1241</v>
      </c>
      <c r="L603" s="131"/>
      <c r="M603" s="130"/>
    </row>
    <row r="604" spans="1:13" ht="11.25" customHeight="1">
      <c r="A604" s="155" t="s">
        <v>819</v>
      </c>
      <c r="B604" s="155" t="s">
        <v>1623</v>
      </c>
      <c r="C604" s="156">
        <v>24.53</v>
      </c>
      <c r="D604" s="157">
        <v>6.0795300000000001</v>
      </c>
      <c r="E604" s="157">
        <v>6.0795300000000001</v>
      </c>
      <c r="F604" s="158">
        <v>1</v>
      </c>
      <c r="G604" s="157">
        <f t="shared" si="18"/>
        <v>6.0795300000000001</v>
      </c>
      <c r="H604" s="156">
        <v>1.7</v>
      </c>
      <c r="I604" s="159">
        <f t="shared" si="19"/>
        <v>10.3352</v>
      </c>
      <c r="J604" s="160" t="s">
        <v>1239</v>
      </c>
      <c r="K604" s="161" t="s">
        <v>1241</v>
      </c>
      <c r="L604" s="131"/>
      <c r="M604" s="130"/>
    </row>
    <row r="605" spans="1:13" ht="11.25" customHeight="1">
      <c r="A605" s="142" t="s">
        <v>820</v>
      </c>
      <c r="B605" s="142" t="s">
        <v>1624</v>
      </c>
      <c r="C605" s="143">
        <v>2.7</v>
      </c>
      <c r="D605" s="144">
        <v>1.2047300000000001</v>
      </c>
      <c r="E605" s="144">
        <v>1.2047300000000001</v>
      </c>
      <c r="F605" s="145">
        <v>1</v>
      </c>
      <c r="G605" s="144">
        <f t="shared" si="18"/>
        <v>1.2047300000000001</v>
      </c>
      <c r="H605" s="143">
        <v>1.7</v>
      </c>
      <c r="I605" s="146">
        <f t="shared" si="19"/>
        <v>2.0480399999999999</v>
      </c>
      <c r="J605" s="147" t="s">
        <v>1239</v>
      </c>
      <c r="K605" s="148" t="s">
        <v>1241</v>
      </c>
      <c r="L605" s="131"/>
      <c r="M605" s="130"/>
    </row>
    <row r="606" spans="1:13" ht="11.25" customHeight="1">
      <c r="A606" s="131" t="s">
        <v>821</v>
      </c>
      <c r="B606" s="131" t="s">
        <v>1624</v>
      </c>
      <c r="C606" s="149">
        <v>4.0999999999999996</v>
      </c>
      <c r="D606" s="150">
        <v>1.5871200000000001</v>
      </c>
      <c r="E606" s="150">
        <v>1.5871200000000001</v>
      </c>
      <c r="F606" s="151">
        <v>1</v>
      </c>
      <c r="G606" s="150">
        <f t="shared" si="18"/>
        <v>1.5871200000000001</v>
      </c>
      <c r="H606" s="149">
        <v>1.7</v>
      </c>
      <c r="I606" s="152">
        <f t="shared" si="19"/>
        <v>2.6981000000000002</v>
      </c>
      <c r="J606" s="153" t="s">
        <v>1239</v>
      </c>
      <c r="K606" s="154" t="s">
        <v>1241</v>
      </c>
      <c r="L606" s="131"/>
      <c r="M606" s="130"/>
    </row>
    <row r="607" spans="1:13" ht="11.25" customHeight="1">
      <c r="A607" s="131" t="s">
        <v>822</v>
      </c>
      <c r="B607" s="131" t="s">
        <v>1624</v>
      </c>
      <c r="C607" s="149">
        <v>8.15</v>
      </c>
      <c r="D607" s="150">
        <v>2.28165</v>
      </c>
      <c r="E607" s="150">
        <v>2.28165</v>
      </c>
      <c r="F607" s="151">
        <v>1</v>
      </c>
      <c r="G607" s="150">
        <f t="shared" si="18"/>
        <v>2.28165</v>
      </c>
      <c r="H607" s="149">
        <v>1.7</v>
      </c>
      <c r="I607" s="152">
        <f t="shared" si="19"/>
        <v>3.8788100000000001</v>
      </c>
      <c r="J607" s="153" t="s">
        <v>1239</v>
      </c>
      <c r="K607" s="154" t="s">
        <v>1241</v>
      </c>
      <c r="L607" s="131"/>
      <c r="M607" s="130"/>
    </row>
    <row r="608" spans="1:13" ht="11.25" customHeight="1">
      <c r="A608" s="155" t="s">
        <v>823</v>
      </c>
      <c r="B608" s="155" t="s">
        <v>1624</v>
      </c>
      <c r="C608" s="156">
        <v>13.05</v>
      </c>
      <c r="D608" s="157">
        <v>3.60114</v>
      </c>
      <c r="E608" s="157">
        <v>3.60114</v>
      </c>
      <c r="F608" s="158">
        <v>1</v>
      </c>
      <c r="G608" s="157">
        <f t="shared" si="18"/>
        <v>3.60114</v>
      </c>
      <c r="H608" s="156">
        <v>1.7</v>
      </c>
      <c r="I608" s="159">
        <f t="shared" si="19"/>
        <v>6.1219400000000004</v>
      </c>
      <c r="J608" s="160" t="s">
        <v>1239</v>
      </c>
      <c r="K608" s="161" t="s">
        <v>1241</v>
      </c>
      <c r="L608" s="131"/>
      <c r="M608" s="130"/>
    </row>
    <row r="609" spans="1:13" ht="11.25" customHeight="1">
      <c r="A609" s="142" t="s">
        <v>824</v>
      </c>
      <c r="B609" s="142" t="s">
        <v>1625</v>
      </c>
      <c r="C609" s="143">
        <v>2.64</v>
      </c>
      <c r="D609" s="144">
        <v>1.0354300000000001</v>
      </c>
      <c r="E609" s="144">
        <v>1.0354300000000001</v>
      </c>
      <c r="F609" s="145">
        <v>1</v>
      </c>
      <c r="G609" s="144">
        <f t="shared" si="18"/>
        <v>1.0354300000000001</v>
      </c>
      <c r="H609" s="143">
        <v>1.7</v>
      </c>
      <c r="I609" s="146">
        <f t="shared" si="19"/>
        <v>1.76023</v>
      </c>
      <c r="J609" s="147" t="s">
        <v>1239</v>
      </c>
      <c r="K609" s="148" t="s">
        <v>1241</v>
      </c>
      <c r="L609" s="131"/>
      <c r="M609" s="130"/>
    </row>
    <row r="610" spans="1:13" ht="11.25" customHeight="1">
      <c r="A610" s="131" t="s">
        <v>825</v>
      </c>
      <c r="B610" s="131" t="s">
        <v>1625</v>
      </c>
      <c r="C610" s="149">
        <v>5.07</v>
      </c>
      <c r="D610" s="150">
        <v>1.1271800000000001</v>
      </c>
      <c r="E610" s="150">
        <v>1.1271800000000001</v>
      </c>
      <c r="F610" s="151">
        <v>1</v>
      </c>
      <c r="G610" s="150">
        <f t="shared" si="18"/>
        <v>1.1271800000000001</v>
      </c>
      <c r="H610" s="149">
        <v>1.7</v>
      </c>
      <c r="I610" s="152">
        <f t="shared" si="19"/>
        <v>1.91621</v>
      </c>
      <c r="J610" s="153" t="s">
        <v>1239</v>
      </c>
      <c r="K610" s="154" t="s">
        <v>1241</v>
      </c>
      <c r="L610" s="131"/>
      <c r="M610" s="130"/>
    </row>
    <row r="611" spans="1:13" ht="11.25" customHeight="1">
      <c r="A611" s="131" t="s">
        <v>826</v>
      </c>
      <c r="B611" s="131" t="s">
        <v>1625</v>
      </c>
      <c r="C611" s="149">
        <v>7.41</v>
      </c>
      <c r="D611" s="150">
        <v>1.5344899999999999</v>
      </c>
      <c r="E611" s="150">
        <v>1.5344899999999999</v>
      </c>
      <c r="F611" s="151">
        <v>1</v>
      </c>
      <c r="G611" s="150">
        <f t="shared" si="18"/>
        <v>1.5344899999999999</v>
      </c>
      <c r="H611" s="149">
        <v>1.7</v>
      </c>
      <c r="I611" s="152">
        <f t="shared" si="19"/>
        <v>2.6086299999999998</v>
      </c>
      <c r="J611" s="153" t="s">
        <v>1239</v>
      </c>
      <c r="K611" s="154" t="s">
        <v>1241</v>
      </c>
      <c r="L611" s="131"/>
      <c r="M611" s="130"/>
    </row>
    <row r="612" spans="1:13" ht="11.25" customHeight="1">
      <c r="A612" s="155" t="s">
        <v>827</v>
      </c>
      <c r="B612" s="155" t="s">
        <v>1625</v>
      </c>
      <c r="C612" s="156">
        <v>12.34</v>
      </c>
      <c r="D612" s="157">
        <v>2.8310300000000002</v>
      </c>
      <c r="E612" s="157">
        <v>2.8310300000000002</v>
      </c>
      <c r="F612" s="158">
        <v>1</v>
      </c>
      <c r="G612" s="157">
        <f t="shared" si="18"/>
        <v>2.8310300000000002</v>
      </c>
      <c r="H612" s="156">
        <v>1.7</v>
      </c>
      <c r="I612" s="159">
        <f t="shared" si="19"/>
        <v>4.8127500000000003</v>
      </c>
      <c r="J612" s="160" t="s">
        <v>1239</v>
      </c>
      <c r="K612" s="161" t="s">
        <v>1241</v>
      </c>
      <c r="L612" s="131"/>
      <c r="M612" s="130"/>
    </row>
    <row r="613" spans="1:13" ht="11.25" customHeight="1">
      <c r="A613" s="142" t="s">
        <v>828</v>
      </c>
      <c r="B613" s="142" t="s">
        <v>1626</v>
      </c>
      <c r="C613" s="143">
        <v>2.1</v>
      </c>
      <c r="D613" s="144">
        <v>0.85714000000000001</v>
      </c>
      <c r="E613" s="144">
        <v>0.85714000000000001</v>
      </c>
      <c r="F613" s="145">
        <v>1</v>
      </c>
      <c r="G613" s="144">
        <f t="shared" si="18"/>
        <v>0.85714000000000001</v>
      </c>
      <c r="H613" s="143">
        <v>1.7</v>
      </c>
      <c r="I613" s="146">
        <f t="shared" si="19"/>
        <v>1.4571400000000001</v>
      </c>
      <c r="J613" s="147" t="s">
        <v>1239</v>
      </c>
      <c r="K613" s="148" t="s">
        <v>1241</v>
      </c>
      <c r="L613" s="131"/>
      <c r="M613" s="130"/>
    </row>
    <row r="614" spans="1:13" ht="11.25" customHeight="1">
      <c r="A614" s="131" t="s">
        <v>829</v>
      </c>
      <c r="B614" s="131" t="s">
        <v>1626</v>
      </c>
      <c r="C614" s="149">
        <v>3.24</v>
      </c>
      <c r="D614" s="150">
        <v>1.3786400000000001</v>
      </c>
      <c r="E614" s="150">
        <v>1.3786400000000001</v>
      </c>
      <c r="F614" s="151">
        <v>1</v>
      </c>
      <c r="G614" s="150">
        <f t="shared" si="18"/>
        <v>1.3786400000000001</v>
      </c>
      <c r="H614" s="149">
        <v>1.7</v>
      </c>
      <c r="I614" s="152">
        <f t="shared" si="19"/>
        <v>2.3436900000000001</v>
      </c>
      <c r="J614" s="153" t="s">
        <v>1239</v>
      </c>
      <c r="K614" s="154" t="s">
        <v>1241</v>
      </c>
      <c r="L614" s="131"/>
      <c r="M614" s="130"/>
    </row>
    <row r="615" spans="1:13" ht="11.25" customHeight="1">
      <c r="A615" s="131" t="s">
        <v>830</v>
      </c>
      <c r="B615" s="131" t="s">
        <v>1626</v>
      </c>
      <c r="C615" s="149">
        <v>6.55</v>
      </c>
      <c r="D615" s="150">
        <v>2.0679500000000002</v>
      </c>
      <c r="E615" s="150">
        <v>2.0679500000000002</v>
      </c>
      <c r="F615" s="151">
        <v>1</v>
      </c>
      <c r="G615" s="150">
        <f t="shared" si="18"/>
        <v>2.0679500000000002</v>
      </c>
      <c r="H615" s="149">
        <v>1.7</v>
      </c>
      <c r="I615" s="152">
        <f t="shared" si="19"/>
        <v>3.51552</v>
      </c>
      <c r="J615" s="153" t="s">
        <v>1239</v>
      </c>
      <c r="K615" s="154" t="s">
        <v>1241</v>
      </c>
      <c r="L615" s="131"/>
      <c r="M615" s="130"/>
    </row>
    <row r="616" spans="1:13" ht="11.25" customHeight="1">
      <c r="A616" s="155" t="s">
        <v>831</v>
      </c>
      <c r="B616" s="155" t="s">
        <v>1626</v>
      </c>
      <c r="C616" s="156">
        <v>12.38</v>
      </c>
      <c r="D616" s="157">
        <v>3.3997899999999999</v>
      </c>
      <c r="E616" s="157">
        <v>3.3997899999999999</v>
      </c>
      <c r="F616" s="158">
        <v>1</v>
      </c>
      <c r="G616" s="157">
        <f t="shared" si="18"/>
        <v>3.3997899999999999</v>
      </c>
      <c r="H616" s="156">
        <v>1.7</v>
      </c>
      <c r="I616" s="159">
        <f t="shared" si="19"/>
        <v>5.7796399999999997</v>
      </c>
      <c r="J616" s="160" t="s">
        <v>1239</v>
      </c>
      <c r="K616" s="161" t="s">
        <v>1241</v>
      </c>
      <c r="L616" s="131"/>
      <c r="M616" s="130"/>
    </row>
    <row r="617" spans="1:13" ht="11.25" customHeight="1">
      <c r="A617" s="142" t="s">
        <v>832</v>
      </c>
      <c r="B617" s="142" t="s">
        <v>1627</v>
      </c>
      <c r="C617" s="143">
        <v>2.39</v>
      </c>
      <c r="D617" s="144">
        <v>0.77822000000000002</v>
      </c>
      <c r="E617" s="144">
        <v>0.77822000000000002</v>
      </c>
      <c r="F617" s="145">
        <v>1</v>
      </c>
      <c r="G617" s="144">
        <f t="shared" si="18"/>
        <v>0.77822000000000002</v>
      </c>
      <c r="H617" s="143">
        <v>1.7</v>
      </c>
      <c r="I617" s="146">
        <f t="shared" si="19"/>
        <v>1.32297</v>
      </c>
      <c r="J617" s="147" t="s">
        <v>1239</v>
      </c>
      <c r="K617" s="148" t="s">
        <v>1241</v>
      </c>
      <c r="L617" s="131"/>
      <c r="M617" s="130"/>
    </row>
    <row r="618" spans="1:13" ht="11.25" customHeight="1">
      <c r="A618" s="131" t="s">
        <v>833</v>
      </c>
      <c r="B618" s="131" t="s">
        <v>1627</v>
      </c>
      <c r="C618" s="149">
        <v>4.04</v>
      </c>
      <c r="D618" s="150">
        <v>1.0563</v>
      </c>
      <c r="E618" s="150">
        <v>1.0563</v>
      </c>
      <c r="F618" s="151">
        <v>1</v>
      </c>
      <c r="G618" s="150">
        <f t="shared" si="18"/>
        <v>1.0563</v>
      </c>
      <c r="H618" s="149">
        <v>1.7</v>
      </c>
      <c r="I618" s="152">
        <f t="shared" si="19"/>
        <v>1.7957099999999999</v>
      </c>
      <c r="J618" s="153" t="s">
        <v>1239</v>
      </c>
      <c r="K618" s="154" t="s">
        <v>1241</v>
      </c>
      <c r="L618" s="131"/>
      <c r="M618" s="130"/>
    </row>
    <row r="619" spans="1:13" ht="11.25" customHeight="1">
      <c r="A619" s="131" t="s">
        <v>834</v>
      </c>
      <c r="B619" s="131" t="s">
        <v>1627</v>
      </c>
      <c r="C619" s="149">
        <v>6.75</v>
      </c>
      <c r="D619" s="150">
        <v>1.59111</v>
      </c>
      <c r="E619" s="150">
        <v>1.59111</v>
      </c>
      <c r="F619" s="151">
        <v>1</v>
      </c>
      <c r="G619" s="150">
        <f t="shared" si="18"/>
        <v>1.59111</v>
      </c>
      <c r="H619" s="149">
        <v>1.7</v>
      </c>
      <c r="I619" s="152">
        <f t="shared" si="19"/>
        <v>2.7048899999999998</v>
      </c>
      <c r="J619" s="153" t="s">
        <v>1239</v>
      </c>
      <c r="K619" s="154" t="s">
        <v>1241</v>
      </c>
      <c r="L619" s="131"/>
      <c r="M619" s="130"/>
    </row>
    <row r="620" spans="1:13" ht="11.25" customHeight="1">
      <c r="A620" s="155" t="s">
        <v>835</v>
      </c>
      <c r="B620" s="155" t="s">
        <v>1627</v>
      </c>
      <c r="C620" s="156">
        <v>11.71</v>
      </c>
      <c r="D620" s="157">
        <v>2.8867500000000001</v>
      </c>
      <c r="E620" s="157">
        <v>2.8867500000000001</v>
      </c>
      <c r="F620" s="158">
        <v>1</v>
      </c>
      <c r="G620" s="157">
        <f t="shared" si="18"/>
        <v>2.8867500000000001</v>
      </c>
      <c r="H620" s="156">
        <v>1.7</v>
      </c>
      <c r="I620" s="159">
        <f t="shared" si="19"/>
        <v>4.9074799999999996</v>
      </c>
      <c r="J620" s="160" t="s">
        <v>1239</v>
      </c>
      <c r="K620" s="161" t="s">
        <v>1241</v>
      </c>
      <c r="L620" s="131"/>
      <c r="M620" s="130"/>
    </row>
    <row r="621" spans="1:13" ht="11.25" customHeight="1">
      <c r="A621" s="142" t="s">
        <v>836</v>
      </c>
      <c r="B621" s="142" t="s">
        <v>1628</v>
      </c>
      <c r="C621" s="143">
        <v>2.92</v>
      </c>
      <c r="D621" s="144">
        <v>0.92384999999999995</v>
      </c>
      <c r="E621" s="144">
        <v>0.92384999999999995</v>
      </c>
      <c r="F621" s="145">
        <v>1</v>
      </c>
      <c r="G621" s="144">
        <f t="shared" si="18"/>
        <v>0.92384999999999995</v>
      </c>
      <c r="H621" s="143">
        <v>1.7</v>
      </c>
      <c r="I621" s="146">
        <f t="shared" si="19"/>
        <v>1.5705499999999999</v>
      </c>
      <c r="J621" s="147" t="s">
        <v>1239</v>
      </c>
      <c r="K621" s="148" t="s">
        <v>1241</v>
      </c>
      <c r="L621" s="131"/>
      <c r="M621" s="130"/>
    </row>
    <row r="622" spans="1:13" ht="11.25" customHeight="1">
      <c r="A622" s="131" t="s">
        <v>837</v>
      </c>
      <c r="B622" s="131" t="s">
        <v>1628</v>
      </c>
      <c r="C622" s="149">
        <v>5.3</v>
      </c>
      <c r="D622" s="150">
        <v>1.2304200000000001</v>
      </c>
      <c r="E622" s="150">
        <v>1.2304200000000001</v>
      </c>
      <c r="F622" s="151">
        <v>1</v>
      </c>
      <c r="G622" s="150">
        <f t="shared" si="18"/>
        <v>1.2304200000000001</v>
      </c>
      <c r="H622" s="149">
        <v>1.7</v>
      </c>
      <c r="I622" s="152">
        <f t="shared" si="19"/>
        <v>2.09171</v>
      </c>
      <c r="J622" s="153" t="s">
        <v>1239</v>
      </c>
      <c r="K622" s="154" t="s">
        <v>1241</v>
      </c>
      <c r="L622" s="131"/>
      <c r="M622" s="130"/>
    </row>
    <row r="623" spans="1:13" ht="11.25" customHeight="1">
      <c r="A623" s="131" t="s">
        <v>838</v>
      </c>
      <c r="B623" s="131" t="s">
        <v>1628</v>
      </c>
      <c r="C623" s="149">
        <v>9.4600000000000009</v>
      </c>
      <c r="D623" s="150">
        <v>1.8786799999999999</v>
      </c>
      <c r="E623" s="150">
        <v>1.8786799999999999</v>
      </c>
      <c r="F623" s="151">
        <v>1</v>
      </c>
      <c r="G623" s="150">
        <f t="shared" si="18"/>
        <v>1.8786799999999999</v>
      </c>
      <c r="H623" s="149">
        <v>1.7</v>
      </c>
      <c r="I623" s="152">
        <f t="shared" si="19"/>
        <v>3.1937600000000002</v>
      </c>
      <c r="J623" s="153" t="s">
        <v>1239</v>
      </c>
      <c r="K623" s="154" t="s">
        <v>1241</v>
      </c>
      <c r="L623" s="131"/>
      <c r="M623" s="130"/>
    </row>
    <row r="624" spans="1:13" ht="11.25" customHeight="1">
      <c r="A624" s="155" t="s">
        <v>839</v>
      </c>
      <c r="B624" s="155" t="s">
        <v>1628</v>
      </c>
      <c r="C624" s="156">
        <v>15.94</v>
      </c>
      <c r="D624" s="157">
        <v>3.4932099999999999</v>
      </c>
      <c r="E624" s="157">
        <v>3.4932099999999999</v>
      </c>
      <c r="F624" s="158">
        <v>1</v>
      </c>
      <c r="G624" s="157">
        <f t="shared" si="18"/>
        <v>3.4932099999999999</v>
      </c>
      <c r="H624" s="156">
        <v>1.7</v>
      </c>
      <c r="I624" s="159">
        <f t="shared" si="19"/>
        <v>5.9384600000000001</v>
      </c>
      <c r="J624" s="160" t="s">
        <v>1239</v>
      </c>
      <c r="K624" s="161" t="s">
        <v>1241</v>
      </c>
      <c r="L624" s="131"/>
      <c r="M624" s="130"/>
    </row>
    <row r="625" spans="1:13" ht="11.25" customHeight="1">
      <c r="A625" s="142" t="s">
        <v>840</v>
      </c>
      <c r="B625" s="142" t="s">
        <v>1629</v>
      </c>
      <c r="C625" s="143">
        <v>2.14</v>
      </c>
      <c r="D625" s="144">
        <v>1.00074</v>
      </c>
      <c r="E625" s="144">
        <v>1.00074</v>
      </c>
      <c r="F625" s="145">
        <v>1</v>
      </c>
      <c r="G625" s="144">
        <f t="shared" si="18"/>
        <v>1.00074</v>
      </c>
      <c r="H625" s="143">
        <v>1.7</v>
      </c>
      <c r="I625" s="146">
        <f t="shared" si="19"/>
        <v>1.70126</v>
      </c>
      <c r="J625" s="147" t="s">
        <v>1239</v>
      </c>
      <c r="K625" s="148" t="s">
        <v>1241</v>
      </c>
      <c r="L625" s="131"/>
      <c r="M625" s="130"/>
    </row>
    <row r="626" spans="1:13" ht="11.25" customHeight="1">
      <c r="A626" s="131" t="s">
        <v>841</v>
      </c>
      <c r="B626" s="131" t="s">
        <v>1629</v>
      </c>
      <c r="C626" s="149">
        <v>4.24</v>
      </c>
      <c r="D626" s="150">
        <v>1.4006099999999999</v>
      </c>
      <c r="E626" s="150">
        <v>1.4006099999999999</v>
      </c>
      <c r="F626" s="151">
        <v>1</v>
      </c>
      <c r="G626" s="150">
        <f t="shared" si="18"/>
        <v>1.4006099999999999</v>
      </c>
      <c r="H626" s="149">
        <v>1.7</v>
      </c>
      <c r="I626" s="152">
        <f t="shared" si="19"/>
        <v>2.38104</v>
      </c>
      <c r="J626" s="153" t="s">
        <v>1239</v>
      </c>
      <c r="K626" s="154" t="s">
        <v>1241</v>
      </c>
      <c r="L626" s="131"/>
      <c r="M626" s="130"/>
    </row>
    <row r="627" spans="1:13" ht="11.25" customHeight="1">
      <c r="A627" s="131" t="s">
        <v>842</v>
      </c>
      <c r="B627" s="131" t="s">
        <v>1629</v>
      </c>
      <c r="C627" s="149">
        <v>7.92</v>
      </c>
      <c r="D627" s="150">
        <v>2.0513699999999999</v>
      </c>
      <c r="E627" s="150">
        <v>2.0513699999999999</v>
      </c>
      <c r="F627" s="151">
        <v>1</v>
      </c>
      <c r="G627" s="150">
        <f t="shared" si="18"/>
        <v>2.0513699999999999</v>
      </c>
      <c r="H627" s="149">
        <v>1.7</v>
      </c>
      <c r="I627" s="152">
        <f t="shared" si="19"/>
        <v>3.48733</v>
      </c>
      <c r="J627" s="153" t="s">
        <v>1239</v>
      </c>
      <c r="K627" s="154" t="s">
        <v>1241</v>
      </c>
      <c r="L627" s="131"/>
      <c r="M627" s="130"/>
    </row>
    <row r="628" spans="1:13" ht="11.25" customHeight="1">
      <c r="A628" s="155" t="s">
        <v>843</v>
      </c>
      <c r="B628" s="155" t="s">
        <v>1629</v>
      </c>
      <c r="C628" s="156">
        <v>12.95</v>
      </c>
      <c r="D628" s="157">
        <v>3.4071400000000001</v>
      </c>
      <c r="E628" s="157">
        <v>3.4071400000000001</v>
      </c>
      <c r="F628" s="158">
        <v>1</v>
      </c>
      <c r="G628" s="157">
        <f t="shared" si="18"/>
        <v>3.4071400000000001</v>
      </c>
      <c r="H628" s="156">
        <v>1.7</v>
      </c>
      <c r="I628" s="159">
        <f t="shared" si="19"/>
        <v>5.7921399999999998</v>
      </c>
      <c r="J628" s="160" t="s">
        <v>1239</v>
      </c>
      <c r="K628" s="161" t="s">
        <v>1241</v>
      </c>
      <c r="L628" s="131"/>
      <c r="M628" s="130"/>
    </row>
    <row r="629" spans="1:13" ht="11.25" customHeight="1">
      <c r="A629" s="142" t="s">
        <v>844</v>
      </c>
      <c r="B629" s="142" t="s">
        <v>1630</v>
      </c>
      <c r="C629" s="143">
        <v>1.8</v>
      </c>
      <c r="D629" s="144">
        <v>1.6253299999999999</v>
      </c>
      <c r="E629" s="144">
        <v>1.6253299999999999</v>
      </c>
      <c r="F629" s="145">
        <v>1</v>
      </c>
      <c r="G629" s="144">
        <f t="shared" si="18"/>
        <v>1.6253299999999999</v>
      </c>
      <c r="H629" s="143">
        <v>1.7</v>
      </c>
      <c r="I629" s="146">
        <f t="shared" si="19"/>
        <v>2.7630599999999998</v>
      </c>
      <c r="J629" s="147" t="s">
        <v>1239</v>
      </c>
      <c r="K629" s="148" t="s">
        <v>1241</v>
      </c>
      <c r="L629" s="131"/>
      <c r="M629" s="130"/>
    </row>
    <row r="630" spans="1:13" ht="11.25" customHeight="1">
      <c r="A630" s="131" t="s">
        <v>845</v>
      </c>
      <c r="B630" s="131" t="s">
        <v>1630</v>
      </c>
      <c r="C630" s="149">
        <v>3.43</v>
      </c>
      <c r="D630" s="150">
        <v>1.97071</v>
      </c>
      <c r="E630" s="150">
        <v>1.97071</v>
      </c>
      <c r="F630" s="151">
        <v>1</v>
      </c>
      <c r="G630" s="150">
        <f t="shared" si="18"/>
        <v>1.97071</v>
      </c>
      <c r="H630" s="149">
        <v>1.7</v>
      </c>
      <c r="I630" s="152">
        <f t="shared" si="19"/>
        <v>3.3502100000000001</v>
      </c>
      <c r="J630" s="153" t="s">
        <v>1239</v>
      </c>
      <c r="K630" s="154" t="s">
        <v>1241</v>
      </c>
      <c r="L630" s="131"/>
      <c r="M630" s="130"/>
    </row>
    <row r="631" spans="1:13" ht="11.25" customHeight="1">
      <c r="A631" s="131" t="s">
        <v>846</v>
      </c>
      <c r="B631" s="131" t="s">
        <v>1630</v>
      </c>
      <c r="C631" s="149">
        <v>7.69</v>
      </c>
      <c r="D631" s="150">
        <v>2.8289900000000001</v>
      </c>
      <c r="E631" s="150">
        <v>2.8289900000000001</v>
      </c>
      <c r="F631" s="151">
        <v>1</v>
      </c>
      <c r="G631" s="150">
        <f t="shared" si="18"/>
        <v>2.8289900000000001</v>
      </c>
      <c r="H631" s="149">
        <v>1.7</v>
      </c>
      <c r="I631" s="152">
        <f t="shared" si="19"/>
        <v>4.8092800000000002</v>
      </c>
      <c r="J631" s="153" t="s">
        <v>1239</v>
      </c>
      <c r="K631" s="154" t="s">
        <v>1241</v>
      </c>
      <c r="L631" s="131"/>
      <c r="M631" s="130"/>
    </row>
    <row r="632" spans="1:13" ht="11.25" customHeight="1">
      <c r="A632" s="155" t="s">
        <v>847</v>
      </c>
      <c r="B632" s="155" t="s">
        <v>1630</v>
      </c>
      <c r="C632" s="156">
        <v>13.9</v>
      </c>
      <c r="D632" s="157">
        <v>4.6595399999999998</v>
      </c>
      <c r="E632" s="157">
        <v>4.6595399999999998</v>
      </c>
      <c r="F632" s="158">
        <v>1</v>
      </c>
      <c r="G632" s="157">
        <f t="shared" si="18"/>
        <v>4.6595399999999998</v>
      </c>
      <c r="H632" s="156">
        <v>1.7</v>
      </c>
      <c r="I632" s="159">
        <f t="shared" si="19"/>
        <v>7.9212199999999999</v>
      </c>
      <c r="J632" s="160" t="s">
        <v>1239</v>
      </c>
      <c r="K632" s="161" t="s">
        <v>1241</v>
      </c>
      <c r="L632" s="131"/>
      <c r="M632" s="130"/>
    </row>
    <row r="633" spans="1:13" ht="11.25" customHeight="1">
      <c r="A633" s="142" t="s">
        <v>1358</v>
      </c>
      <c r="B633" s="142" t="s">
        <v>1631</v>
      </c>
      <c r="C633" s="143">
        <v>1.47</v>
      </c>
      <c r="D633" s="144">
        <v>1.75528</v>
      </c>
      <c r="E633" s="144">
        <v>1.75528</v>
      </c>
      <c r="F633" s="145">
        <v>1</v>
      </c>
      <c r="G633" s="144">
        <f t="shared" si="18"/>
        <v>1.75528</v>
      </c>
      <c r="H633" s="143">
        <v>1.7</v>
      </c>
      <c r="I633" s="146">
        <f t="shared" si="19"/>
        <v>2.9839799999999999</v>
      </c>
      <c r="J633" s="147" t="s">
        <v>1239</v>
      </c>
      <c r="K633" s="148" t="s">
        <v>1241</v>
      </c>
      <c r="L633" s="131"/>
      <c r="M633" s="130"/>
    </row>
    <row r="634" spans="1:13" ht="11.25" customHeight="1">
      <c r="A634" s="131" t="s">
        <v>1359</v>
      </c>
      <c r="B634" s="131" t="s">
        <v>1631</v>
      </c>
      <c r="C634" s="149">
        <v>2.21</v>
      </c>
      <c r="D634" s="150">
        <v>1.91717</v>
      </c>
      <c r="E634" s="150">
        <v>1.91717</v>
      </c>
      <c r="F634" s="151">
        <v>1</v>
      </c>
      <c r="G634" s="150">
        <f t="shared" si="18"/>
        <v>1.91717</v>
      </c>
      <c r="H634" s="149">
        <v>1.7</v>
      </c>
      <c r="I634" s="152">
        <f t="shared" si="19"/>
        <v>3.2591899999999998</v>
      </c>
      <c r="J634" s="153" t="s">
        <v>1239</v>
      </c>
      <c r="K634" s="154" t="s">
        <v>1241</v>
      </c>
      <c r="L634" s="131"/>
      <c r="M634" s="130"/>
    </row>
    <row r="635" spans="1:13" ht="11.25" customHeight="1">
      <c r="A635" s="131" t="s">
        <v>1360</v>
      </c>
      <c r="B635" s="131" t="s">
        <v>1631</v>
      </c>
      <c r="C635" s="149">
        <v>4.7</v>
      </c>
      <c r="D635" s="150">
        <v>2.4537399999999998</v>
      </c>
      <c r="E635" s="150">
        <v>2.4537399999999998</v>
      </c>
      <c r="F635" s="151">
        <v>1</v>
      </c>
      <c r="G635" s="150">
        <f t="shared" si="18"/>
        <v>2.4537399999999998</v>
      </c>
      <c r="H635" s="149">
        <v>1.7</v>
      </c>
      <c r="I635" s="152">
        <f t="shared" si="19"/>
        <v>4.17136</v>
      </c>
      <c r="J635" s="153" t="s">
        <v>1239</v>
      </c>
      <c r="K635" s="154" t="s">
        <v>1241</v>
      </c>
      <c r="L635" s="131"/>
      <c r="M635" s="130"/>
    </row>
    <row r="636" spans="1:13" ht="11.25" customHeight="1">
      <c r="A636" s="155" t="s">
        <v>1361</v>
      </c>
      <c r="B636" s="155" t="s">
        <v>1631</v>
      </c>
      <c r="C636" s="156">
        <v>9.23</v>
      </c>
      <c r="D636" s="157">
        <v>3.58324</v>
      </c>
      <c r="E636" s="157">
        <v>3.58324</v>
      </c>
      <c r="F636" s="158">
        <v>1</v>
      </c>
      <c r="G636" s="157">
        <f t="shared" si="18"/>
        <v>3.58324</v>
      </c>
      <c r="H636" s="156">
        <v>1.7</v>
      </c>
      <c r="I636" s="159">
        <f t="shared" si="19"/>
        <v>6.0915100000000004</v>
      </c>
      <c r="J636" s="160" t="s">
        <v>1239</v>
      </c>
      <c r="K636" s="161" t="s">
        <v>1241</v>
      </c>
      <c r="L636" s="131"/>
      <c r="M636" s="130"/>
    </row>
    <row r="637" spans="1:13" ht="11.25" customHeight="1">
      <c r="A637" s="142" t="s">
        <v>1632</v>
      </c>
      <c r="B637" s="142" t="s">
        <v>1633</v>
      </c>
      <c r="C637" s="143">
        <v>3.69</v>
      </c>
      <c r="D637" s="144">
        <v>1.6082700000000001</v>
      </c>
      <c r="E637" s="144">
        <v>1.6082700000000001</v>
      </c>
      <c r="F637" s="145">
        <v>1</v>
      </c>
      <c r="G637" s="144">
        <f t="shared" si="18"/>
        <v>1.6082700000000001</v>
      </c>
      <c r="H637" s="143">
        <v>1.7</v>
      </c>
      <c r="I637" s="146">
        <f t="shared" si="19"/>
        <v>2.7340599999999999</v>
      </c>
      <c r="J637" s="147" t="s">
        <v>1239</v>
      </c>
      <c r="K637" s="148" t="s">
        <v>1241</v>
      </c>
      <c r="L637" s="131"/>
      <c r="M637" s="130"/>
    </row>
    <row r="638" spans="1:13" ht="11.25" customHeight="1">
      <c r="A638" s="131" t="s">
        <v>1634</v>
      </c>
      <c r="B638" s="131" t="s">
        <v>1633</v>
      </c>
      <c r="C638" s="149">
        <v>4.59</v>
      </c>
      <c r="D638" s="150">
        <v>1.79674</v>
      </c>
      <c r="E638" s="150">
        <v>1.79674</v>
      </c>
      <c r="F638" s="151">
        <v>1</v>
      </c>
      <c r="G638" s="150">
        <f t="shared" si="18"/>
        <v>1.79674</v>
      </c>
      <c r="H638" s="149">
        <v>1.7</v>
      </c>
      <c r="I638" s="152">
        <f t="shared" si="19"/>
        <v>3.0544600000000002</v>
      </c>
      <c r="J638" s="153" t="s">
        <v>1239</v>
      </c>
      <c r="K638" s="154" t="s">
        <v>1241</v>
      </c>
      <c r="L638" s="131"/>
      <c r="M638" s="130"/>
    </row>
    <row r="639" spans="1:13" ht="11.25" customHeight="1">
      <c r="A639" s="131" t="s">
        <v>1635</v>
      </c>
      <c r="B639" s="131" t="s">
        <v>1633</v>
      </c>
      <c r="C639" s="149">
        <v>6.48</v>
      </c>
      <c r="D639" s="150">
        <v>2.3374199999999998</v>
      </c>
      <c r="E639" s="150">
        <v>2.3374199999999998</v>
      </c>
      <c r="F639" s="151">
        <v>1</v>
      </c>
      <c r="G639" s="150">
        <f t="shared" si="18"/>
        <v>2.3374199999999998</v>
      </c>
      <c r="H639" s="149">
        <v>1.7</v>
      </c>
      <c r="I639" s="152">
        <f t="shared" si="19"/>
        <v>3.9736099999999999</v>
      </c>
      <c r="J639" s="153" t="s">
        <v>1239</v>
      </c>
      <c r="K639" s="154" t="s">
        <v>1241</v>
      </c>
      <c r="L639" s="131"/>
      <c r="M639" s="130"/>
    </row>
    <row r="640" spans="1:13" ht="11.25" customHeight="1">
      <c r="A640" s="155" t="s">
        <v>1636</v>
      </c>
      <c r="B640" s="155" t="s">
        <v>1633</v>
      </c>
      <c r="C640" s="156">
        <v>10.6</v>
      </c>
      <c r="D640" s="157">
        <v>3.3277199999999998</v>
      </c>
      <c r="E640" s="157">
        <v>3.3277199999999998</v>
      </c>
      <c r="F640" s="158">
        <v>1</v>
      </c>
      <c r="G640" s="157">
        <f t="shared" si="18"/>
        <v>3.3277199999999998</v>
      </c>
      <c r="H640" s="156">
        <v>1.7</v>
      </c>
      <c r="I640" s="159">
        <f t="shared" si="19"/>
        <v>5.6571199999999999</v>
      </c>
      <c r="J640" s="160" t="s">
        <v>1239</v>
      </c>
      <c r="K640" s="161" t="s">
        <v>1241</v>
      </c>
      <c r="L640" s="131"/>
      <c r="M640" s="130"/>
    </row>
    <row r="641" spans="1:13" ht="11.25" customHeight="1">
      <c r="A641" s="142" t="s">
        <v>1637</v>
      </c>
      <c r="B641" s="142" t="s">
        <v>1638</v>
      </c>
      <c r="C641" s="143">
        <v>1.84</v>
      </c>
      <c r="D641" s="144">
        <v>1.5189900000000001</v>
      </c>
      <c r="E641" s="144">
        <v>1.5189900000000001</v>
      </c>
      <c r="F641" s="145">
        <v>1</v>
      </c>
      <c r="G641" s="144">
        <f t="shared" si="18"/>
        <v>1.5189900000000001</v>
      </c>
      <c r="H641" s="143">
        <v>1.7</v>
      </c>
      <c r="I641" s="146">
        <f t="shared" si="19"/>
        <v>2.5822799999999999</v>
      </c>
      <c r="J641" s="147" t="s">
        <v>1239</v>
      </c>
      <c r="K641" s="148" t="s">
        <v>1241</v>
      </c>
      <c r="L641" s="131"/>
      <c r="M641" s="130"/>
    </row>
    <row r="642" spans="1:13" ht="11.25" customHeight="1">
      <c r="A642" s="131" t="s">
        <v>1639</v>
      </c>
      <c r="B642" s="131" t="s">
        <v>1638</v>
      </c>
      <c r="C642" s="149">
        <v>2.4500000000000002</v>
      </c>
      <c r="D642" s="150">
        <v>1.6413500000000001</v>
      </c>
      <c r="E642" s="150">
        <v>1.6413500000000001</v>
      </c>
      <c r="F642" s="151">
        <v>1</v>
      </c>
      <c r="G642" s="150">
        <f t="shared" si="18"/>
        <v>1.6413500000000001</v>
      </c>
      <c r="H642" s="149">
        <v>1.7</v>
      </c>
      <c r="I642" s="152">
        <f t="shared" si="19"/>
        <v>2.7902999999999998</v>
      </c>
      <c r="J642" s="153" t="s">
        <v>1239</v>
      </c>
      <c r="K642" s="154" t="s">
        <v>1241</v>
      </c>
      <c r="L642" s="131"/>
      <c r="M642" s="130"/>
    </row>
    <row r="643" spans="1:13" ht="11.25" customHeight="1">
      <c r="A643" s="131" t="s">
        <v>1640</v>
      </c>
      <c r="B643" s="131" t="s">
        <v>1638</v>
      </c>
      <c r="C643" s="149">
        <v>4.37</v>
      </c>
      <c r="D643" s="150">
        <v>2.1578200000000001</v>
      </c>
      <c r="E643" s="150">
        <v>2.1578200000000001</v>
      </c>
      <c r="F643" s="151">
        <v>1</v>
      </c>
      <c r="G643" s="150">
        <f t="shared" si="18"/>
        <v>2.1578200000000001</v>
      </c>
      <c r="H643" s="149">
        <v>1.7</v>
      </c>
      <c r="I643" s="152">
        <f t="shared" si="19"/>
        <v>3.6682899999999998</v>
      </c>
      <c r="J643" s="153" t="s">
        <v>1239</v>
      </c>
      <c r="K643" s="154" t="s">
        <v>1241</v>
      </c>
      <c r="L643" s="131"/>
      <c r="M643" s="130"/>
    </row>
    <row r="644" spans="1:13" ht="11.25" customHeight="1">
      <c r="A644" s="155" t="s">
        <v>1641</v>
      </c>
      <c r="B644" s="155" t="s">
        <v>1638</v>
      </c>
      <c r="C644" s="156">
        <v>9.25</v>
      </c>
      <c r="D644" s="157">
        <v>3.4232900000000002</v>
      </c>
      <c r="E644" s="157">
        <v>3.4232900000000002</v>
      </c>
      <c r="F644" s="158">
        <v>1</v>
      </c>
      <c r="G644" s="157">
        <f t="shared" si="18"/>
        <v>3.4232900000000002</v>
      </c>
      <c r="H644" s="156">
        <v>1.7</v>
      </c>
      <c r="I644" s="159">
        <f t="shared" si="19"/>
        <v>5.8195899999999998</v>
      </c>
      <c r="J644" s="160" t="s">
        <v>1239</v>
      </c>
      <c r="K644" s="161" t="s">
        <v>1241</v>
      </c>
      <c r="L644" s="131"/>
      <c r="M644" s="130"/>
    </row>
    <row r="645" spans="1:13" ht="11.25" customHeight="1">
      <c r="A645" s="142" t="s">
        <v>1642</v>
      </c>
      <c r="B645" s="142" t="s">
        <v>1643</v>
      </c>
      <c r="C645" s="143">
        <v>2.21</v>
      </c>
      <c r="D645" s="144">
        <v>2.0232899999999998</v>
      </c>
      <c r="E645" s="144">
        <v>2.0232899999999998</v>
      </c>
      <c r="F645" s="145">
        <v>1</v>
      </c>
      <c r="G645" s="144">
        <f t="shared" si="18"/>
        <v>2.0232899999999998</v>
      </c>
      <c r="H645" s="143">
        <v>1.7</v>
      </c>
      <c r="I645" s="146">
        <f t="shared" si="19"/>
        <v>3.4395899999999999</v>
      </c>
      <c r="J645" s="147" t="s">
        <v>1239</v>
      </c>
      <c r="K645" s="148" t="s">
        <v>1241</v>
      </c>
      <c r="L645" s="131"/>
      <c r="M645" s="130"/>
    </row>
    <row r="646" spans="1:13" ht="11.25" customHeight="1">
      <c r="A646" s="131" t="s">
        <v>1644</v>
      </c>
      <c r="B646" s="131" t="s">
        <v>1643</v>
      </c>
      <c r="C646" s="149">
        <v>3.47</v>
      </c>
      <c r="D646" s="150">
        <v>2.3874300000000002</v>
      </c>
      <c r="E646" s="150">
        <v>2.3874300000000002</v>
      </c>
      <c r="F646" s="151">
        <v>1</v>
      </c>
      <c r="G646" s="150">
        <f t="shared" si="18"/>
        <v>2.3874300000000002</v>
      </c>
      <c r="H646" s="149">
        <v>1.7</v>
      </c>
      <c r="I646" s="152">
        <f t="shared" si="19"/>
        <v>4.05863</v>
      </c>
      <c r="J646" s="153" t="s">
        <v>1239</v>
      </c>
      <c r="K646" s="154" t="s">
        <v>1241</v>
      </c>
      <c r="L646" s="131"/>
      <c r="M646" s="130"/>
    </row>
    <row r="647" spans="1:13" ht="11.25" customHeight="1">
      <c r="A647" s="131" t="s">
        <v>1645</v>
      </c>
      <c r="B647" s="131" t="s">
        <v>1643</v>
      </c>
      <c r="C647" s="149">
        <v>5.51</v>
      </c>
      <c r="D647" s="150">
        <v>3.1013700000000002</v>
      </c>
      <c r="E647" s="150">
        <v>3.1013700000000002</v>
      </c>
      <c r="F647" s="151">
        <v>1</v>
      </c>
      <c r="G647" s="150">
        <f t="shared" si="18"/>
        <v>3.1013700000000002</v>
      </c>
      <c r="H647" s="149">
        <v>1.7</v>
      </c>
      <c r="I647" s="152">
        <f t="shared" si="19"/>
        <v>5.2723300000000002</v>
      </c>
      <c r="J647" s="153" t="s">
        <v>1239</v>
      </c>
      <c r="K647" s="154" t="s">
        <v>1241</v>
      </c>
      <c r="L647" s="131"/>
      <c r="M647" s="130"/>
    </row>
    <row r="648" spans="1:13" ht="11.25" customHeight="1">
      <c r="A648" s="155" t="s">
        <v>1646</v>
      </c>
      <c r="B648" s="155" t="s">
        <v>1643</v>
      </c>
      <c r="C648" s="156">
        <v>10.72</v>
      </c>
      <c r="D648" s="157">
        <v>4.34056</v>
      </c>
      <c r="E648" s="157">
        <v>4.34056</v>
      </c>
      <c r="F648" s="158">
        <v>1</v>
      </c>
      <c r="G648" s="157">
        <f t="shared" si="18"/>
        <v>4.34056</v>
      </c>
      <c r="H648" s="156">
        <v>1.7</v>
      </c>
      <c r="I648" s="159">
        <f t="shared" si="19"/>
        <v>7.3789499999999997</v>
      </c>
      <c r="J648" s="160" t="s">
        <v>1239</v>
      </c>
      <c r="K648" s="161" t="s">
        <v>1241</v>
      </c>
      <c r="L648" s="131"/>
      <c r="M648" s="130"/>
    </row>
    <row r="649" spans="1:13" ht="11.25" customHeight="1">
      <c r="A649" s="142" t="s">
        <v>1647</v>
      </c>
      <c r="B649" s="142" t="s">
        <v>1648</v>
      </c>
      <c r="C649" s="143">
        <v>2.0699999999999998</v>
      </c>
      <c r="D649" s="144">
        <v>1.5026200000000001</v>
      </c>
      <c r="E649" s="144">
        <v>1.5026200000000001</v>
      </c>
      <c r="F649" s="145">
        <v>1</v>
      </c>
      <c r="G649" s="144">
        <f t="shared" si="18"/>
        <v>1.5026200000000001</v>
      </c>
      <c r="H649" s="143">
        <v>1.7</v>
      </c>
      <c r="I649" s="146">
        <f t="shared" si="19"/>
        <v>2.5544500000000001</v>
      </c>
      <c r="J649" s="147" t="s">
        <v>1239</v>
      </c>
      <c r="K649" s="148" t="s">
        <v>1241</v>
      </c>
      <c r="L649" s="131"/>
      <c r="M649" s="130"/>
    </row>
    <row r="650" spans="1:13" ht="11.25" customHeight="1">
      <c r="A650" s="131" t="s">
        <v>1649</v>
      </c>
      <c r="B650" s="131" t="s">
        <v>1648</v>
      </c>
      <c r="C650" s="149">
        <v>2.5099999999999998</v>
      </c>
      <c r="D650" s="150">
        <v>1.58439</v>
      </c>
      <c r="E650" s="150">
        <v>1.58439</v>
      </c>
      <c r="F650" s="151">
        <v>1</v>
      </c>
      <c r="G650" s="150">
        <f t="shared" si="18"/>
        <v>1.58439</v>
      </c>
      <c r="H650" s="149">
        <v>1.7</v>
      </c>
      <c r="I650" s="152">
        <f t="shared" si="19"/>
        <v>2.69346</v>
      </c>
      <c r="J650" s="153" t="s">
        <v>1239</v>
      </c>
      <c r="K650" s="154" t="s">
        <v>1241</v>
      </c>
      <c r="L650" s="131"/>
      <c r="M650" s="130"/>
    </row>
    <row r="651" spans="1:13" ht="11.25" customHeight="1">
      <c r="A651" s="131" t="s">
        <v>1650</v>
      </c>
      <c r="B651" s="131" t="s">
        <v>1648</v>
      </c>
      <c r="C651" s="149">
        <v>3.4</v>
      </c>
      <c r="D651" s="150">
        <v>2.1958000000000002</v>
      </c>
      <c r="E651" s="150">
        <v>2.1958000000000002</v>
      </c>
      <c r="F651" s="151">
        <v>1</v>
      </c>
      <c r="G651" s="150">
        <f t="shared" si="18"/>
        <v>2.1958000000000002</v>
      </c>
      <c r="H651" s="149">
        <v>1.7</v>
      </c>
      <c r="I651" s="152">
        <f t="shared" si="19"/>
        <v>3.7328600000000001</v>
      </c>
      <c r="J651" s="153" t="s">
        <v>1239</v>
      </c>
      <c r="K651" s="154" t="s">
        <v>1241</v>
      </c>
      <c r="L651" s="131"/>
      <c r="M651" s="130"/>
    </row>
    <row r="652" spans="1:13" ht="11.25" customHeight="1">
      <c r="A652" s="155" t="s">
        <v>1651</v>
      </c>
      <c r="B652" s="155" t="s">
        <v>1648</v>
      </c>
      <c r="C652" s="156">
        <v>8.1300000000000008</v>
      </c>
      <c r="D652" s="157">
        <v>2.9711799999999999</v>
      </c>
      <c r="E652" s="157">
        <v>2.9711799999999999</v>
      </c>
      <c r="F652" s="158">
        <v>1</v>
      </c>
      <c r="G652" s="157">
        <f t="shared" si="18"/>
        <v>2.9711799999999999</v>
      </c>
      <c r="H652" s="156">
        <v>1.7</v>
      </c>
      <c r="I652" s="159">
        <f t="shared" si="19"/>
        <v>5.0510099999999998</v>
      </c>
      <c r="J652" s="160" t="s">
        <v>1239</v>
      </c>
      <c r="K652" s="161" t="s">
        <v>1241</v>
      </c>
      <c r="L652" s="131"/>
      <c r="M652" s="130"/>
    </row>
    <row r="653" spans="1:13" ht="11.25" customHeight="1">
      <c r="A653" s="142" t="s">
        <v>848</v>
      </c>
      <c r="B653" s="142" t="s">
        <v>1652</v>
      </c>
      <c r="C653" s="143">
        <v>3.14</v>
      </c>
      <c r="D653" s="144">
        <v>0.42913000000000001</v>
      </c>
      <c r="E653" s="144">
        <v>0.42913000000000001</v>
      </c>
      <c r="F653" s="145">
        <v>1</v>
      </c>
      <c r="G653" s="144">
        <f t="shared" ref="G653:G716" si="20">ROUND(F653*D653,5)</f>
        <v>0.42913000000000001</v>
      </c>
      <c r="H653" s="143">
        <v>1.7</v>
      </c>
      <c r="I653" s="146">
        <f t="shared" ref="I653:I716" si="21">ROUND(H653*G653,5)</f>
        <v>0.72951999999999995</v>
      </c>
      <c r="J653" s="147" t="s">
        <v>1239</v>
      </c>
      <c r="K653" s="148" t="s">
        <v>1241</v>
      </c>
      <c r="L653" s="131"/>
      <c r="M653" s="130"/>
    </row>
    <row r="654" spans="1:13" ht="11.25" customHeight="1">
      <c r="A654" s="131" t="s">
        <v>849</v>
      </c>
      <c r="B654" s="131" t="s">
        <v>1652</v>
      </c>
      <c r="C654" s="149">
        <v>3.79</v>
      </c>
      <c r="D654" s="150">
        <v>0.53325</v>
      </c>
      <c r="E654" s="150">
        <v>0.53325</v>
      </c>
      <c r="F654" s="151">
        <v>1</v>
      </c>
      <c r="G654" s="150">
        <f t="shared" si="20"/>
        <v>0.53325</v>
      </c>
      <c r="H654" s="149">
        <v>1.7</v>
      </c>
      <c r="I654" s="152">
        <f t="shared" si="21"/>
        <v>0.90652999999999995</v>
      </c>
      <c r="J654" s="153" t="s">
        <v>1239</v>
      </c>
      <c r="K654" s="154" t="s">
        <v>1241</v>
      </c>
      <c r="L654" s="131"/>
      <c r="M654" s="130"/>
    </row>
    <row r="655" spans="1:13" ht="11.25" customHeight="1">
      <c r="A655" s="131" t="s">
        <v>850</v>
      </c>
      <c r="B655" s="131" t="s">
        <v>1652</v>
      </c>
      <c r="C655" s="149">
        <v>5.0999999999999996</v>
      </c>
      <c r="D655" s="150">
        <v>0.75831999999999999</v>
      </c>
      <c r="E655" s="150">
        <v>0.75831999999999999</v>
      </c>
      <c r="F655" s="151">
        <v>1</v>
      </c>
      <c r="G655" s="150">
        <f t="shared" si="20"/>
        <v>0.75831999999999999</v>
      </c>
      <c r="H655" s="149">
        <v>1.7</v>
      </c>
      <c r="I655" s="152">
        <f t="shared" si="21"/>
        <v>1.28914</v>
      </c>
      <c r="J655" s="153" t="s">
        <v>1239</v>
      </c>
      <c r="K655" s="154" t="s">
        <v>1241</v>
      </c>
      <c r="L655" s="131"/>
      <c r="M655" s="130"/>
    </row>
    <row r="656" spans="1:13" ht="11.25" customHeight="1">
      <c r="A656" s="155" t="s">
        <v>851</v>
      </c>
      <c r="B656" s="155" t="s">
        <v>1652</v>
      </c>
      <c r="C656" s="156">
        <v>7.08</v>
      </c>
      <c r="D656" s="157">
        <v>1.24156</v>
      </c>
      <c r="E656" s="157">
        <v>1.24156</v>
      </c>
      <c r="F656" s="158">
        <v>1</v>
      </c>
      <c r="G656" s="157">
        <f t="shared" si="20"/>
        <v>1.24156</v>
      </c>
      <c r="H656" s="156">
        <v>1.7</v>
      </c>
      <c r="I656" s="159">
        <f t="shared" si="21"/>
        <v>2.1106500000000001</v>
      </c>
      <c r="J656" s="160" t="s">
        <v>1239</v>
      </c>
      <c r="K656" s="161" t="s">
        <v>1241</v>
      </c>
      <c r="L656" s="131"/>
      <c r="M656" s="130"/>
    </row>
    <row r="657" spans="1:13" ht="11.25" customHeight="1">
      <c r="A657" s="142" t="s">
        <v>852</v>
      </c>
      <c r="B657" s="142" t="s">
        <v>1653</v>
      </c>
      <c r="C657" s="143">
        <v>3.03</v>
      </c>
      <c r="D657" s="144">
        <v>0.47066999999999998</v>
      </c>
      <c r="E657" s="144">
        <v>0.47066999999999998</v>
      </c>
      <c r="F657" s="145">
        <v>1</v>
      </c>
      <c r="G657" s="144">
        <f t="shared" si="20"/>
        <v>0.47066999999999998</v>
      </c>
      <c r="H657" s="143">
        <v>1.7</v>
      </c>
      <c r="I657" s="146">
        <f t="shared" si="21"/>
        <v>0.80013999999999996</v>
      </c>
      <c r="J657" s="147" t="s">
        <v>1239</v>
      </c>
      <c r="K657" s="148" t="s">
        <v>1241</v>
      </c>
      <c r="L657" s="131"/>
      <c r="M657" s="130"/>
    </row>
    <row r="658" spans="1:13" ht="11.25" customHeight="1">
      <c r="A658" s="131" t="s">
        <v>853</v>
      </c>
      <c r="B658" s="131" t="s">
        <v>1653</v>
      </c>
      <c r="C658" s="149">
        <v>3.52</v>
      </c>
      <c r="D658" s="150">
        <v>0.56713000000000002</v>
      </c>
      <c r="E658" s="150">
        <v>0.56713000000000002</v>
      </c>
      <c r="F658" s="151">
        <v>1</v>
      </c>
      <c r="G658" s="150">
        <f t="shared" si="20"/>
        <v>0.56713000000000002</v>
      </c>
      <c r="H658" s="149">
        <v>1.7</v>
      </c>
      <c r="I658" s="152">
        <f t="shared" si="21"/>
        <v>0.96411999999999998</v>
      </c>
      <c r="J658" s="153" t="s">
        <v>1239</v>
      </c>
      <c r="K658" s="154" t="s">
        <v>1241</v>
      </c>
      <c r="L658" s="131"/>
      <c r="M658" s="130"/>
    </row>
    <row r="659" spans="1:13" ht="11.25" customHeight="1">
      <c r="A659" s="131" t="s">
        <v>854</v>
      </c>
      <c r="B659" s="131" t="s">
        <v>1653</v>
      </c>
      <c r="C659" s="149">
        <v>4.38</v>
      </c>
      <c r="D659" s="150">
        <v>0.72836999999999996</v>
      </c>
      <c r="E659" s="150">
        <v>0.72836999999999996</v>
      </c>
      <c r="F659" s="151">
        <v>1</v>
      </c>
      <c r="G659" s="150">
        <f t="shared" si="20"/>
        <v>0.72836999999999996</v>
      </c>
      <c r="H659" s="149">
        <v>1.7</v>
      </c>
      <c r="I659" s="152">
        <f t="shared" si="21"/>
        <v>1.2382299999999999</v>
      </c>
      <c r="J659" s="153" t="s">
        <v>1239</v>
      </c>
      <c r="K659" s="154" t="s">
        <v>1241</v>
      </c>
      <c r="L659" s="131"/>
      <c r="M659" s="130"/>
    </row>
    <row r="660" spans="1:13" ht="11.25" customHeight="1">
      <c r="A660" s="155" t="s">
        <v>855</v>
      </c>
      <c r="B660" s="155" t="s">
        <v>1653</v>
      </c>
      <c r="C660" s="156">
        <v>7.71</v>
      </c>
      <c r="D660" s="157">
        <v>1.4405600000000001</v>
      </c>
      <c r="E660" s="157">
        <v>1.4405600000000001</v>
      </c>
      <c r="F660" s="158">
        <v>1</v>
      </c>
      <c r="G660" s="157">
        <f t="shared" si="20"/>
        <v>1.4405600000000001</v>
      </c>
      <c r="H660" s="156">
        <v>1.7</v>
      </c>
      <c r="I660" s="159">
        <f t="shared" si="21"/>
        <v>2.44895</v>
      </c>
      <c r="J660" s="160" t="s">
        <v>1239</v>
      </c>
      <c r="K660" s="161" t="s">
        <v>1241</v>
      </c>
      <c r="L660" s="131"/>
      <c r="M660" s="130"/>
    </row>
    <row r="661" spans="1:13" ht="11.25" customHeight="1">
      <c r="A661" s="142" t="s">
        <v>856</v>
      </c>
      <c r="B661" s="142" t="s">
        <v>1654</v>
      </c>
      <c r="C661" s="143">
        <v>2.4500000000000002</v>
      </c>
      <c r="D661" s="144">
        <v>0.47582999999999998</v>
      </c>
      <c r="E661" s="144">
        <v>0.47582999999999998</v>
      </c>
      <c r="F661" s="145">
        <v>1</v>
      </c>
      <c r="G661" s="144">
        <f t="shared" si="20"/>
        <v>0.47582999999999998</v>
      </c>
      <c r="H661" s="143">
        <v>1.7</v>
      </c>
      <c r="I661" s="146">
        <f t="shared" si="21"/>
        <v>0.80891000000000002</v>
      </c>
      <c r="J661" s="147" t="s">
        <v>1239</v>
      </c>
      <c r="K661" s="148" t="s">
        <v>1241</v>
      </c>
      <c r="L661" s="131"/>
      <c r="M661" s="130"/>
    </row>
    <row r="662" spans="1:13" ht="11.25" customHeight="1">
      <c r="A662" s="131" t="s">
        <v>857</v>
      </c>
      <c r="B662" s="131" t="s">
        <v>1654</v>
      </c>
      <c r="C662" s="149">
        <v>3.4</v>
      </c>
      <c r="D662" s="150">
        <v>0.62848999999999999</v>
      </c>
      <c r="E662" s="150">
        <v>0.62848999999999999</v>
      </c>
      <c r="F662" s="151">
        <v>1</v>
      </c>
      <c r="G662" s="150">
        <f t="shared" si="20"/>
        <v>0.62848999999999999</v>
      </c>
      <c r="H662" s="149">
        <v>1.7</v>
      </c>
      <c r="I662" s="152">
        <f t="shared" si="21"/>
        <v>1.06843</v>
      </c>
      <c r="J662" s="153" t="s">
        <v>1239</v>
      </c>
      <c r="K662" s="154" t="s">
        <v>1241</v>
      </c>
      <c r="L662" s="131"/>
      <c r="M662" s="130"/>
    </row>
    <row r="663" spans="1:13" ht="11.25" customHeight="1">
      <c r="A663" s="131" t="s">
        <v>858</v>
      </c>
      <c r="B663" s="131" t="s">
        <v>1654</v>
      </c>
      <c r="C663" s="149">
        <v>4.92</v>
      </c>
      <c r="D663" s="150">
        <v>0.87329000000000001</v>
      </c>
      <c r="E663" s="150">
        <v>0.87329000000000001</v>
      </c>
      <c r="F663" s="151">
        <v>1</v>
      </c>
      <c r="G663" s="150">
        <f t="shared" si="20"/>
        <v>0.87329000000000001</v>
      </c>
      <c r="H663" s="149">
        <v>1.7</v>
      </c>
      <c r="I663" s="152">
        <f t="shared" si="21"/>
        <v>1.4845900000000001</v>
      </c>
      <c r="J663" s="153" t="s">
        <v>1239</v>
      </c>
      <c r="K663" s="154" t="s">
        <v>1241</v>
      </c>
      <c r="L663" s="131"/>
      <c r="M663" s="130"/>
    </row>
    <row r="664" spans="1:13" ht="11.25" customHeight="1">
      <c r="A664" s="155" t="s">
        <v>859</v>
      </c>
      <c r="B664" s="155" t="s">
        <v>1654</v>
      </c>
      <c r="C664" s="156">
        <v>8.31</v>
      </c>
      <c r="D664" s="157">
        <v>1.57237</v>
      </c>
      <c r="E664" s="157">
        <v>1.57237</v>
      </c>
      <c r="F664" s="158">
        <v>1</v>
      </c>
      <c r="G664" s="157">
        <f t="shared" si="20"/>
        <v>1.57237</v>
      </c>
      <c r="H664" s="156">
        <v>1.7</v>
      </c>
      <c r="I664" s="159">
        <f t="shared" si="21"/>
        <v>2.6730299999999998</v>
      </c>
      <c r="J664" s="160" t="s">
        <v>1239</v>
      </c>
      <c r="K664" s="161" t="s">
        <v>1241</v>
      </c>
      <c r="L664" s="131"/>
      <c r="M664" s="130"/>
    </row>
    <row r="665" spans="1:13" ht="11.25" customHeight="1">
      <c r="A665" s="142" t="s">
        <v>860</v>
      </c>
      <c r="B665" s="142" t="s">
        <v>1655</v>
      </c>
      <c r="C665" s="143">
        <v>3.45</v>
      </c>
      <c r="D665" s="144">
        <v>0.72575999999999996</v>
      </c>
      <c r="E665" s="144">
        <v>0.72575999999999996</v>
      </c>
      <c r="F665" s="145">
        <v>1</v>
      </c>
      <c r="G665" s="144">
        <f t="shared" si="20"/>
        <v>0.72575999999999996</v>
      </c>
      <c r="H665" s="143">
        <v>1.7</v>
      </c>
      <c r="I665" s="146">
        <f t="shared" si="21"/>
        <v>1.2337899999999999</v>
      </c>
      <c r="J665" s="147" t="s">
        <v>1239</v>
      </c>
      <c r="K665" s="148" t="s">
        <v>1241</v>
      </c>
      <c r="L665" s="131"/>
      <c r="M665" s="130"/>
    </row>
    <row r="666" spans="1:13" ht="11.25" customHeight="1">
      <c r="A666" s="131" t="s">
        <v>861</v>
      </c>
      <c r="B666" s="131" t="s">
        <v>1655</v>
      </c>
      <c r="C666" s="149">
        <v>4.82</v>
      </c>
      <c r="D666" s="150">
        <v>0.85385999999999995</v>
      </c>
      <c r="E666" s="150">
        <v>0.85385999999999995</v>
      </c>
      <c r="F666" s="151">
        <v>1</v>
      </c>
      <c r="G666" s="150">
        <f t="shared" si="20"/>
        <v>0.85385999999999995</v>
      </c>
      <c r="H666" s="149">
        <v>1.7</v>
      </c>
      <c r="I666" s="152">
        <f t="shared" si="21"/>
        <v>1.45156</v>
      </c>
      <c r="J666" s="153" t="s">
        <v>1239</v>
      </c>
      <c r="K666" s="154" t="s">
        <v>1241</v>
      </c>
      <c r="L666" s="131"/>
      <c r="M666" s="130"/>
    </row>
    <row r="667" spans="1:13" ht="11.25" customHeight="1">
      <c r="A667" s="131" t="s">
        <v>862</v>
      </c>
      <c r="B667" s="131" t="s">
        <v>1655</v>
      </c>
      <c r="C667" s="149">
        <v>7.46</v>
      </c>
      <c r="D667" s="150">
        <v>1.2579499999999999</v>
      </c>
      <c r="E667" s="150">
        <v>1.2579499999999999</v>
      </c>
      <c r="F667" s="151">
        <v>1</v>
      </c>
      <c r="G667" s="150">
        <f t="shared" si="20"/>
        <v>1.2579499999999999</v>
      </c>
      <c r="H667" s="149">
        <v>1.7</v>
      </c>
      <c r="I667" s="152">
        <f t="shared" si="21"/>
        <v>2.1385200000000002</v>
      </c>
      <c r="J667" s="153" t="s">
        <v>1239</v>
      </c>
      <c r="K667" s="154" t="s">
        <v>1241</v>
      </c>
      <c r="L667" s="131"/>
      <c r="M667" s="130"/>
    </row>
    <row r="668" spans="1:13" ht="11.25" customHeight="1">
      <c r="A668" s="155" t="s">
        <v>863</v>
      </c>
      <c r="B668" s="155" t="s">
        <v>1655</v>
      </c>
      <c r="C668" s="156">
        <v>11.67</v>
      </c>
      <c r="D668" s="157">
        <v>2.0289299999999999</v>
      </c>
      <c r="E668" s="157">
        <v>2.0289299999999999</v>
      </c>
      <c r="F668" s="158">
        <v>1</v>
      </c>
      <c r="G668" s="157">
        <f t="shared" si="20"/>
        <v>2.0289299999999999</v>
      </c>
      <c r="H668" s="156">
        <v>1.7</v>
      </c>
      <c r="I668" s="159">
        <f t="shared" si="21"/>
        <v>3.4491800000000001</v>
      </c>
      <c r="J668" s="160" t="s">
        <v>1239</v>
      </c>
      <c r="K668" s="161" t="s">
        <v>1241</v>
      </c>
      <c r="L668" s="131"/>
      <c r="M668" s="130"/>
    </row>
    <row r="669" spans="1:13" ht="11.25" customHeight="1">
      <c r="A669" s="142" t="s">
        <v>864</v>
      </c>
      <c r="B669" s="142" t="s">
        <v>1656</v>
      </c>
      <c r="C669" s="143">
        <v>4.13</v>
      </c>
      <c r="D669" s="144">
        <v>0.64244000000000001</v>
      </c>
      <c r="E669" s="144">
        <v>0.64244000000000001</v>
      </c>
      <c r="F669" s="145">
        <v>1</v>
      </c>
      <c r="G669" s="144">
        <f t="shared" si="20"/>
        <v>0.64244000000000001</v>
      </c>
      <c r="H669" s="143">
        <v>1.7</v>
      </c>
      <c r="I669" s="146">
        <f t="shared" si="21"/>
        <v>1.09215</v>
      </c>
      <c r="J669" s="147" t="s">
        <v>1239</v>
      </c>
      <c r="K669" s="148" t="s">
        <v>1241</v>
      </c>
      <c r="L669" s="131"/>
      <c r="M669" s="130"/>
    </row>
    <row r="670" spans="1:13" ht="11.25" customHeight="1">
      <c r="A670" s="131" t="s">
        <v>865</v>
      </c>
      <c r="B670" s="131" t="s">
        <v>1656</v>
      </c>
      <c r="C670" s="149">
        <v>5.43</v>
      </c>
      <c r="D670" s="150">
        <v>0.82135000000000002</v>
      </c>
      <c r="E670" s="150">
        <v>0.82135000000000002</v>
      </c>
      <c r="F670" s="151">
        <v>1</v>
      </c>
      <c r="G670" s="150">
        <f t="shared" si="20"/>
        <v>0.82135000000000002</v>
      </c>
      <c r="H670" s="149">
        <v>1.7</v>
      </c>
      <c r="I670" s="152">
        <f t="shared" si="21"/>
        <v>1.3963000000000001</v>
      </c>
      <c r="J670" s="153" t="s">
        <v>1239</v>
      </c>
      <c r="K670" s="154" t="s">
        <v>1241</v>
      </c>
      <c r="L670" s="131"/>
      <c r="M670" s="130"/>
    </row>
    <row r="671" spans="1:13" ht="11.25" customHeight="1">
      <c r="A671" s="131" t="s">
        <v>866</v>
      </c>
      <c r="B671" s="131" t="s">
        <v>1656</v>
      </c>
      <c r="C671" s="149">
        <v>7.96</v>
      </c>
      <c r="D671" s="150">
        <v>1.16442</v>
      </c>
      <c r="E671" s="150">
        <v>1.16442</v>
      </c>
      <c r="F671" s="151">
        <v>1</v>
      </c>
      <c r="G671" s="150">
        <f t="shared" si="20"/>
        <v>1.16442</v>
      </c>
      <c r="H671" s="149">
        <v>1.7</v>
      </c>
      <c r="I671" s="152">
        <f t="shared" si="21"/>
        <v>1.9795100000000001</v>
      </c>
      <c r="J671" s="153" t="s">
        <v>1239</v>
      </c>
      <c r="K671" s="154" t="s">
        <v>1241</v>
      </c>
      <c r="L671" s="131"/>
      <c r="M671" s="130"/>
    </row>
    <row r="672" spans="1:13" ht="11.25" customHeight="1">
      <c r="A672" s="155" t="s">
        <v>867</v>
      </c>
      <c r="B672" s="155" t="s">
        <v>1656</v>
      </c>
      <c r="C672" s="156">
        <v>12.67</v>
      </c>
      <c r="D672" s="157">
        <v>1.9500999999999999</v>
      </c>
      <c r="E672" s="157">
        <v>1.9500999999999999</v>
      </c>
      <c r="F672" s="158">
        <v>1</v>
      </c>
      <c r="G672" s="157">
        <f t="shared" si="20"/>
        <v>1.9500999999999999</v>
      </c>
      <c r="H672" s="156">
        <v>1.7</v>
      </c>
      <c r="I672" s="159">
        <f t="shared" si="21"/>
        <v>3.3151700000000002</v>
      </c>
      <c r="J672" s="160" t="s">
        <v>1239</v>
      </c>
      <c r="K672" s="161" t="s">
        <v>1241</v>
      </c>
      <c r="L672" s="131"/>
      <c r="M672" s="130"/>
    </row>
    <row r="673" spans="1:13" ht="11.25" customHeight="1">
      <c r="A673" s="142" t="s">
        <v>868</v>
      </c>
      <c r="B673" s="142" t="s">
        <v>1657</v>
      </c>
      <c r="C673" s="143">
        <v>3.1</v>
      </c>
      <c r="D673" s="144">
        <v>0.58835999999999999</v>
      </c>
      <c r="E673" s="144">
        <v>0.58835999999999999</v>
      </c>
      <c r="F673" s="145">
        <v>1</v>
      </c>
      <c r="G673" s="144">
        <f t="shared" si="20"/>
        <v>0.58835999999999999</v>
      </c>
      <c r="H673" s="143">
        <v>1.7</v>
      </c>
      <c r="I673" s="146">
        <f t="shared" si="21"/>
        <v>1.00021</v>
      </c>
      <c r="J673" s="147" t="s">
        <v>1239</v>
      </c>
      <c r="K673" s="148" t="s">
        <v>1241</v>
      </c>
      <c r="L673" s="131"/>
      <c r="M673" s="130"/>
    </row>
    <row r="674" spans="1:13" ht="11.25" customHeight="1">
      <c r="A674" s="131" t="s">
        <v>869</v>
      </c>
      <c r="B674" s="131" t="s">
        <v>1657</v>
      </c>
      <c r="C674" s="149">
        <v>4.2300000000000004</v>
      </c>
      <c r="D674" s="150">
        <v>0.79208999999999996</v>
      </c>
      <c r="E674" s="150">
        <v>0.79208999999999996</v>
      </c>
      <c r="F674" s="151">
        <v>1</v>
      </c>
      <c r="G674" s="150">
        <f t="shared" si="20"/>
        <v>0.79208999999999996</v>
      </c>
      <c r="H674" s="149">
        <v>1.7</v>
      </c>
      <c r="I674" s="152">
        <f t="shared" si="21"/>
        <v>1.3465499999999999</v>
      </c>
      <c r="J674" s="153" t="s">
        <v>1239</v>
      </c>
      <c r="K674" s="154" t="s">
        <v>1241</v>
      </c>
      <c r="L674" s="131"/>
      <c r="M674" s="130"/>
    </row>
    <row r="675" spans="1:13" ht="11.25" customHeight="1">
      <c r="A675" s="131" t="s">
        <v>870</v>
      </c>
      <c r="B675" s="131" t="s">
        <v>1657</v>
      </c>
      <c r="C675" s="149">
        <v>7.07</v>
      </c>
      <c r="D675" s="150">
        <v>1.22692</v>
      </c>
      <c r="E675" s="150">
        <v>1.22692</v>
      </c>
      <c r="F675" s="151">
        <v>1</v>
      </c>
      <c r="G675" s="150">
        <f t="shared" si="20"/>
        <v>1.22692</v>
      </c>
      <c r="H675" s="149">
        <v>1.7</v>
      </c>
      <c r="I675" s="152">
        <f t="shared" si="21"/>
        <v>2.0857600000000001</v>
      </c>
      <c r="J675" s="153" t="s">
        <v>1239</v>
      </c>
      <c r="K675" s="154" t="s">
        <v>1241</v>
      </c>
      <c r="L675" s="131"/>
      <c r="M675" s="130"/>
    </row>
    <row r="676" spans="1:13" ht="11.25" customHeight="1">
      <c r="A676" s="155" t="s">
        <v>871</v>
      </c>
      <c r="B676" s="155" t="s">
        <v>1657</v>
      </c>
      <c r="C676" s="156">
        <v>12.64</v>
      </c>
      <c r="D676" s="157">
        <v>2.56691</v>
      </c>
      <c r="E676" s="157">
        <v>2.56691</v>
      </c>
      <c r="F676" s="158">
        <v>1</v>
      </c>
      <c r="G676" s="157">
        <f t="shared" si="20"/>
        <v>2.56691</v>
      </c>
      <c r="H676" s="156">
        <v>1.7</v>
      </c>
      <c r="I676" s="159">
        <f t="shared" si="21"/>
        <v>4.3637499999999996</v>
      </c>
      <c r="J676" s="160" t="s">
        <v>1239</v>
      </c>
      <c r="K676" s="161" t="s">
        <v>1241</v>
      </c>
      <c r="L676" s="131"/>
      <c r="M676" s="130"/>
    </row>
    <row r="677" spans="1:13" ht="11.25" customHeight="1">
      <c r="A677" s="142" t="s">
        <v>872</v>
      </c>
      <c r="B677" s="142" t="s">
        <v>1658</v>
      </c>
      <c r="C677" s="143">
        <v>3.06</v>
      </c>
      <c r="D677" s="144">
        <v>0.56952000000000003</v>
      </c>
      <c r="E677" s="144">
        <v>0.56952000000000003</v>
      </c>
      <c r="F677" s="145">
        <v>1</v>
      </c>
      <c r="G677" s="144">
        <f t="shared" si="20"/>
        <v>0.56952000000000003</v>
      </c>
      <c r="H677" s="143">
        <v>1.7</v>
      </c>
      <c r="I677" s="146">
        <f t="shared" si="21"/>
        <v>0.96818000000000004</v>
      </c>
      <c r="J677" s="147" t="s">
        <v>1239</v>
      </c>
      <c r="K677" s="148" t="s">
        <v>1241</v>
      </c>
      <c r="L677" s="131"/>
      <c r="M677" s="130"/>
    </row>
    <row r="678" spans="1:13" ht="11.25" customHeight="1">
      <c r="A678" s="131" t="s">
        <v>873</v>
      </c>
      <c r="B678" s="131" t="s">
        <v>1658</v>
      </c>
      <c r="C678" s="149">
        <v>3.95</v>
      </c>
      <c r="D678" s="150">
        <v>0.70728000000000002</v>
      </c>
      <c r="E678" s="150">
        <v>0.70728000000000002</v>
      </c>
      <c r="F678" s="151">
        <v>1</v>
      </c>
      <c r="G678" s="150">
        <f t="shared" si="20"/>
        <v>0.70728000000000002</v>
      </c>
      <c r="H678" s="149">
        <v>1.7</v>
      </c>
      <c r="I678" s="152">
        <f t="shared" si="21"/>
        <v>1.20238</v>
      </c>
      <c r="J678" s="153" t="s">
        <v>1239</v>
      </c>
      <c r="K678" s="154" t="s">
        <v>1241</v>
      </c>
      <c r="L678" s="131"/>
      <c r="M678" s="130"/>
    </row>
    <row r="679" spans="1:13" ht="11.25" customHeight="1">
      <c r="A679" s="131" t="s">
        <v>874</v>
      </c>
      <c r="B679" s="131" t="s">
        <v>1658</v>
      </c>
      <c r="C679" s="149">
        <v>5.13</v>
      </c>
      <c r="D679" s="150">
        <v>0.94159999999999999</v>
      </c>
      <c r="E679" s="150">
        <v>0.94159999999999999</v>
      </c>
      <c r="F679" s="151">
        <v>1</v>
      </c>
      <c r="G679" s="150">
        <f t="shared" si="20"/>
        <v>0.94159999999999999</v>
      </c>
      <c r="H679" s="149">
        <v>1.7</v>
      </c>
      <c r="I679" s="152">
        <f t="shared" si="21"/>
        <v>1.6007199999999999</v>
      </c>
      <c r="J679" s="153" t="s">
        <v>1239</v>
      </c>
      <c r="K679" s="154" t="s">
        <v>1241</v>
      </c>
      <c r="L679" s="131"/>
      <c r="M679" s="130"/>
    </row>
    <row r="680" spans="1:13" ht="11.25" customHeight="1">
      <c r="A680" s="155" t="s">
        <v>875</v>
      </c>
      <c r="B680" s="155" t="s">
        <v>1658</v>
      </c>
      <c r="C680" s="156">
        <v>8.9700000000000006</v>
      </c>
      <c r="D680" s="157">
        <v>1.7482500000000001</v>
      </c>
      <c r="E680" s="157">
        <v>1.7482500000000001</v>
      </c>
      <c r="F680" s="158">
        <v>1</v>
      </c>
      <c r="G680" s="157">
        <f t="shared" si="20"/>
        <v>1.7482500000000001</v>
      </c>
      <c r="H680" s="156">
        <v>1.7</v>
      </c>
      <c r="I680" s="159">
        <f t="shared" si="21"/>
        <v>2.9720300000000002</v>
      </c>
      <c r="J680" s="160" t="s">
        <v>1239</v>
      </c>
      <c r="K680" s="161" t="s">
        <v>1241</v>
      </c>
      <c r="L680" s="131"/>
      <c r="M680" s="130"/>
    </row>
    <row r="681" spans="1:13" ht="11.25" customHeight="1">
      <c r="A681" s="142" t="s">
        <v>876</v>
      </c>
      <c r="B681" s="142" t="s">
        <v>1659</v>
      </c>
      <c r="C681" s="143">
        <v>2.95</v>
      </c>
      <c r="D681" s="144">
        <v>0.47405999999999998</v>
      </c>
      <c r="E681" s="144">
        <v>0.47405999999999998</v>
      </c>
      <c r="F681" s="145">
        <v>1</v>
      </c>
      <c r="G681" s="144">
        <f t="shared" si="20"/>
        <v>0.47405999999999998</v>
      </c>
      <c r="H681" s="143">
        <v>1.7</v>
      </c>
      <c r="I681" s="146">
        <f t="shared" si="21"/>
        <v>0.80589999999999995</v>
      </c>
      <c r="J681" s="147" t="s">
        <v>1239</v>
      </c>
      <c r="K681" s="148" t="s">
        <v>1241</v>
      </c>
      <c r="L681" s="131"/>
      <c r="M681" s="130"/>
    </row>
    <row r="682" spans="1:13" ht="11.25" customHeight="1">
      <c r="A682" s="131" t="s">
        <v>877</v>
      </c>
      <c r="B682" s="131" t="s">
        <v>1659</v>
      </c>
      <c r="C682" s="149">
        <v>4.7</v>
      </c>
      <c r="D682" s="150">
        <v>0.67981999999999998</v>
      </c>
      <c r="E682" s="150">
        <v>0.67981999999999998</v>
      </c>
      <c r="F682" s="151">
        <v>1</v>
      </c>
      <c r="G682" s="150">
        <f t="shared" si="20"/>
        <v>0.67981999999999998</v>
      </c>
      <c r="H682" s="149">
        <v>1.7</v>
      </c>
      <c r="I682" s="152">
        <f t="shared" si="21"/>
        <v>1.1556900000000001</v>
      </c>
      <c r="J682" s="153" t="s">
        <v>1239</v>
      </c>
      <c r="K682" s="154" t="s">
        <v>1241</v>
      </c>
      <c r="L682" s="131"/>
      <c r="M682" s="130"/>
    </row>
    <row r="683" spans="1:13" ht="11.25" customHeight="1">
      <c r="A683" s="131" t="s">
        <v>878</v>
      </c>
      <c r="B683" s="131" t="s">
        <v>1659</v>
      </c>
      <c r="C683" s="149">
        <v>6.97</v>
      </c>
      <c r="D683" s="150">
        <v>1.0027999999999999</v>
      </c>
      <c r="E683" s="150">
        <v>1.0027999999999999</v>
      </c>
      <c r="F683" s="151">
        <v>1</v>
      </c>
      <c r="G683" s="150">
        <f t="shared" si="20"/>
        <v>1.0027999999999999</v>
      </c>
      <c r="H683" s="149">
        <v>1.7</v>
      </c>
      <c r="I683" s="152">
        <f t="shared" si="21"/>
        <v>1.7047600000000001</v>
      </c>
      <c r="J683" s="153" t="s">
        <v>1239</v>
      </c>
      <c r="K683" s="154" t="s">
        <v>1241</v>
      </c>
      <c r="L683" s="131"/>
      <c r="M683" s="130"/>
    </row>
    <row r="684" spans="1:13" ht="11.25" customHeight="1">
      <c r="A684" s="155" t="s">
        <v>879</v>
      </c>
      <c r="B684" s="155" t="s">
        <v>1659</v>
      </c>
      <c r="C684" s="156">
        <v>9.76</v>
      </c>
      <c r="D684" s="157">
        <v>1.70488</v>
      </c>
      <c r="E684" s="157">
        <v>1.70488</v>
      </c>
      <c r="F684" s="158">
        <v>1</v>
      </c>
      <c r="G684" s="157">
        <f t="shared" si="20"/>
        <v>1.70488</v>
      </c>
      <c r="H684" s="156">
        <v>1.7</v>
      </c>
      <c r="I684" s="159">
        <f t="shared" si="21"/>
        <v>2.8982999999999999</v>
      </c>
      <c r="J684" s="160" t="s">
        <v>1239</v>
      </c>
      <c r="K684" s="161" t="s">
        <v>1241</v>
      </c>
      <c r="L684" s="131"/>
      <c r="M684" s="130"/>
    </row>
    <row r="685" spans="1:13" ht="11.25" customHeight="1">
      <c r="A685" s="142" t="s">
        <v>880</v>
      </c>
      <c r="B685" s="142" t="s">
        <v>1660</v>
      </c>
      <c r="C685" s="143">
        <v>2.67</v>
      </c>
      <c r="D685" s="144">
        <v>0.46107999999999999</v>
      </c>
      <c r="E685" s="144">
        <v>0.46107999999999999</v>
      </c>
      <c r="F685" s="145">
        <v>1</v>
      </c>
      <c r="G685" s="144">
        <f t="shared" si="20"/>
        <v>0.46107999999999999</v>
      </c>
      <c r="H685" s="143">
        <v>1.7</v>
      </c>
      <c r="I685" s="146">
        <f t="shared" si="21"/>
        <v>0.78383999999999998</v>
      </c>
      <c r="J685" s="147" t="s">
        <v>1239</v>
      </c>
      <c r="K685" s="148" t="s">
        <v>1241</v>
      </c>
      <c r="L685" s="131"/>
      <c r="M685" s="130"/>
    </row>
    <row r="686" spans="1:13" ht="11.25" customHeight="1">
      <c r="A686" s="131" t="s">
        <v>881</v>
      </c>
      <c r="B686" s="131" t="s">
        <v>1660</v>
      </c>
      <c r="C686" s="149">
        <v>3.67</v>
      </c>
      <c r="D686" s="150">
        <v>0.59116999999999997</v>
      </c>
      <c r="E686" s="150">
        <v>0.59116999999999997</v>
      </c>
      <c r="F686" s="151">
        <v>1</v>
      </c>
      <c r="G686" s="150">
        <f t="shared" si="20"/>
        <v>0.59116999999999997</v>
      </c>
      <c r="H686" s="149">
        <v>1.7</v>
      </c>
      <c r="I686" s="152">
        <f t="shared" si="21"/>
        <v>1.00499</v>
      </c>
      <c r="J686" s="153" t="s">
        <v>1239</v>
      </c>
      <c r="K686" s="154" t="s">
        <v>1241</v>
      </c>
      <c r="L686" s="131"/>
      <c r="M686" s="130"/>
    </row>
    <row r="687" spans="1:13" ht="11.25" customHeight="1">
      <c r="A687" s="131" t="s">
        <v>882</v>
      </c>
      <c r="B687" s="131" t="s">
        <v>1660</v>
      </c>
      <c r="C687" s="149">
        <v>5.58</v>
      </c>
      <c r="D687" s="150">
        <v>0.90656000000000003</v>
      </c>
      <c r="E687" s="150">
        <v>0.90656000000000003</v>
      </c>
      <c r="F687" s="151">
        <v>1</v>
      </c>
      <c r="G687" s="150">
        <f t="shared" si="20"/>
        <v>0.90656000000000003</v>
      </c>
      <c r="H687" s="149">
        <v>1.7</v>
      </c>
      <c r="I687" s="152">
        <f t="shared" si="21"/>
        <v>1.54115</v>
      </c>
      <c r="J687" s="153" t="s">
        <v>1239</v>
      </c>
      <c r="K687" s="154" t="s">
        <v>1241</v>
      </c>
      <c r="L687" s="131"/>
      <c r="M687" s="130"/>
    </row>
    <row r="688" spans="1:13" ht="11.25" customHeight="1">
      <c r="A688" s="155" t="s">
        <v>883</v>
      </c>
      <c r="B688" s="155" t="s">
        <v>1660</v>
      </c>
      <c r="C688" s="156">
        <v>9.6</v>
      </c>
      <c r="D688" s="157">
        <v>1.67245</v>
      </c>
      <c r="E688" s="157">
        <v>1.67245</v>
      </c>
      <c r="F688" s="158">
        <v>1</v>
      </c>
      <c r="G688" s="157">
        <f t="shared" si="20"/>
        <v>1.67245</v>
      </c>
      <c r="H688" s="156">
        <v>1.7</v>
      </c>
      <c r="I688" s="159">
        <f t="shared" si="21"/>
        <v>2.8431700000000002</v>
      </c>
      <c r="J688" s="160" t="s">
        <v>1239</v>
      </c>
      <c r="K688" s="161" t="s">
        <v>1241</v>
      </c>
      <c r="L688" s="131"/>
      <c r="M688" s="130"/>
    </row>
    <row r="689" spans="1:13" ht="11.25" customHeight="1">
      <c r="A689" s="142" t="s">
        <v>884</v>
      </c>
      <c r="B689" s="142" t="s">
        <v>1661</v>
      </c>
      <c r="C689" s="143">
        <v>3.72</v>
      </c>
      <c r="D689" s="144">
        <v>1.2242200000000001</v>
      </c>
      <c r="E689" s="144">
        <v>1.2242200000000001</v>
      </c>
      <c r="F689" s="145">
        <v>1</v>
      </c>
      <c r="G689" s="144">
        <f t="shared" si="20"/>
        <v>1.2242200000000001</v>
      </c>
      <c r="H689" s="143">
        <v>1.7</v>
      </c>
      <c r="I689" s="146">
        <f t="shared" si="21"/>
        <v>2.0811700000000002</v>
      </c>
      <c r="J689" s="147" t="s">
        <v>1239</v>
      </c>
      <c r="K689" s="148" t="s">
        <v>1241</v>
      </c>
      <c r="L689" s="131"/>
      <c r="M689" s="130"/>
    </row>
    <row r="690" spans="1:13" ht="11.25" customHeight="1">
      <c r="A690" s="131" t="s">
        <v>885</v>
      </c>
      <c r="B690" s="131" t="s">
        <v>1661</v>
      </c>
      <c r="C690" s="149">
        <v>6.97</v>
      </c>
      <c r="D690" s="150">
        <v>1.54192</v>
      </c>
      <c r="E690" s="150">
        <v>1.54192</v>
      </c>
      <c r="F690" s="151">
        <v>1</v>
      </c>
      <c r="G690" s="150">
        <f t="shared" si="20"/>
        <v>1.54192</v>
      </c>
      <c r="H690" s="149">
        <v>1.7</v>
      </c>
      <c r="I690" s="152">
        <f t="shared" si="21"/>
        <v>2.6212599999999999</v>
      </c>
      <c r="J690" s="153" t="s">
        <v>1239</v>
      </c>
      <c r="K690" s="154" t="s">
        <v>1241</v>
      </c>
      <c r="L690" s="131"/>
      <c r="M690" s="130"/>
    </row>
    <row r="691" spans="1:13" ht="11.25" customHeight="1">
      <c r="A691" s="131" t="s">
        <v>886</v>
      </c>
      <c r="B691" s="131" t="s">
        <v>1661</v>
      </c>
      <c r="C691" s="149">
        <v>12.83</v>
      </c>
      <c r="D691" s="150">
        <v>2.43167</v>
      </c>
      <c r="E691" s="150">
        <v>2.43167</v>
      </c>
      <c r="F691" s="151">
        <v>1</v>
      </c>
      <c r="G691" s="150">
        <f t="shared" si="20"/>
        <v>2.43167</v>
      </c>
      <c r="H691" s="149">
        <v>1.7</v>
      </c>
      <c r="I691" s="152">
        <f t="shared" si="21"/>
        <v>4.1338400000000002</v>
      </c>
      <c r="J691" s="153" t="s">
        <v>1239</v>
      </c>
      <c r="K691" s="154" t="s">
        <v>1241</v>
      </c>
      <c r="L691" s="131"/>
      <c r="M691" s="130"/>
    </row>
    <row r="692" spans="1:13" ht="11.25" customHeight="1">
      <c r="A692" s="155" t="s">
        <v>887</v>
      </c>
      <c r="B692" s="155" t="s">
        <v>1661</v>
      </c>
      <c r="C692" s="156">
        <v>21.38</v>
      </c>
      <c r="D692" s="157">
        <v>4.5763400000000001</v>
      </c>
      <c r="E692" s="157">
        <v>4.5763400000000001</v>
      </c>
      <c r="F692" s="158">
        <v>1</v>
      </c>
      <c r="G692" s="157">
        <f t="shared" si="20"/>
        <v>4.5763400000000001</v>
      </c>
      <c r="H692" s="156">
        <v>1.7</v>
      </c>
      <c r="I692" s="159">
        <f t="shared" si="21"/>
        <v>7.7797799999999997</v>
      </c>
      <c r="J692" s="160" t="s">
        <v>1239</v>
      </c>
      <c r="K692" s="161" t="s">
        <v>1241</v>
      </c>
      <c r="L692" s="131"/>
      <c r="M692" s="130"/>
    </row>
    <row r="693" spans="1:13" ht="11.25" customHeight="1">
      <c r="A693" s="142" t="s">
        <v>888</v>
      </c>
      <c r="B693" s="142" t="s">
        <v>1662</v>
      </c>
      <c r="C693" s="143">
        <v>1.66</v>
      </c>
      <c r="D693" s="144">
        <v>1.1079600000000001</v>
      </c>
      <c r="E693" s="144">
        <v>1.1079600000000001</v>
      </c>
      <c r="F693" s="145">
        <v>1</v>
      </c>
      <c r="G693" s="144">
        <f t="shared" si="20"/>
        <v>1.1079600000000001</v>
      </c>
      <c r="H693" s="143">
        <v>1.7</v>
      </c>
      <c r="I693" s="146">
        <f t="shared" si="21"/>
        <v>1.8835299999999999</v>
      </c>
      <c r="J693" s="147" t="s">
        <v>1239</v>
      </c>
      <c r="K693" s="148" t="s">
        <v>1241</v>
      </c>
      <c r="L693" s="131"/>
      <c r="M693" s="130"/>
    </row>
    <row r="694" spans="1:13" ht="11.25" customHeight="1">
      <c r="A694" s="131" t="s">
        <v>889</v>
      </c>
      <c r="B694" s="131" t="s">
        <v>1662</v>
      </c>
      <c r="C694" s="149">
        <v>2.0499999999999998</v>
      </c>
      <c r="D694" s="150">
        <v>1.53054</v>
      </c>
      <c r="E694" s="150">
        <v>1.53054</v>
      </c>
      <c r="F694" s="151">
        <v>1</v>
      </c>
      <c r="G694" s="150">
        <f t="shared" si="20"/>
        <v>1.53054</v>
      </c>
      <c r="H694" s="149">
        <v>1.7</v>
      </c>
      <c r="I694" s="152">
        <f t="shared" si="21"/>
        <v>2.6019199999999998</v>
      </c>
      <c r="J694" s="153" t="s">
        <v>1239</v>
      </c>
      <c r="K694" s="154" t="s">
        <v>1241</v>
      </c>
      <c r="L694" s="131"/>
      <c r="M694" s="130"/>
    </row>
    <row r="695" spans="1:13" ht="11.25" customHeight="1">
      <c r="A695" s="131" t="s">
        <v>890</v>
      </c>
      <c r="B695" s="131" t="s">
        <v>1662</v>
      </c>
      <c r="C695" s="149">
        <v>5.56</v>
      </c>
      <c r="D695" s="150">
        <v>1.79426</v>
      </c>
      <c r="E695" s="150">
        <v>1.79426</v>
      </c>
      <c r="F695" s="151">
        <v>1</v>
      </c>
      <c r="G695" s="150">
        <f t="shared" si="20"/>
        <v>1.79426</v>
      </c>
      <c r="H695" s="149">
        <v>1.7</v>
      </c>
      <c r="I695" s="152">
        <f t="shared" si="21"/>
        <v>3.0502400000000001</v>
      </c>
      <c r="J695" s="153" t="s">
        <v>1239</v>
      </c>
      <c r="K695" s="154" t="s">
        <v>1241</v>
      </c>
      <c r="L695" s="131"/>
      <c r="M695" s="130"/>
    </row>
    <row r="696" spans="1:13" ht="11.25" customHeight="1">
      <c r="A696" s="155" t="s">
        <v>891</v>
      </c>
      <c r="B696" s="155" t="s">
        <v>1662</v>
      </c>
      <c r="C696" s="156">
        <v>8.24</v>
      </c>
      <c r="D696" s="157">
        <v>3.0279400000000001</v>
      </c>
      <c r="E696" s="157">
        <v>3.0279400000000001</v>
      </c>
      <c r="F696" s="158">
        <v>1</v>
      </c>
      <c r="G696" s="157">
        <f t="shared" si="20"/>
        <v>3.0279400000000001</v>
      </c>
      <c r="H696" s="156">
        <v>1.7</v>
      </c>
      <c r="I696" s="159">
        <f t="shared" si="21"/>
        <v>5.1475</v>
      </c>
      <c r="J696" s="160" t="s">
        <v>1239</v>
      </c>
      <c r="K696" s="161" t="s">
        <v>1241</v>
      </c>
      <c r="L696" s="131"/>
      <c r="M696" s="130"/>
    </row>
    <row r="697" spans="1:13" ht="11.25" customHeight="1">
      <c r="A697" s="142" t="s">
        <v>892</v>
      </c>
      <c r="B697" s="142" t="s">
        <v>1663</v>
      </c>
      <c r="C697" s="143">
        <v>2.0299999999999998</v>
      </c>
      <c r="D697" s="144">
        <v>1.0497000000000001</v>
      </c>
      <c r="E697" s="144">
        <v>1.0497000000000001</v>
      </c>
      <c r="F697" s="145">
        <v>1</v>
      </c>
      <c r="G697" s="144">
        <f t="shared" si="20"/>
        <v>1.0497000000000001</v>
      </c>
      <c r="H697" s="143">
        <v>1.7</v>
      </c>
      <c r="I697" s="146">
        <f t="shared" si="21"/>
        <v>1.7844899999999999</v>
      </c>
      <c r="J697" s="147" t="s">
        <v>1239</v>
      </c>
      <c r="K697" s="148" t="s">
        <v>1241</v>
      </c>
      <c r="L697" s="131"/>
      <c r="M697" s="130"/>
    </row>
    <row r="698" spans="1:13" ht="11.25" customHeight="1">
      <c r="A698" s="131" t="s">
        <v>893</v>
      </c>
      <c r="B698" s="131" t="s">
        <v>1663</v>
      </c>
      <c r="C698" s="149">
        <v>3.33</v>
      </c>
      <c r="D698" s="150">
        <v>1.7953300000000001</v>
      </c>
      <c r="E698" s="150">
        <v>1.7953300000000001</v>
      </c>
      <c r="F698" s="151">
        <v>1</v>
      </c>
      <c r="G698" s="150">
        <f t="shared" si="20"/>
        <v>1.7953300000000001</v>
      </c>
      <c r="H698" s="149">
        <v>1.7</v>
      </c>
      <c r="I698" s="152">
        <f t="shared" si="21"/>
        <v>3.05206</v>
      </c>
      <c r="J698" s="153" t="s">
        <v>1239</v>
      </c>
      <c r="K698" s="154" t="s">
        <v>1241</v>
      </c>
      <c r="L698" s="131"/>
      <c r="M698" s="130"/>
    </row>
    <row r="699" spans="1:13" ht="11.25" customHeight="1">
      <c r="A699" s="131" t="s">
        <v>894</v>
      </c>
      <c r="B699" s="131" t="s">
        <v>1663</v>
      </c>
      <c r="C699" s="149">
        <v>4.6500000000000004</v>
      </c>
      <c r="D699" s="150">
        <v>2.2587600000000001</v>
      </c>
      <c r="E699" s="150">
        <v>2.2587600000000001</v>
      </c>
      <c r="F699" s="151">
        <v>1</v>
      </c>
      <c r="G699" s="150">
        <f t="shared" si="20"/>
        <v>2.2587600000000001</v>
      </c>
      <c r="H699" s="149">
        <v>1.7</v>
      </c>
      <c r="I699" s="152">
        <f t="shared" si="21"/>
        <v>3.83989</v>
      </c>
      <c r="J699" s="153" t="s">
        <v>1239</v>
      </c>
      <c r="K699" s="154" t="s">
        <v>1241</v>
      </c>
      <c r="L699" s="131"/>
      <c r="M699" s="130"/>
    </row>
    <row r="700" spans="1:13" ht="11.25" customHeight="1">
      <c r="A700" s="155" t="s">
        <v>895</v>
      </c>
      <c r="B700" s="155" t="s">
        <v>1663</v>
      </c>
      <c r="C700" s="156">
        <v>10.14</v>
      </c>
      <c r="D700" s="157">
        <v>2.6879200000000001</v>
      </c>
      <c r="E700" s="157">
        <v>2.6879200000000001</v>
      </c>
      <c r="F700" s="158">
        <v>1</v>
      </c>
      <c r="G700" s="157">
        <f t="shared" si="20"/>
        <v>2.6879200000000001</v>
      </c>
      <c r="H700" s="156">
        <v>1.7</v>
      </c>
      <c r="I700" s="159">
        <f t="shared" si="21"/>
        <v>4.5694600000000003</v>
      </c>
      <c r="J700" s="160" t="s">
        <v>1239</v>
      </c>
      <c r="K700" s="161" t="s">
        <v>1241</v>
      </c>
      <c r="L700" s="131"/>
      <c r="M700" s="130"/>
    </row>
    <row r="701" spans="1:13" ht="11.25" customHeight="1">
      <c r="A701" s="142" t="s">
        <v>896</v>
      </c>
      <c r="B701" s="142" t="s">
        <v>1664</v>
      </c>
      <c r="C701" s="143">
        <v>3.1</v>
      </c>
      <c r="D701" s="144">
        <v>0.72457000000000005</v>
      </c>
      <c r="E701" s="144">
        <v>0.72457000000000005</v>
      </c>
      <c r="F701" s="145">
        <v>1</v>
      </c>
      <c r="G701" s="144">
        <f t="shared" si="20"/>
        <v>0.72457000000000005</v>
      </c>
      <c r="H701" s="143">
        <v>1.7</v>
      </c>
      <c r="I701" s="146">
        <f t="shared" si="21"/>
        <v>1.23177</v>
      </c>
      <c r="J701" s="147" t="s">
        <v>1239</v>
      </c>
      <c r="K701" s="148" t="s">
        <v>1241</v>
      </c>
      <c r="L701" s="131"/>
      <c r="M701" s="130"/>
    </row>
    <row r="702" spans="1:13" ht="11.25" customHeight="1">
      <c r="A702" s="131" t="s">
        <v>897</v>
      </c>
      <c r="B702" s="131" t="s">
        <v>1664</v>
      </c>
      <c r="C702" s="149">
        <v>4.8099999999999996</v>
      </c>
      <c r="D702" s="150">
        <v>1.0103</v>
      </c>
      <c r="E702" s="150">
        <v>1.0103</v>
      </c>
      <c r="F702" s="151">
        <v>1</v>
      </c>
      <c r="G702" s="150">
        <f t="shared" si="20"/>
        <v>1.0103</v>
      </c>
      <c r="H702" s="149">
        <v>1.7</v>
      </c>
      <c r="I702" s="152">
        <f t="shared" si="21"/>
        <v>1.7175100000000001</v>
      </c>
      <c r="J702" s="153" t="s">
        <v>1239</v>
      </c>
      <c r="K702" s="154" t="s">
        <v>1241</v>
      </c>
      <c r="L702" s="131"/>
      <c r="M702" s="130"/>
    </row>
    <row r="703" spans="1:13" ht="11.25" customHeight="1">
      <c r="A703" s="131" t="s">
        <v>898</v>
      </c>
      <c r="B703" s="131" t="s">
        <v>1664</v>
      </c>
      <c r="C703" s="149">
        <v>8.24</v>
      </c>
      <c r="D703" s="150">
        <v>1.60642</v>
      </c>
      <c r="E703" s="150">
        <v>1.60642</v>
      </c>
      <c r="F703" s="151">
        <v>1</v>
      </c>
      <c r="G703" s="150">
        <f t="shared" si="20"/>
        <v>1.60642</v>
      </c>
      <c r="H703" s="149">
        <v>1.7</v>
      </c>
      <c r="I703" s="152">
        <f t="shared" si="21"/>
        <v>2.7309100000000002</v>
      </c>
      <c r="J703" s="153" t="s">
        <v>1239</v>
      </c>
      <c r="K703" s="154" t="s">
        <v>1241</v>
      </c>
      <c r="L703" s="131"/>
      <c r="M703" s="130"/>
    </row>
    <row r="704" spans="1:13" ht="11.25" customHeight="1">
      <c r="A704" s="155" t="s">
        <v>899</v>
      </c>
      <c r="B704" s="155" t="s">
        <v>1664</v>
      </c>
      <c r="C704" s="156">
        <v>14.01</v>
      </c>
      <c r="D704" s="157">
        <v>2.9020999999999999</v>
      </c>
      <c r="E704" s="157">
        <v>2.9020999999999999</v>
      </c>
      <c r="F704" s="158">
        <v>1</v>
      </c>
      <c r="G704" s="157">
        <f t="shared" si="20"/>
        <v>2.9020999999999999</v>
      </c>
      <c r="H704" s="156">
        <v>1.7</v>
      </c>
      <c r="I704" s="159">
        <f t="shared" si="21"/>
        <v>4.9335699999999996</v>
      </c>
      <c r="J704" s="160" t="s">
        <v>1239</v>
      </c>
      <c r="K704" s="161" t="s">
        <v>1241</v>
      </c>
      <c r="L704" s="131"/>
      <c r="M704" s="130"/>
    </row>
    <row r="705" spans="1:13" ht="11.25" customHeight="1">
      <c r="A705" s="142" t="s">
        <v>900</v>
      </c>
      <c r="B705" s="142" t="s">
        <v>1665</v>
      </c>
      <c r="C705" s="143">
        <v>3.54</v>
      </c>
      <c r="D705" s="144">
        <v>0.52981</v>
      </c>
      <c r="E705" s="144">
        <v>0.52981</v>
      </c>
      <c r="F705" s="145">
        <v>1</v>
      </c>
      <c r="G705" s="144">
        <f t="shared" si="20"/>
        <v>0.52981</v>
      </c>
      <c r="H705" s="143">
        <v>1.7</v>
      </c>
      <c r="I705" s="146">
        <f t="shared" si="21"/>
        <v>0.90068000000000004</v>
      </c>
      <c r="J705" s="147" t="s">
        <v>1239</v>
      </c>
      <c r="K705" s="148" t="s">
        <v>1241</v>
      </c>
      <c r="L705" s="131"/>
      <c r="M705" s="130"/>
    </row>
    <row r="706" spans="1:13" ht="11.25" customHeight="1">
      <c r="A706" s="131" t="s">
        <v>901</v>
      </c>
      <c r="B706" s="131" t="s">
        <v>1665</v>
      </c>
      <c r="C706" s="149">
        <v>4.51</v>
      </c>
      <c r="D706" s="150">
        <v>0.66881000000000002</v>
      </c>
      <c r="E706" s="150">
        <v>0.66881000000000002</v>
      </c>
      <c r="F706" s="151">
        <v>1</v>
      </c>
      <c r="G706" s="150">
        <f t="shared" si="20"/>
        <v>0.66881000000000002</v>
      </c>
      <c r="H706" s="149">
        <v>1.7</v>
      </c>
      <c r="I706" s="152">
        <f t="shared" si="21"/>
        <v>1.1369800000000001</v>
      </c>
      <c r="J706" s="153" t="s">
        <v>1239</v>
      </c>
      <c r="K706" s="154" t="s">
        <v>1241</v>
      </c>
      <c r="L706" s="131"/>
      <c r="M706" s="130"/>
    </row>
    <row r="707" spans="1:13" ht="11.25" customHeight="1">
      <c r="A707" s="131" t="s">
        <v>902</v>
      </c>
      <c r="B707" s="131" t="s">
        <v>1665</v>
      </c>
      <c r="C707" s="149">
        <v>6.69</v>
      </c>
      <c r="D707" s="150">
        <v>0.95</v>
      </c>
      <c r="E707" s="150">
        <v>0.95</v>
      </c>
      <c r="F707" s="151">
        <v>1</v>
      </c>
      <c r="G707" s="150">
        <f t="shared" si="20"/>
        <v>0.95</v>
      </c>
      <c r="H707" s="149">
        <v>1.7</v>
      </c>
      <c r="I707" s="152">
        <f t="shared" si="21"/>
        <v>1.615</v>
      </c>
      <c r="J707" s="153" t="s">
        <v>1239</v>
      </c>
      <c r="K707" s="154" t="s">
        <v>1241</v>
      </c>
      <c r="L707" s="131"/>
      <c r="M707" s="130"/>
    </row>
    <row r="708" spans="1:13" ht="11.25" customHeight="1">
      <c r="A708" s="155" t="s">
        <v>903</v>
      </c>
      <c r="B708" s="155" t="s">
        <v>1665</v>
      </c>
      <c r="C708" s="156">
        <v>11.36</v>
      </c>
      <c r="D708" s="157">
        <v>1.77955</v>
      </c>
      <c r="E708" s="157">
        <v>1.77955</v>
      </c>
      <c r="F708" s="158">
        <v>1</v>
      </c>
      <c r="G708" s="157">
        <f t="shared" si="20"/>
        <v>1.77955</v>
      </c>
      <c r="H708" s="156">
        <v>1.7</v>
      </c>
      <c r="I708" s="159">
        <f t="shared" si="21"/>
        <v>3.0252400000000002</v>
      </c>
      <c r="J708" s="160" t="s">
        <v>1239</v>
      </c>
      <c r="K708" s="161" t="s">
        <v>1241</v>
      </c>
      <c r="L708" s="131"/>
      <c r="M708" s="130"/>
    </row>
    <row r="709" spans="1:13" ht="11.25" customHeight="1">
      <c r="A709" s="142" t="s">
        <v>904</v>
      </c>
      <c r="B709" s="142" t="s">
        <v>1666</v>
      </c>
      <c r="C709" s="143">
        <v>2.89</v>
      </c>
      <c r="D709" s="144">
        <v>0.38152999999999998</v>
      </c>
      <c r="E709" s="144">
        <v>0.38152999999999998</v>
      </c>
      <c r="F709" s="145">
        <v>1</v>
      </c>
      <c r="G709" s="144">
        <f t="shared" si="20"/>
        <v>0.38152999999999998</v>
      </c>
      <c r="H709" s="143">
        <v>1.7</v>
      </c>
      <c r="I709" s="146">
        <f t="shared" si="21"/>
        <v>0.64859999999999995</v>
      </c>
      <c r="J709" s="147" t="s">
        <v>1239</v>
      </c>
      <c r="K709" s="148" t="s">
        <v>1241</v>
      </c>
      <c r="L709" s="131"/>
      <c r="M709" s="130"/>
    </row>
    <row r="710" spans="1:13" ht="11.25" customHeight="1">
      <c r="A710" s="131" t="s">
        <v>905</v>
      </c>
      <c r="B710" s="131" t="s">
        <v>1666</v>
      </c>
      <c r="C710" s="149">
        <v>4.55</v>
      </c>
      <c r="D710" s="150">
        <v>0.61182999999999998</v>
      </c>
      <c r="E710" s="150">
        <v>0.61182999999999998</v>
      </c>
      <c r="F710" s="151">
        <v>1</v>
      </c>
      <c r="G710" s="150">
        <f t="shared" si="20"/>
        <v>0.61182999999999998</v>
      </c>
      <c r="H710" s="149">
        <v>1.7</v>
      </c>
      <c r="I710" s="152">
        <f t="shared" si="21"/>
        <v>1.0401100000000001</v>
      </c>
      <c r="J710" s="153" t="s">
        <v>1239</v>
      </c>
      <c r="K710" s="154" t="s">
        <v>1241</v>
      </c>
      <c r="L710" s="131"/>
      <c r="M710" s="130"/>
    </row>
    <row r="711" spans="1:13" ht="11.25" customHeight="1">
      <c r="A711" s="131" t="s">
        <v>906</v>
      </c>
      <c r="B711" s="131" t="s">
        <v>1666</v>
      </c>
      <c r="C711" s="149">
        <v>7.28</v>
      </c>
      <c r="D711" s="150">
        <v>1.12676</v>
      </c>
      <c r="E711" s="150">
        <v>1.12676</v>
      </c>
      <c r="F711" s="151">
        <v>1</v>
      </c>
      <c r="G711" s="150">
        <f t="shared" si="20"/>
        <v>1.12676</v>
      </c>
      <c r="H711" s="149">
        <v>1.7</v>
      </c>
      <c r="I711" s="152">
        <f t="shared" si="21"/>
        <v>1.9154899999999999</v>
      </c>
      <c r="J711" s="153" t="s">
        <v>1239</v>
      </c>
      <c r="K711" s="154" t="s">
        <v>1241</v>
      </c>
      <c r="L711" s="131"/>
      <c r="M711" s="130"/>
    </row>
    <row r="712" spans="1:13" ht="11.25" customHeight="1">
      <c r="A712" s="155" t="s">
        <v>907</v>
      </c>
      <c r="B712" s="155" t="s">
        <v>1666</v>
      </c>
      <c r="C712" s="156">
        <v>12.18</v>
      </c>
      <c r="D712" s="157">
        <v>2.3388599999999999</v>
      </c>
      <c r="E712" s="157">
        <v>2.3388599999999999</v>
      </c>
      <c r="F712" s="158">
        <v>1</v>
      </c>
      <c r="G712" s="157">
        <f t="shared" si="20"/>
        <v>2.3388599999999999</v>
      </c>
      <c r="H712" s="156">
        <v>1.7</v>
      </c>
      <c r="I712" s="159">
        <f t="shared" si="21"/>
        <v>3.9760599999999999</v>
      </c>
      <c r="J712" s="160" t="s">
        <v>1239</v>
      </c>
      <c r="K712" s="161" t="s">
        <v>1241</v>
      </c>
      <c r="L712" s="131"/>
      <c r="M712" s="130"/>
    </row>
    <row r="713" spans="1:13" ht="11.25" customHeight="1">
      <c r="A713" s="142" t="s">
        <v>908</v>
      </c>
      <c r="B713" s="142" t="s">
        <v>1667</v>
      </c>
      <c r="C713" s="143">
        <v>2.83</v>
      </c>
      <c r="D713" s="144">
        <v>0.52366000000000001</v>
      </c>
      <c r="E713" s="144">
        <v>0.52366000000000001</v>
      </c>
      <c r="F713" s="145">
        <v>1</v>
      </c>
      <c r="G713" s="144">
        <f t="shared" si="20"/>
        <v>0.52366000000000001</v>
      </c>
      <c r="H713" s="143">
        <v>1.7</v>
      </c>
      <c r="I713" s="146">
        <f t="shared" si="21"/>
        <v>0.89022000000000001</v>
      </c>
      <c r="J713" s="147" t="s">
        <v>1239</v>
      </c>
      <c r="K713" s="148" t="s">
        <v>1241</v>
      </c>
      <c r="L713" s="131"/>
      <c r="M713" s="130"/>
    </row>
    <row r="714" spans="1:13" ht="11.25" customHeight="1">
      <c r="A714" s="131" t="s">
        <v>909</v>
      </c>
      <c r="B714" s="131" t="s">
        <v>1667</v>
      </c>
      <c r="C714" s="149">
        <v>3.95</v>
      </c>
      <c r="D714" s="150">
        <v>0.67481000000000002</v>
      </c>
      <c r="E714" s="150">
        <v>0.67481000000000002</v>
      </c>
      <c r="F714" s="151">
        <v>1</v>
      </c>
      <c r="G714" s="150">
        <f t="shared" si="20"/>
        <v>0.67481000000000002</v>
      </c>
      <c r="H714" s="149">
        <v>1.7</v>
      </c>
      <c r="I714" s="152">
        <f t="shared" si="21"/>
        <v>1.1471800000000001</v>
      </c>
      <c r="J714" s="153" t="s">
        <v>1239</v>
      </c>
      <c r="K714" s="154" t="s">
        <v>1241</v>
      </c>
      <c r="L714" s="131"/>
      <c r="M714" s="130"/>
    </row>
    <row r="715" spans="1:13" ht="11.25" customHeight="1">
      <c r="A715" s="131" t="s">
        <v>910</v>
      </c>
      <c r="B715" s="131" t="s">
        <v>1667</v>
      </c>
      <c r="C715" s="149">
        <v>5.95</v>
      </c>
      <c r="D715" s="150">
        <v>0.98446999999999996</v>
      </c>
      <c r="E715" s="150">
        <v>0.98446999999999996</v>
      </c>
      <c r="F715" s="151">
        <v>1</v>
      </c>
      <c r="G715" s="150">
        <f t="shared" si="20"/>
        <v>0.98446999999999996</v>
      </c>
      <c r="H715" s="149">
        <v>1.7</v>
      </c>
      <c r="I715" s="152">
        <f t="shared" si="21"/>
        <v>1.6736</v>
      </c>
      <c r="J715" s="153" t="s">
        <v>1239</v>
      </c>
      <c r="K715" s="154" t="s">
        <v>1241</v>
      </c>
      <c r="L715" s="131"/>
      <c r="M715" s="130"/>
    </row>
    <row r="716" spans="1:13" ht="11.25" customHeight="1">
      <c r="A716" s="155" t="s">
        <v>911</v>
      </c>
      <c r="B716" s="155" t="s">
        <v>1667</v>
      </c>
      <c r="C716" s="156">
        <v>7.87</v>
      </c>
      <c r="D716" s="157">
        <v>1.45126</v>
      </c>
      <c r="E716" s="157">
        <v>1.45126</v>
      </c>
      <c r="F716" s="158">
        <v>1</v>
      </c>
      <c r="G716" s="157">
        <f t="shared" si="20"/>
        <v>1.45126</v>
      </c>
      <c r="H716" s="156">
        <v>1.7</v>
      </c>
      <c r="I716" s="159">
        <f t="shared" si="21"/>
        <v>2.4671400000000001</v>
      </c>
      <c r="J716" s="160" t="s">
        <v>1239</v>
      </c>
      <c r="K716" s="161" t="s">
        <v>1241</v>
      </c>
      <c r="L716" s="131"/>
      <c r="M716" s="130"/>
    </row>
    <row r="717" spans="1:13" ht="11.25" customHeight="1">
      <c r="A717" s="142" t="s">
        <v>912</v>
      </c>
      <c r="B717" s="142" t="s">
        <v>1668</v>
      </c>
      <c r="C717" s="143">
        <v>2.81</v>
      </c>
      <c r="D717" s="144">
        <v>0.41960999999999998</v>
      </c>
      <c r="E717" s="144">
        <v>0.41960999999999998</v>
      </c>
      <c r="F717" s="145">
        <v>1</v>
      </c>
      <c r="G717" s="144">
        <f t="shared" ref="G717:G780" si="22">ROUND(F717*D717,5)</f>
        <v>0.41960999999999998</v>
      </c>
      <c r="H717" s="143">
        <v>1.7</v>
      </c>
      <c r="I717" s="146">
        <f t="shared" ref="I717:I780" si="23">ROUND(H717*G717,5)</f>
        <v>0.71333999999999997</v>
      </c>
      <c r="J717" s="147" t="s">
        <v>1239</v>
      </c>
      <c r="K717" s="148" t="s">
        <v>1241</v>
      </c>
      <c r="L717" s="131"/>
      <c r="M717" s="130"/>
    </row>
    <row r="718" spans="1:13" ht="11.25" customHeight="1">
      <c r="A718" s="131" t="s">
        <v>913</v>
      </c>
      <c r="B718" s="131" t="s">
        <v>1668</v>
      </c>
      <c r="C718" s="149">
        <v>3.88</v>
      </c>
      <c r="D718" s="150">
        <v>0.57279999999999998</v>
      </c>
      <c r="E718" s="150">
        <v>0.57279999999999998</v>
      </c>
      <c r="F718" s="151">
        <v>1</v>
      </c>
      <c r="G718" s="150">
        <f t="shared" si="22"/>
        <v>0.57279999999999998</v>
      </c>
      <c r="H718" s="149">
        <v>1.7</v>
      </c>
      <c r="I718" s="152">
        <f t="shared" si="23"/>
        <v>0.97375999999999996</v>
      </c>
      <c r="J718" s="153" t="s">
        <v>1239</v>
      </c>
      <c r="K718" s="154" t="s">
        <v>1241</v>
      </c>
      <c r="L718" s="131"/>
      <c r="M718" s="130"/>
    </row>
    <row r="719" spans="1:13" ht="11.25" customHeight="1">
      <c r="A719" s="131" t="s">
        <v>914</v>
      </c>
      <c r="B719" s="131" t="s">
        <v>1668</v>
      </c>
      <c r="C719" s="149">
        <v>5.58</v>
      </c>
      <c r="D719" s="150">
        <v>0.84940000000000004</v>
      </c>
      <c r="E719" s="150">
        <v>0.84940000000000004</v>
      </c>
      <c r="F719" s="151">
        <v>1</v>
      </c>
      <c r="G719" s="150">
        <f t="shared" si="22"/>
        <v>0.84940000000000004</v>
      </c>
      <c r="H719" s="149">
        <v>1.7</v>
      </c>
      <c r="I719" s="152">
        <f t="shared" si="23"/>
        <v>1.44398</v>
      </c>
      <c r="J719" s="153" t="s">
        <v>1239</v>
      </c>
      <c r="K719" s="154" t="s">
        <v>1241</v>
      </c>
      <c r="L719" s="131"/>
      <c r="M719" s="130"/>
    </row>
    <row r="720" spans="1:13" ht="11.25" customHeight="1">
      <c r="A720" s="155" t="s">
        <v>915</v>
      </c>
      <c r="B720" s="155" t="s">
        <v>1668</v>
      </c>
      <c r="C720" s="156">
        <v>9.49</v>
      </c>
      <c r="D720" s="157">
        <v>1.5885499999999999</v>
      </c>
      <c r="E720" s="157">
        <v>1.5885499999999999</v>
      </c>
      <c r="F720" s="158">
        <v>1</v>
      </c>
      <c r="G720" s="157">
        <f t="shared" si="22"/>
        <v>1.5885499999999999</v>
      </c>
      <c r="H720" s="156">
        <v>1.7</v>
      </c>
      <c r="I720" s="159">
        <f t="shared" si="23"/>
        <v>2.7005400000000002</v>
      </c>
      <c r="J720" s="160" t="s">
        <v>1239</v>
      </c>
      <c r="K720" s="161" t="s">
        <v>1241</v>
      </c>
      <c r="L720" s="131"/>
      <c r="M720" s="130"/>
    </row>
    <row r="721" spans="1:13" ht="11.25" customHeight="1">
      <c r="A721" s="142" t="s">
        <v>916</v>
      </c>
      <c r="B721" s="142" t="s">
        <v>1669</v>
      </c>
      <c r="C721" s="143">
        <v>1.99</v>
      </c>
      <c r="D721" s="144">
        <v>0.48536000000000001</v>
      </c>
      <c r="E721" s="144">
        <v>0.48536000000000001</v>
      </c>
      <c r="F721" s="145">
        <v>1</v>
      </c>
      <c r="G721" s="144">
        <f t="shared" si="22"/>
        <v>0.48536000000000001</v>
      </c>
      <c r="H721" s="143">
        <v>1.7</v>
      </c>
      <c r="I721" s="146">
        <f t="shared" si="23"/>
        <v>0.82511000000000001</v>
      </c>
      <c r="J721" s="147" t="s">
        <v>1239</v>
      </c>
      <c r="K721" s="148" t="s">
        <v>1241</v>
      </c>
      <c r="L721" s="131"/>
      <c r="M721" s="130"/>
    </row>
    <row r="722" spans="1:13" ht="11.25" customHeight="1">
      <c r="A722" s="131" t="s">
        <v>917</v>
      </c>
      <c r="B722" s="131" t="s">
        <v>1669</v>
      </c>
      <c r="C722" s="149">
        <v>2.96</v>
      </c>
      <c r="D722" s="150">
        <v>0.63402000000000003</v>
      </c>
      <c r="E722" s="150">
        <v>0.63402000000000003</v>
      </c>
      <c r="F722" s="151">
        <v>1</v>
      </c>
      <c r="G722" s="150">
        <f t="shared" si="22"/>
        <v>0.63402000000000003</v>
      </c>
      <c r="H722" s="149">
        <v>1.7</v>
      </c>
      <c r="I722" s="152">
        <f t="shared" si="23"/>
        <v>1.0778300000000001</v>
      </c>
      <c r="J722" s="153" t="s">
        <v>1239</v>
      </c>
      <c r="K722" s="154" t="s">
        <v>1241</v>
      </c>
      <c r="L722" s="131"/>
      <c r="M722" s="130"/>
    </row>
    <row r="723" spans="1:13" ht="11.25" customHeight="1">
      <c r="A723" s="131" t="s">
        <v>918</v>
      </c>
      <c r="B723" s="131" t="s">
        <v>1669</v>
      </c>
      <c r="C723" s="149">
        <v>4.7</v>
      </c>
      <c r="D723" s="150">
        <v>0.93569999999999998</v>
      </c>
      <c r="E723" s="150">
        <v>0.93569999999999998</v>
      </c>
      <c r="F723" s="151">
        <v>1</v>
      </c>
      <c r="G723" s="150">
        <f t="shared" si="22"/>
        <v>0.93569999999999998</v>
      </c>
      <c r="H723" s="149">
        <v>1.7</v>
      </c>
      <c r="I723" s="152">
        <f t="shared" si="23"/>
        <v>1.5906899999999999</v>
      </c>
      <c r="J723" s="153" t="s">
        <v>1239</v>
      </c>
      <c r="K723" s="154" t="s">
        <v>1241</v>
      </c>
      <c r="L723" s="131"/>
      <c r="M723" s="130"/>
    </row>
    <row r="724" spans="1:13" ht="11.25" customHeight="1">
      <c r="A724" s="155" t="s">
        <v>919</v>
      </c>
      <c r="B724" s="155" t="s">
        <v>1669</v>
      </c>
      <c r="C724" s="156">
        <v>7.34</v>
      </c>
      <c r="D724" s="157">
        <v>1.7121599999999999</v>
      </c>
      <c r="E724" s="157">
        <v>1.7121599999999999</v>
      </c>
      <c r="F724" s="158">
        <v>1</v>
      </c>
      <c r="G724" s="157">
        <f t="shared" si="22"/>
        <v>1.7121599999999999</v>
      </c>
      <c r="H724" s="156">
        <v>1.7</v>
      </c>
      <c r="I724" s="159">
        <f t="shared" si="23"/>
        <v>2.9106700000000001</v>
      </c>
      <c r="J724" s="160" t="s">
        <v>1239</v>
      </c>
      <c r="K724" s="161" t="s">
        <v>1241</v>
      </c>
      <c r="L724" s="131"/>
      <c r="M724" s="130"/>
    </row>
    <row r="725" spans="1:13" ht="11.25" customHeight="1">
      <c r="A725" s="142" t="s">
        <v>920</v>
      </c>
      <c r="B725" s="142" t="s">
        <v>1670</v>
      </c>
      <c r="C725" s="143">
        <v>2.46</v>
      </c>
      <c r="D725" s="144">
        <v>0.40266000000000002</v>
      </c>
      <c r="E725" s="144">
        <v>0.40266000000000002</v>
      </c>
      <c r="F725" s="145">
        <v>1</v>
      </c>
      <c r="G725" s="144">
        <f t="shared" si="22"/>
        <v>0.40266000000000002</v>
      </c>
      <c r="H725" s="143">
        <v>1.7</v>
      </c>
      <c r="I725" s="146">
        <f t="shared" si="23"/>
        <v>0.68452000000000002</v>
      </c>
      <c r="J725" s="147" t="s">
        <v>1239</v>
      </c>
      <c r="K725" s="148" t="s">
        <v>1241</v>
      </c>
      <c r="L725" s="131"/>
      <c r="M725" s="130"/>
    </row>
    <row r="726" spans="1:13" ht="11.25" customHeight="1">
      <c r="A726" s="131" t="s">
        <v>921</v>
      </c>
      <c r="B726" s="131" t="s">
        <v>1670</v>
      </c>
      <c r="C726" s="149">
        <v>3.46</v>
      </c>
      <c r="D726" s="150">
        <v>0.54161999999999999</v>
      </c>
      <c r="E726" s="150">
        <v>0.54161999999999999</v>
      </c>
      <c r="F726" s="151">
        <v>1</v>
      </c>
      <c r="G726" s="150">
        <f t="shared" si="22"/>
        <v>0.54161999999999999</v>
      </c>
      <c r="H726" s="149">
        <v>1.7</v>
      </c>
      <c r="I726" s="152">
        <f t="shared" si="23"/>
        <v>0.92074999999999996</v>
      </c>
      <c r="J726" s="153" t="s">
        <v>1239</v>
      </c>
      <c r="K726" s="154" t="s">
        <v>1241</v>
      </c>
      <c r="L726" s="131"/>
      <c r="M726" s="130"/>
    </row>
    <row r="727" spans="1:13" ht="11.25" customHeight="1">
      <c r="A727" s="131" t="s">
        <v>922</v>
      </c>
      <c r="B727" s="131" t="s">
        <v>1670</v>
      </c>
      <c r="C727" s="149">
        <v>5.3</v>
      </c>
      <c r="D727" s="150">
        <v>0.82345000000000002</v>
      </c>
      <c r="E727" s="150">
        <v>0.82345000000000002</v>
      </c>
      <c r="F727" s="151">
        <v>1</v>
      </c>
      <c r="G727" s="150">
        <f t="shared" si="22"/>
        <v>0.82345000000000002</v>
      </c>
      <c r="H727" s="149">
        <v>1.7</v>
      </c>
      <c r="I727" s="152">
        <f t="shared" si="23"/>
        <v>1.3998699999999999</v>
      </c>
      <c r="J727" s="153" t="s">
        <v>1239</v>
      </c>
      <c r="K727" s="154" t="s">
        <v>1241</v>
      </c>
      <c r="L727" s="131"/>
      <c r="M727" s="130"/>
    </row>
    <row r="728" spans="1:13" ht="11.25" customHeight="1">
      <c r="A728" s="155" t="s">
        <v>923</v>
      </c>
      <c r="B728" s="155" t="s">
        <v>1670</v>
      </c>
      <c r="C728" s="156">
        <v>9.23</v>
      </c>
      <c r="D728" s="157">
        <v>1.5557099999999999</v>
      </c>
      <c r="E728" s="157">
        <v>1.5557099999999999</v>
      </c>
      <c r="F728" s="158">
        <v>1</v>
      </c>
      <c r="G728" s="157">
        <f t="shared" si="22"/>
        <v>1.5557099999999999</v>
      </c>
      <c r="H728" s="156">
        <v>1.7</v>
      </c>
      <c r="I728" s="159">
        <f t="shared" si="23"/>
        <v>2.6447099999999999</v>
      </c>
      <c r="J728" s="160" t="s">
        <v>1239</v>
      </c>
      <c r="K728" s="161" t="s">
        <v>1241</v>
      </c>
      <c r="L728" s="131"/>
      <c r="M728" s="130"/>
    </row>
    <row r="729" spans="1:13" ht="11.25" customHeight="1">
      <c r="A729" s="142" t="s">
        <v>924</v>
      </c>
      <c r="B729" s="142" t="s">
        <v>1671</v>
      </c>
      <c r="C729" s="143">
        <v>2.41</v>
      </c>
      <c r="D729" s="144">
        <v>1.28217</v>
      </c>
      <c r="E729" s="144">
        <v>1.28217</v>
      </c>
      <c r="F729" s="145">
        <v>1</v>
      </c>
      <c r="G729" s="144">
        <f t="shared" si="22"/>
        <v>1.28217</v>
      </c>
      <c r="H729" s="143">
        <v>1.7</v>
      </c>
      <c r="I729" s="146">
        <f t="shared" si="23"/>
        <v>2.1796899999999999</v>
      </c>
      <c r="J729" s="147" t="s">
        <v>1239</v>
      </c>
      <c r="K729" s="148" t="s">
        <v>1241</v>
      </c>
      <c r="L729" s="131"/>
      <c r="M729" s="130"/>
    </row>
    <row r="730" spans="1:13" ht="11.25" customHeight="1">
      <c r="A730" s="131" t="s">
        <v>925</v>
      </c>
      <c r="B730" s="131" t="s">
        <v>1671</v>
      </c>
      <c r="C730" s="149">
        <v>5.84</v>
      </c>
      <c r="D730" s="150">
        <v>2.2904900000000001</v>
      </c>
      <c r="E730" s="150">
        <v>2.2904900000000001</v>
      </c>
      <c r="F730" s="151">
        <v>1</v>
      </c>
      <c r="G730" s="150">
        <f t="shared" si="22"/>
        <v>2.2904900000000001</v>
      </c>
      <c r="H730" s="149">
        <v>1.7</v>
      </c>
      <c r="I730" s="152">
        <f t="shared" si="23"/>
        <v>3.8938299999999999</v>
      </c>
      <c r="J730" s="153" t="s">
        <v>1239</v>
      </c>
      <c r="K730" s="154" t="s">
        <v>1241</v>
      </c>
      <c r="L730" s="131"/>
      <c r="M730" s="130"/>
    </row>
    <row r="731" spans="1:13" ht="11.25" customHeight="1">
      <c r="A731" s="131" t="s">
        <v>926</v>
      </c>
      <c r="B731" s="131" t="s">
        <v>1671</v>
      </c>
      <c r="C731" s="149">
        <v>8.4700000000000006</v>
      </c>
      <c r="D731" s="150">
        <v>2.7563200000000001</v>
      </c>
      <c r="E731" s="150">
        <v>2.7563200000000001</v>
      </c>
      <c r="F731" s="151">
        <v>1</v>
      </c>
      <c r="G731" s="150">
        <f t="shared" si="22"/>
        <v>2.7563200000000001</v>
      </c>
      <c r="H731" s="149">
        <v>1.7</v>
      </c>
      <c r="I731" s="152">
        <f t="shared" si="23"/>
        <v>4.68574</v>
      </c>
      <c r="J731" s="153" t="s">
        <v>1239</v>
      </c>
      <c r="K731" s="154" t="s">
        <v>1241</v>
      </c>
      <c r="L731" s="131"/>
      <c r="M731" s="130"/>
    </row>
    <row r="732" spans="1:13" ht="11.25" customHeight="1">
      <c r="A732" s="155" t="s">
        <v>927</v>
      </c>
      <c r="B732" s="155" t="s">
        <v>1671</v>
      </c>
      <c r="C732" s="156">
        <v>12.02</v>
      </c>
      <c r="D732" s="157">
        <v>4.0105300000000002</v>
      </c>
      <c r="E732" s="157">
        <v>4.0105300000000002</v>
      </c>
      <c r="F732" s="158">
        <v>1</v>
      </c>
      <c r="G732" s="157">
        <f t="shared" si="22"/>
        <v>4.0105300000000002</v>
      </c>
      <c r="H732" s="156">
        <v>1.7</v>
      </c>
      <c r="I732" s="159">
        <f t="shared" si="23"/>
        <v>6.8178999999999998</v>
      </c>
      <c r="J732" s="160" t="s">
        <v>1239</v>
      </c>
      <c r="K732" s="161" t="s">
        <v>1241</v>
      </c>
      <c r="L732" s="131"/>
      <c r="M732" s="130"/>
    </row>
    <row r="733" spans="1:13" ht="11.25" customHeight="1">
      <c r="A733" s="142" t="s">
        <v>928</v>
      </c>
      <c r="B733" s="142" t="s">
        <v>1672</v>
      </c>
      <c r="C733" s="143">
        <v>1.57</v>
      </c>
      <c r="D733" s="144">
        <v>1.1465099999999999</v>
      </c>
      <c r="E733" s="144">
        <v>1.1465099999999999</v>
      </c>
      <c r="F733" s="145">
        <v>1</v>
      </c>
      <c r="G733" s="144">
        <f t="shared" si="22"/>
        <v>1.1465099999999999</v>
      </c>
      <c r="H733" s="143">
        <v>1.7</v>
      </c>
      <c r="I733" s="146">
        <f t="shared" si="23"/>
        <v>1.9490700000000001</v>
      </c>
      <c r="J733" s="147" t="s">
        <v>1239</v>
      </c>
      <c r="K733" s="148" t="s">
        <v>1241</v>
      </c>
      <c r="L733" s="131"/>
      <c r="M733" s="130"/>
    </row>
    <row r="734" spans="1:13" ht="11.25" customHeight="1">
      <c r="A734" s="131" t="s">
        <v>929</v>
      </c>
      <c r="B734" s="131" t="s">
        <v>1672</v>
      </c>
      <c r="C734" s="149">
        <v>1.95</v>
      </c>
      <c r="D734" s="150">
        <v>1.3177000000000001</v>
      </c>
      <c r="E734" s="150">
        <v>1.3177000000000001</v>
      </c>
      <c r="F734" s="151">
        <v>1</v>
      </c>
      <c r="G734" s="150">
        <f t="shared" si="22"/>
        <v>1.3177000000000001</v>
      </c>
      <c r="H734" s="149">
        <v>1.7</v>
      </c>
      <c r="I734" s="152">
        <f t="shared" si="23"/>
        <v>2.2400899999999999</v>
      </c>
      <c r="J734" s="153" t="s">
        <v>1239</v>
      </c>
      <c r="K734" s="154" t="s">
        <v>1241</v>
      </c>
      <c r="L734" s="131"/>
      <c r="M734" s="130"/>
    </row>
    <row r="735" spans="1:13" ht="11.25" customHeight="1">
      <c r="A735" s="131" t="s">
        <v>930</v>
      </c>
      <c r="B735" s="131" t="s">
        <v>1672</v>
      </c>
      <c r="C735" s="149">
        <v>4.04</v>
      </c>
      <c r="D735" s="150">
        <v>1.8640099999999999</v>
      </c>
      <c r="E735" s="150">
        <v>1.8640099999999999</v>
      </c>
      <c r="F735" s="151">
        <v>1</v>
      </c>
      <c r="G735" s="150">
        <f t="shared" si="22"/>
        <v>1.8640099999999999</v>
      </c>
      <c r="H735" s="149">
        <v>1.7</v>
      </c>
      <c r="I735" s="152">
        <f t="shared" si="23"/>
        <v>3.1688200000000002</v>
      </c>
      <c r="J735" s="153" t="s">
        <v>1239</v>
      </c>
      <c r="K735" s="154" t="s">
        <v>1241</v>
      </c>
      <c r="L735" s="131"/>
      <c r="M735" s="130"/>
    </row>
    <row r="736" spans="1:13" ht="11.25" customHeight="1">
      <c r="A736" s="155" t="s">
        <v>931</v>
      </c>
      <c r="B736" s="155" t="s">
        <v>1672</v>
      </c>
      <c r="C736" s="156">
        <v>12.34</v>
      </c>
      <c r="D736" s="157">
        <v>4.3898999999999999</v>
      </c>
      <c r="E736" s="157">
        <v>4.3898999999999999</v>
      </c>
      <c r="F736" s="158">
        <v>1</v>
      </c>
      <c r="G736" s="157">
        <f t="shared" si="22"/>
        <v>4.3898999999999999</v>
      </c>
      <c r="H736" s="156">
        <v>1.7</v>
      </c>
      <c r="I736" s="159">
        <f t="shared" si="23"/>
        <v>7.4628300000000003</v>
      </c>
      <c r="J736" s="160" t="s">
        <v>1239</v>
      </c>
      <c r="K736" s="161" t="s">
        <v>1241</v>
      </c>
      <c r="L736" s="131"/>
      <c r="M736" s="130"/>
    </row>
    <row r="737" spans="1:13" ht="11.25" customHeight="1">
      <c r="A737" s="142" t="s">
        <v>932</v>
      </c>
      <c r="B737" s="142" t="s">
        <v>1673</v>
      </c>
      <c r="C737" s="143">
        <v>1.4</v>
      </c>
      <c r="D737" s="144">
        <v>0.85397000000000001</v>
      </c>
      <c r="E737" s="144">
        <v>0.85397000000000001</v>
      </c>
      <c r="F737" s="145">
        <v>1</v>
      </c>
      <c r="G737" s="144">
        <f t="shared" si="22"/>
        <v>0.85397000000000001</v>
      </c>
      <c r="H737" s="143">
        <v>1.7</v>
      </c>
      <c r="I737" s="146">
        <f t="shared" si="23"/>
        <v>1.4517500000000001</v>
      </c>
      <c r="J737" s="147" t="s">
        <v>1239</v>
      </c>
      <c r="K737" s="148" t="s">
        <v>1241</v>
      </c>
      <c r="L737" s="131"/>
      <c r="M737" s="130"/>
    </row>
    <row r="738" spans="1:13" ht="11.25" customHeight="1">
      <c r="A738" s="131" t="s">
        <v>933</v>
      </c>
      <c r="B738" s="131" t="s">
        <v>1673</v>
      </c>
      <c r="C738" s="149">
        <v>2.77</v>
      </c>
      <c r="D738" s="150">
        <v>1.2637499999999999</v>
      </c>
      <c r="E738" s="150">
        <v>1.2637499999999999</v>
      </c>
      <c r="F738" s="151">
        <v>1</v>
      </c>
      <c r="G738" s="150">
        <f t="shared" si="22"/>
        <v>1.2637499999999999</v>
      </c>
      <c r="H738" s="149">
        <v>1.7</v>
      </c>
      <c r="I738" s="152">
        <f t="shared" si="23"/>
        <v>2.14838</v>
      </c>
      <c r="J738" s="153" t="s">
        <v>1239</v>
      </c>
      <c r="K738" s="154" t="s">
        <v>1241</v>
      </c>
      <c r="L738" s="131"/>
      <c r="M738" s="130"/>
    </row>
    <row r="739" spans="1:13" ht="11.25" customHeight="1">
      <c r="A739" s="131" t="s">
        <v>934</v>
      </c>
      <c r="B739" s="131" t="s">
        <v>1673</v>
      </c>
      <c r="C739" s="149">
        <v>7.19</v>
      </c>
      <c r="D739" s="150">
        <v>2.1168100000000001</v>
      </c>
      <c r="E739" s="150">
        <v>2.1168100000000001</v>
      </c>
      <c r="F739" s="151">
        <v>1</v>
      </c>
      <c r="G739" s="150">
        <f t="shared" si="22"/>
        <v>2.1168100000000001</v>
      </c>
      <c r="H739" s="149">
        <v>1.7</v>
      </c>
      <c r="I739" s="152">
        <f t="shared" si="23"/>
        <v>3.5985800000000001</v>
      </c>
      <c r="J739" s="153" t="s">
        <v>1239</v>
      </c>
      <c r="K739" s="154" t="s">
        <v>1241</v>
      </c>
      <c r="L739" s="131"/>
      <c r="M739" s="130"/>
    </row>
    <row r="740" spans="1:13" ht="11.25" customHeight="1">
      <c r="A740" s="155" t="s">
        <v>935</v>
      </c>
      <c r="B740" s="155" t="s">
        <v>1673</v>
      </c>
      <c r="C740" s="156">
        <v>14.25</v>
      </c>
      <c r="D740" s="157">
        <v>4.14323</v>
      </c>
      <c r="E740" s="157">
        <v>4.14323</v>
      </c>
      <c r="F740" s="158">
        <v>1</v>
      </c>
      <c r="G740" s="157">
        <f t="shared" si="22"/>
        <v>4.14323</v>
      </c>
      <c r="H740" s="156">
        <v>1.7</v>
      </c>
      <c r="I740" s="159">
        <f t="shared" si="23"/>
        <v>7.0434900000000003</v>
      </c>
      <c r="J740" s="160" t="s">
        <v>1239</v>
      </c>
      <c r="K740" s="161" t="s">
        <v>1241</v>
      </c>
      <c r="L740" s="131"/>
      <c r="M740" s="130"/>
    </row>
    <row r="741" spans="1:13" ht="11.25" customHeight="1">
      <c r="A741" s="142" t="s">
        <v>936</v>
      </c>
      <c r="B741" s="142" t="s">
        <v>1674</v>
      </c>
      <c r="C741" s="143">
        <v>3.73</v>
      </c>
      <c r="D741" s="144">
        <v>1.24057</v>
      </c>
      <c r="E741" s="144">
        <v>1.24057</v>
      </c>
      <c r="F741" s="145">
        <v>1</v>
      </c>
      <c r="G741" s="144">
        <f t="shared" si="22"/>
        <v>1.24057</v>
      </c>
      <c r="H741" s="143">
        <v>1.7</v>
      </c>
      <c r="I741" s="146">
        <f t="shared" si="23"/>
        <v>2.1089699999999998</v>
      </c>
      <c r="J741" s="147" t="s">
        <v>1239</v>
      </c>
      <c r="K741" s="148" t="s">
        <v>1241</v>
      </c>
      <c r="L741" s="131"/>
      <c r="M741" s="130"/>
    </row>
    <row r="742" spans="1:13" ht="11.25" customHeight="1">
      <c r="A742" s="131" t="s">
        <v>937</v>
      </c>
      <c r="B742" s="131" t="s">
        <v>1674</v>
      </c>
      <c r="C742" s="149">
        <v>5.5</v>
      </c>
      <c r="D742" s="150">
        <v>1.49044</v>
      </c>
      <c r="E742" s="150">
        <v>1.49044</v>
      </c>
      <c r="F742" s="151">
        <v>1</v>
      </c>
      <c r="G742" s="150">
        <f t="shared" si="22"/>
        <v>1.49044</v>
      </c>
      <c r="H742" s="149">
        <v>1.7</v>
      </c>
      <c r="I742" s="152">
        <f t="shared" si="23"/>
        <v>2.5337499999999999</v>
      </c>
      <c r="J742" s="153" t="s">
        <v>1239</v>
      </c>
      <c r="K742" s="154" t="s">
        <v>1241</v>
      </c>
      <c r="L742" s="131"/>
      <c r="M742" s="130"/>
    </row>
    <row r="743" spans="1:13" ht="11.25" customHeight="1">
      <c r="A743" s="131" t="s">
        <v>938</v>
      </c>
      <c r="B743" s="131" t="s">
        <v>1674</v>
      </c>
      <c r="C743" s="149">
        <v>9.14</v>
      </c>
      <c r="D743" s="150">
        <v>2.1535000000000002</v>
      </c>
      <c r="E743" s="150">
        <v>2.1535000000000002</v>
      </c>
      <c r="F743" s="151">
        <v>1</v>
      </c>
      <c r="G743" s="150">
        <f t="shared" si="22"/>
        <v>2.1535000000000002</v>
      </c>
      <c r="H743" s="149">
        <v>1.7</v>
      </c>
      <c r="I743" s="152">
        <f t="shared" si="23"/>
        <v>3.6609500000000001</v>
      </c>
      <c r="J743" s="153" t="s">
        <v>1239</v>
      </c>
      <c r="K743" s="154" t="s">
        <v>1241</v>
      </c>
      <c r="L743" s="131"/>
      <c r="M743" s="130"/>
    </row>
    <row r="744" spans="1:13" ht="11.25" customHeight="1">
      <c r="A744" s="155" t="s">
        <v>939</v>
      </c>
      <c r="B744" s="155" t="s">
        <v>1674</v>
      </c>
      <c r="C744" s="156">
        <v>19.350000000000001</v>
      </c>
      <c r="D744" s="157">
        <v>4.3827699999999998</v>
      </c>
      <c r="E744" s="157">
        <v>4.3827699999999998</v>
      </c>
      <c r="F744" s="158">
        <v>1</v>
      </c>
      <c r="G744" s="157">
        <f t="shared" si="22"/>
        <v>4.3827699999999998</v>
      </c>
      <c r="H744" s="156">
        <v>1.7</v>
      </c>
      <c r="I744" s="159">
        <f t="shared" si="23"/>
        <v>7.4507099999999999</v>
      </c>
      <c r="J744" s="160" t="s">
        <v>1239</v>
      </c>
      <c r="K744" s="161" t="s">
        <v>1241</v>
      </c>
      <c r="L744" s="131"/>
      <c r="M744" s="130"/>
    </row>
    <row r="745" spans="1:13" ht="11.25" customHeight="1">
      <c r="A745" s="142" t="s">
        <v>940</v>
      </c>
      <c r="B745" s="142" t="s">
        <v>1304</v>
      </c>
      <c r="C745" s="143">
        <v>2.44</v>
      </c>
      <c r="D745" s="144">
        <v>0.42148999999999998</v>
      </c>
      <c r="E745" s="144">
        <v>0.42148999999999998</v>
      </c>
      <c r="F745" s="145">
        <v>1</v>
      </c>
      <c r="G745" s="144">
        <f t="shared" si="22"/>
        <v>0.42148999999999998</v>
      </c>
      <c r="H745" s="143">
        <v>1.7</v>
      </c>
      <c r="I745" s="146">
        <f t="shared" si="23"/>
        <v>0.71653</v>
      </c>
      <c r="J745" s="147" t="s">
        <v>1239</v>
      </c>
      <c r="K745" s="148" t="s">
        <v>1241</v>
      </c>
      <c r="L745" s="131"/>
      <c r="M745" s="130"/>
    </row>
    <row r="746" spans="1:13" ht="11.25" customHeight="1">
      <c r="A746" s="131" t="s">
        <v>941</v>
      </c>
      <c r="B746" s="131" t="s">
        <v>1304</v>
      </c>
      <c r="C746" s="149">
        <v>2.66</v>
      </c>
      <c r="D746" s="150">
        <v>0.54554000000000002</v>
      </c>
      <c r="E746" s="150">
        <v>0.54554000000000002</v>
      </c>
      <c r="F746" s="151">
        <v>1</v>
      </c>
      <c r="G746" s="150">
        <f t="shared" si="22"/>
        <v>0.54554000000000002</v>
      </c>
      <c r="H746" s="149">
        <v>1.7</v>
      </c>
      <c r="I746" s="152">
        <f t="shared" si="23"/>
        <v>0.92742000000000002</v>
      </c>
      <c r="J746" s="153" t="s">
        <v>1239</v>
      </c>
      <c r="K746" s="154" t="s">
        <v>1241</v>
      </c>
      <c r="L746" s="131"/>
      <c r="M746" s="130"/>
    </row>
    <row r="747" spans="1:13" ht="11.25" customHeight="1">
      <c r="A747" s="131" t="s">
        <v>942</v>
      </c>
      <c r="B747" s="131" t="s">
        <v>1304</v>
      </c>
      <c r="C747" s="149">
        <v>4.1399999999999997</v>
      </c>
      <c r="D747" s="150">
        <v>0.78525</v>
      </c>
      <c r="E747" s="150">
        <v>0.78525</v>
      </c>
      <c r="F747" s="151">
        <v>1</v>
      </c>
      <c r="G747" s="150">
        <f t="shared" si="22"/>
        <v>0.78525</v>
      </c>
      <c r="H747" s="149">
        <v>1.7</v>
      </c>
      <c r="I747" s="152">
        <f t="shared" si="23"/>
        <v>1.3349299999999999</v>
      </c>
      <c r="J747" s="153" t="s">
        <v>1239</v>
      </c>
      <c r="K747" s="154" t="s">
        <v>1241</v>
      </c>
      <c r="L747" s="131"/>
      <c r="M747" s="130"/>
    </row>
    <row r="748" spans="1:13" ht="11.25" customHeight="1">
      <c r="A748" s="155" t="s">
        <v>943</v>
      </c>
      <c r="B748" s="155" t="s">
        <v>1304</v>
      </c>
      <c r="C748" s="156">
        <v>7.64</v>
      </c>
      <c r="D748" s="157">
        <v>1.5962000000000001</v>
      </c>
      <c r="E748" s="157">
        <v>1.5962000000000001</v>
      </c>
      <c r="F748" s="158">
        <v>1</v>
      </c>
      <c r="G748" s="157">
        <f t="shared" si="22"/>
        <v>1.5962000000000001</v>
      </c>
      <c r="H748" s="156">
        <v>1.7</v>
      </c>
      <c r="I748" s="159">
        <f t="shared" si="23"/>
        <v>2.7135400000000001</v>
      </c>
      <c r="J748" s="160" t="s">
        <v>1239</v>
      </c>
      <c r="K748" s="161" t="s">
        <v>1241</v>
      </c>
      <c r="L748" s="131"/>
      <c r="M748" s="130"/>
    </row>
    <row r="749" spans="1:13" ht="11.25" customHeight="1">
      <c r="A749" s="142" t="s">
        <v>944</v>
      </c>
      <c r="B749" s="142" t="s">
        <v>1675</v>
      </c>
      <c r="C749" s="143">
        <v>3.01</v>
      </c>
      <c r="D749" s="144">
        <v>0.41217999999999999</v>
      </c>
      <c r="E749" s="144">
        <v>0.41217999999999999</v>
      </c>
      <c r="F749" s="145">
        <v>1</v>
      </c>
      <c r="G749" s="144">
        <f t="shared" si="22"/>
        <v>0.41217999999999999</v>
      </c>
      <c r="H749" s="143">
        <v>1.7</v>
      </c>
      <c r="I749" s="146">
        <f t="shared" si="23"/>
        <v>0.70071000000000006</v>
      </c>
      <c r="J749" s="147" t="s">
        <v>1239</v>
      </c>
      <c r="K749" s="148" t="s">
        <v>1241</v>
      </c>
      <c r="L749" s="131"/>
      <c r="M749" s="130"/>
    </row>
    <row r="750" spans="1:13" ht="11.25" customHeight="1">
      <c r="A750" s="131" t="s">
        <v>945</v>
      </c>
      <c r="B750" s="131" t="s">
        <v>1675</v>
      </c>
      <c r="C750" s="149">
        <v>4.45</v>
      </c>
      <c r="D750" s="150">
        <v>0.57099999999999995</v>
      </c>
      <c r="E750" s="150">
        <v>0.57099999999999995</v>
      </c>
      <c r="F750" s="151">
        <v>1</v>
      </c>
      <c r="G750" s="150">
        <f t="shared" si="22"/>
        <v>0.57099999999999995</v>
      </c>
      <c r="H750" s="149">
        <v>1.7</v>
      </c>
      <c r="I750" s="152">
        <f t="shared" si="23"/>
        <v>0.97070000000000001</v>
      </c>
      <c r="J750" s="153" t="s">
        <v>1239</v>
      </c>
      <c r="K750" s="154" t="s">
        <v>1241</v>
      </c>
      <c r="L750" s="131"/>
      <c r="M750" s="130"/>
    </row>
    <row r="751" spans="1:13" ht="11.25" customHeight="1">
      <c r="A751" s="131" t="s">
        <v>946</v>
      </c>
      <c r="B751" s="131" t="s">
        <v>1675</v>
      </c>
      <c r="C751" s="149">
        <v>6.61</v>
      </c>
      <c r="D751" s="150">
        <v>0.87805</v>
      </c>
      <c r="E751" s="150">
        <v>0.87805</v>
      </c>
      <c r="F751" s="151">
        <v>1</v>
      </c>
      <c r="G751" s="150">
        <f t="shared" si="22"/>
        <v>0.87805</v>
      </c>
      <c r="H751" s="149">
        <v>1.7</v>
      </c>
      <c r="I751" s="152">
        <f t="shared" si="23"/>
        <v>1.4926900000000001</v>
      </c>
      <c r="J751" s="153" t="s">
        <v>1239</v>
      </c>
      <c r="K751" s="154" t="s">
        <v>1241</v>
      </c>
      <c r="L751" s="131"/>
      <c r="M751" s="130"/>
    </row>
    <row r="752" spans="1:13" ht="11.25" customHeight="1">
      <c r="A752" s="155" t="s">
        <v>947</v>
      </c>
      <c r="B752" s="155" t="s">
        <v>1675</v>
      </c>
      <c r="C752" s="156">
        <v>12.26</v>
      </c>
      <c r="D752" s="157">
        <v>1.7467999999999999</v>
      </c>
      <c r="E752" s="157">
        <v>1.7467999999999999</v>
      </c>
      <c r="F752" s="158">
        <v>1</v>
      </c>
      <c r="G752" s="157">
        <f t="shared" si="22"/>
        <v>1.7467999999999999</v>
      </c>
      <c r="H752" s="156">
        <v>1.7</v>
      </c>
      <c r="I752" s="159">
        <f t="shared" si="23"/>
        <v>2.96956</v>
      </c>
      <c r="J752" s="160" t="s">
        <v>1239</v>
      </c>
      <c r="K752" s="161" t="s">
        <v>1241</v>
      </c>
      <c r="L752" s="131"/>
      <c r="M752" s="130"/>
    </row>
    <row r="753" spans="1:13" ht="11.25" customHeight="1">
      <c r="A753" s="142" t="s">
        <v>948</v>
      </c>
      <c r="B753" s="142" t="s">
        <v>1676</v>
      </c>
      <c r="C753" s="143">
        <v>2</v>
      </c>
      <c r="D753" s="144">
        <v>0.34916999999999998</v>
      </c>
      <c r="E753" s="144">
        <v>0.34916999999999998</v>
      </c>
      <c r="F753" s="145">
        <v>1</v>
      </c>
      <c r="G753" s="144">
        <f t="shared" si="22"/>
        <v>0.34916999999999998</v>
      </c>
      <c r="H753" s="143">
        <v>1.7</v>
      </c>
      <c r="I753" s="146">
        <f t="shared" si="23"/>
        <v>0.59358999999999995</v>
      </c>
      <c r="J753" s="147" t="s">
        <v>1239</v>
      </c>
      <c r="K753" s="148" t="s">
        <v>1241</v>
      </c>
      <c r="L753" s="131"/>
      <c r="M753" s="130"/>
    </row>
    <row r="754" spans="1:13" ht="11.25" customHeight="1">
      <c r="A754" s="131" t="s">
        <v>949</v>
      </c>
      <c r="B754" s="131" t="s">
        <v>1676</v>
      </c>
      <c r="C754" s="149">
        <v>2.76</v>
      </c>
      <c r="D754" s="150">
        <v>0.48431000000000002</v>
      </c>
      <c r="E754" s="150">
        <v>0.48431000000000002</v>
      </c>
      <c r="F754" s="151">
        <v>1</v>
      </c>
      <c r="G754" s="150">
        <f t="shared" si="22"/>
        <v>0.48431000000000002</v>
      </c>
      <c r="H754" s="149">
        <v>1.7</v>
      </c>
      <c r="I754" s="152">
        <f t="shared" si="23"/>
        <v>0.82333000000000001</v>
      </c>
      <c r="J754" s="153" t="s">
        <v>1239</v>
      </c>
      <c r="K754" s="154" t="s">
        <v>1241</v>
      </c>
      <c r="L754" s="131"/>
      <c r="M754" s="130"/>
    </row>
    <row r="755" spans="1:13" ht="11.25" customHeight="1">
      <c r="A755" s="131" t="s">
        <v>950</v>
      </c>
      <c r="B755" s="131" t="s">
        <v>1676</v>
      </c>
      <c r="C755" s="149">
        <v>4.33</v>
      </c>
      <c r="D755" s="150">
        <v>0.70647000000000004</v>
      </c>
      <c r="E755" s="150">
        <v>0.70647000000000004</v>
      </c>
      <c r="F755" s="151">
        <v>1</v>
      </c>
      <c r="G755" s="150">
        <f t="shared" si="22"/>
        <v>0.70647000000000004</v>
      </c>
      <c r="H755" s="149">
        <v>1.7</v>
      </c>
      <c r="I755" s="152">
        <f t="shared" si="23"/>
        <v>1.2010000000000001</v>
      </c>
      <c r="J755" s="153" t="s">
        <v>1239</v>
      </c>
      <c r="K755" s="154" t="s">
        <v>1241</v>
      </c>
      <c r="L755" s="131"/>
      <c r="M755" s="130"/>
    </row>
    <row r="756" spans="1:13" ht="11.25" customHeight="1">
      <c r="A756" s="155" t="s">
        <v>951</v>
      </c>
      <c r="B756" s="155" t="s">
        <v>1676</v>
      </c>
      <c r="C756" s="156">
        <v>7.55</v>
      </c>
      <c r="D756" s="157">
        <v>1.25684</v>
      </c>
      <c r="E756" s="157">
        <v>1.25684</v>
      </c>
      <c r="F756" s="158">
        <v>1</v>
      </c>
      <c r="G756" s="157">
        <f t="shared" si="22"/>
        <v>1.25684</v>
      </c>
      <c r="H756" s="156">
        <v>1.7</v>
      </c>
      <c r="I756" s="159">
        <f t="shared" si="23"/>
        <v>2.1366299999999998</v>
      </c>
      <c r="J756" s="160" t="s">
        <v>1239</v>
      </c>
      <c r="K756" s="161" t="s">
        <v>1241</v>
      </c>
      <c r="L756" s="131"/>
      <c r="M756" s="130"/>
    </row>
    <row r="757" spans="1:13" ht="11.25" customHeight="1">
      <c r="A757" s="142" t="s">
        <v>952</v>
      </c>
      <c r="B757" s="142" t="s">
        <v>1677</v>
      </c>
      <c r="C757" s="143">
        <v>2.4900000000000002</v>
      </c>
      <c r="D757" s="144">
        <v>0.53197000000000005</v>
      </c>
      <c r="E757" s="144">
        <v>0.53197000000000005</v>
      </c>
      <c r="F757" s="145">
        <v>1</v>
      </c>
      <c r="G757" s="144">
        <f t="shared" si="22"/>
        <v>0.53197000000000005</v>
      </c>
      <c r="H757" s="143">
        <v>1.7</v>
      </c>
      <c r="I757" s="146">
        <f t="shared" si="23"/>
        <v>0.90434999999999999</v>
      </c>
      <c r="J757" s="147" t="s">
        <v>1239</v>
      </c>
      <c r="K757" s="148" t="s">
        <v>1241</v>
      </c>
      <c r="L757" s="131"/>
      <c r="M757" s="130"/>
    </row>
    <row r="758" spans="1:13" ht="11.25" customHeight="1">
      <c r="A758" s="131" t="s">
        <v>953</v>
      </c>
      <c r="B758" s="131" t="s">
        <v>1677</v>
      </c>
      <c r="C758" s="149">
        <v>3.57</v>
      </c>
      <c r="D758" s="150">
        <v>0.70245000000000002</v>
      </c>
      <c r="E758" s="150">
        <v>0.70245000000000002</v>
      </c>
      <c r="F758" s="151">
        <v>1</v>
      </c>
      <c r="G758" s="150">
        <f t="shared" si="22"/>
        <v>0.70245000000000002</v>
      </c>
      <c r="H758" s="149">
        <v>1.7</v>
      </c>
      <c r="I758" s="152">
        <f t="shared" si="23"/>
        <v>1.19417</v>
      </c>
      <c r="J758" s="153" t="s">
        <v>1239</v>
      </c>
      <c r="K758" s="154" t="s">
        <v>1241</v>
      </c>
      <c r="L758" s="131"/>
      <c r="M758" s="130"/>
    </row>
    <row r="759" spans="1:13" ht="11.25" customHeight="1">
      <c r="A759" s="131" t="s">
        <v>954</v>
      </c>
      <c r="B759" s="131" t="s">
        <v>1677</v>
      </c>
      <c r="C759" s="149">
        <v>5.22</v>
      </c>
      <c r="D759" s="150">
        <v>1.0601100000000001</v>
      </c>
      <c r="E759" s="150">
        <v>1.0601100000000001</v>
      </c>
      <c r="F759" s="151">
        <v>1</v>
      </c>
      <c r="G759" s="150">
        <f t="shared" si="22"/>
        <v>1.0601100000000001</v>
      </c>
      <c r="H759" s="149">
        <v>1.7</v>
      </c>
      <c r="I759" s="152">
        <f t="shared" si="23"/>
        <v>1.80219</v>
      </c>
      <c r="J759" s="153" t="s">
        <v>1239</v>
      </c>
      <c r="K759" s="154" t="s">
        <v>1241</v>
      </c>
      <c r="L759" s="131"/>
      <c r="M759" s="130"/>
    </row>
    <row r="760" spans="1:13" ht="11.25" customHeight="1">
      <c r="A760" s="155" t="s">
        <v>955</v>
      </c>
      <c r="B760" s="155" t="s">
        <v>1677</v>
      </c>
      <c r="C760" s="156">
        <v>11.44</v>
      </c>
      <c r="D760" s="157">
        <v>2.7536200000000002</v>
      </c>
      <c r="E760" s="157">
        <v>2.7536200000000002</v>
      </c>
      <c r="F760" s="158">
        <v>1</v>
      </c>
      <c r="G760" s="157">
        <f t="shared" si="22"/>
        <v>2.7536200000000002</v>
      </c>
      <c r="H760" s="156">
        <v>1.7</v>
      </c>
      <c r="I760" s="159">
        <f t="shared" si="23"/>
        <v>4.6811499999999997</v>
      </c>
      <c r="J760" s="160" t="s">
        <v>1239</v>
      </c>
      <c r="K760" s="161" t="s">
        <v>1241</v>
      </c>
      <c r="L760" s="131"/>
      <c r="M760" s="130"/>
    </row>
    <row r="761" spans="1:13" ht="11.25" customHeight="1">
      <c r="A761" s="142" t="s">
        <v>956</v>
      </c>
      <c r="B761" s="142" t="s">
        <v>1678</v>
      </c>
      <c r="C761" s="143">
        <v>2.58</v>
      </c>
      <c r="D761" s="144">
        <v>0.47900999999999999</v>
      </c>
      <c r="E761" s="144">
        <v>0.47900999999999999</v>
      </c>
      <c r="F761" s="145">
        <v>1</v>
      </c>
      <c r="G761" s="144">
        <f t="shared" si="22"/>
        <v>0.47900999999999999</v>
      </c>
      <c r="H761" s="143">
        <v>1.7</v>
      </c>
      <c r="I761" s="146">
        <f t="shared" si="23"/>
        <v>0.81432000000000004</v>
      </c>
      <c r="J761" s="147" t="s">
        <v>1239</v>
      </c>
      <c r="K761" s="148" t="s">
        <v>1241</v>
      </c>
      <c r="L761" s="131"/>
      <c r="M761" s="130"/>
    </row>
    <row r="762" spans="1:13" ht="11.25" customHeight="1">
      <c r="A762" s="131" t="s">
        <v>957</v>
      </c>
      <c r="B762" s="131" t="s">
        <v>1678</v>
      </c>
      <c r="C762" s="149">
        <v>3.56</v>
      </c>
      <c r="D762" s="150">
        <v>0.65002000000000004</v>
      </c>
      <c r="E762" s="150">
        <v>0.65002000000000004</v>
      </c>
      <c r="F762" s="151">
        <v>1</v>
      </c>
      <c r="G762" s="150">
        <f t="shared" si="22"/>
        <v>0.65002000000000004</v>
      </c>
      <c r="H762" s="149">
        <v>1.7</v>
      </c>
      <c r="I762" s="152">
        <f t="shared" si="23"/>
        <v>1.10503</v>
      </c>
      <c r="J762" s="153" t="s">
        <v>1239</v>
      </c>
      <c r="K762" s="154" t="s">
        <v>1241</v>
      </c>
      <c r="L762" s="131"/>
      <c r="M762" s="130"/>
    </row>
    <row r="763" spans="1:13" ht="11.25" customHeight="1">
      <c r="A763" s="131" t="s">
        <v>958</v>
      </c>
      <c r="B763" s="131" t="s">
        <v>1678</v>
      </c>
      <c r="C763" s="149">
        <v>5.25</v>
      </c>
      <c r="D763" s="150">
        <v>0.95035999999999998</v>
      </c>
      <c r="E763" s="150">
        <v>0.95035999999999998</v>
      </c>
      <c r="F763" s="151">
        <v>1</v>
      </c>
      <c r="G763" s="150">
        <f t="shared" si="22"/>
        <v>0.95035999999999998</v>
      </c>
      <c r="H763" s="149">
        <v>1.7</v>
      </c>
      <c r="I763" s="152">
        <f t="shared" si="23"/>
        <v>1.61561</v>
      </c>
      <c r="J763" s="153" t="s">
        <v>1239</v>
      </c>
      <c r="K763" s="154" t="s">
        <v>1241</v>
      </c>
      <c r="L763" s="131"/>
      <c r="M763" s="130"/>
    </row>
    <row r="764" spans="1:13" ht="11.25" customHeight="1">
      <c r="A764" s="155" t="s">
        <v>959</v>
      </c>
      <c r="B764" s="155" t="s">
        <v>1678</v>
      </c>
      <c r="C764" s="156">
        <v>8.41</v>
      </c>
      <c r="D764" s="157">
        <v>1.7510399999999999</v>
      </c>
      <c r="E764" s="157">
        <v>1.7510399999999999</v>
      </c>
      <c r="F764" s="158">
        <v>1</v>
      </c>
      <c r="G764" s="157">
        <f t="shared" si="22"/>
        <v>1.7510399999999999</v>
      </c>
      <c r="H764" s="156">
        <v>1.7</v>
      </c>
      <c r="I764" s="159">
        <f t="shared" si="23"/>
        <v>2.9767700000000001</v>
      </c>
      <c r="J764" s="160" t="s">
        <v>1239</v>
      </c>
      <c r="K764" s="161" t="s">
        <v>1241</v>
      </c>
      <c r="L764" s="131"/>
      <c r="M764" s="130"/>
    </row>
    <row r="765" spans="1:13" ht="11.25" customHeight="1">
      <c r="A765" s="142" t="s">
        <v>960</v>
      </c>
      <c r="B765" s="142" t="s">
        <v>1679</v>
      </c>
      <c r="C765" s="143">
        <v>2.17</v>
      </c>
      <c r="D765" s="144">
        <v>0.42318</v>
      </c>
      <c r="E765" s="144">
        <v>0.42318</v>
      </c>
      <c r="F765" s="145">
        <v>1</v>
      </c>
      <c r="G765" s="144">
        <f t="shared" si="22"/>
        <v>0.42318</v>
      </c>
      <c r="H765" s="143">
        <v>1.7</v>
      </c>
      <c r="I765" s="146">
        <f t="shared" si="23"/>
        <v>0.71940999999999999</v>
      </c>
      <c r="J765" s="147" t="s">
        <v>1239</v>
      </c>
      <c r="K765" s="148" t="s">
        <v>1241</v>
      </c>
      <c r="L765" s="131"/>
      <c r="M765" s="130"/>
    </row>
    <row r="766" spans="1:13" ht="11.25" customHeight="1">
      <c r="A766" s="131" t="s">
        <v>961</v>
      </c>
      <c r="B766" s="131" t="s">
        <v>1679</v>
      </c>
      <c r="C766" s="149">
        <v>2.62</v>
      </c>
      <c r="D766" s="150">
        <v>0.51626000000000005</v>
      </c>
      <c r="E766" s="150">
        <v>0.51626000000000005</v>
      </c>
      <c r="F766" s="151">
        <v>1</v>
      </c>
      <c r="G766" s="150">
        <f t="shared" si="22"/>
        <v>0.51626000000000005</v>
      </c>
      <c r="H766" s="149">
        <v>1.7</v>
      </c>
      <c r="I766" s="152">
        <f t="shared" si="23"/>
        <v>0.87763999999999998</v>
      </c>
      <c r="J766" s="153" t="s">
        <v>1239</v>
      </c>
      <c r="K766" s="154" t="s">
        <v>1241</v>
      </c>
      <c r="L766" s="131"/>
      <c r="M766" s="130"/>
    </row>
    <row r="767" spans="1:13" ht="11.25" customHeight="1">
      <c r="A767" s="131" t="s">
        <v>962</v>
      </c>
      <c r="B767" s="131" t="s">
        <v>1679</v>
      </c>
      <c r="C767" s="149">
        <v>3.54</v>
      </c>
      <c r="D767" s="150">
        <v>0.69757000000000002</v>
      </c>
      <c r="E767" s="150">
        <v>0.69757000000000002</v>
      </c>
      <c r="F767" s="151">
        <v>1</v>
      </c>
      <c r="G767" s="150">
        <f t="shared" si="22"/>
        <v>0.69757000000000002</v>
      </c>
      <c r="H767" s="149">
        <v>1.7</v>
      </c>
      <c r="I767" s="152">
        <f t="shared" si="23"/>
        <v>1.18587</v>
      </c>
      <c r="J767" s="153" t="s">
        <v>1239</v>
      </c>
      <c r="K767" s="154" t="s">
        <v>1241</v>
      </c>
      <c r="L767" s="131"/>
      <c r="M767" s="130"/>
    </row>
    <row r="768" spans="1:13" ht="11.25" customHeight="1">
      <c r="A768" s="155" t="s">
        <v>963</v>
      </c>
      <c r="B768" s="155" t="s">
        <v>1679</v>
      </c>
      <c r="C768" s="156">
        <v>6.74</v>
      </c>
      <c r="D768" s="157">
        <v>1.35338</v>
      </c>
      <c r="E768" s="157">
        <v>1.35338</v>
      </c>
      <c r="F768" s="158">
        <v>1</v>
      </c>
      <c r="G768" s="157">
        <f t="shared" si="22"/>
        <v>1.35338</v>
      </c>
      <c r="H768" s="156">
        <v>1.7</v>
      </c>
      <c r="I768" s="159">
        <f t="shared" si="23"/>
        <v>2.3007499999999999</v>
      </c>
      <c r="J768" s="160" t="s">
        <v>1239</v>
      </c>
      <c r="K768" s="161" t="s">
        <v>1241</v>
      </c>
      <c r="L768" s="131"/>
      <c r="M768" s="130"/>
    </row>
    <row r="769" spans="1:13" ht="11.25" customHeight="1">
      <c r="A769" s="142" t="s">
        <v>1362</v>
      </c>
      <c r="B769" s="142" t="s">
        <v>1680</v>
      </c>
      <c r="C769" s="143">
        <v>2.54</v>
      </c>
      <c r="D769" s="144">
        <v>0.44291000000000003</v>
      </c>
      <c r="E769" s="144">
        <v>0.44291000000000003</v>
      </c>
      <c r="F769" s="145">
        <v>1</v>
      </c>
      <c r="G769" s="144">
        <f t="shared" si="22"/>
        <v>0.44291000000000003</v>
      </c>
      <c r="H769" s="143">
        <v>1.7</v>
      </c>
      <c r="I769" s="146">
        <f t="shared" si="23"/>
        <v>0.75295000000000001</v>
      </c>
      <c r="J769" s="147" t="s">
        <v>1239</v>
      </c>
      <c r="K769" s="148" t="s">
        <v>1241</v>
      </c>
      <c r="L769" s="131"/>
      <c r="M769" s="130"/>
    </row>
    <row r="770" spans="1:13" ht="11.25" customHeight="1">
      <c r="A770" s="131" t="s">
        <v>1363</v>
      </c>
      <c r="B770" s="131" t="s">
        <v>1680</v>
      </c>
      <c r="C770" s="149">
        <v>3.49</v>
      </c>
      <c r="D770" s="150">
        <v>0.57845000000000002</v>
      </c>
      <c r="E770" s="150">
        <v>0.57845000000000002</v>
      </c>
      <c r="F770" s="151">
        <v>1</v>
      </c>
      <c r="G770" s="150">
        <f t="shared" si="22"/>
        <v>0.57845000000000002</v>
      </c>
      <c r="H770" s="149">
        <v>1.7</v>
      </c>
      <c r="I770" s="152">
        <f t="shared" si="23"/>
        <v>0.98336999999999997</v>
      </c>
      <c r="J770" s="153" t="s">
        <v>1239</v>
      </c>
      <c r="K770" s="154" t="s">
        <v>1241</v>
      </c>
      <c r="L770" s="131"/>
      <c r="M770" s="130"/>
    </row>
    <row r="771" spans="1:13" ht="11.25" customHeight="1">
      <c r="A771" s="131" t="s">
        <v>1364</v>
      </c>
      <c r="B771" s="131" t="s">
        <v>1680</v>
      </c>
      <c r="C771" s="149">
        <v>5.25</v>
      </c>
      <c r="D771" s="150">
        <v>0.84704000000000002</v>
      </c>
      <c r="E771" s="150">
        <v>0.84704000000000002</v>
      </c>
      <c r="F771" s="151">
        <v>1</v>
      </c>
      <c r="G771" s="150">
        <f t="shared" si="22"/>
        <v>0.84704000000000002</v>
      </c>
      <c r="H771" s="149">
        <v>1.7</v>
      </c>
      <c r="I771" s="152">
        <f t="shared" si="23"/>
        <v>1.43997</v>
      </c>
      <c r="J771" s="153" t="s">
        <v>1239</v>
      </c>
      <c r="K771" s="154" t="s">
        <v>1241</v>
      </c>
      <c r="L771" s="131"/>
      <c r="M771" s="130"/>
    </row>
    <row r="772" spans="1:13" ht="11.25" customHeight="1">
      <c r="A772" s="155" t="s">
        <v>1365</v>
      </c>
      <c r="B772" s="155" t="s">
        <v>1680</v>
      </c>
      <c r="C772" s="156">
        <v>8.77</v>
      </c>
      <c r="D772" s="157">
        <v>1.5525500000000001</v>
      </c>
      <c r="E772" s="157">
        <v>1.5525500000000001</v>
      </c>
      <c r="F772" s="158">
        <v>1</v>
      </c>
      <c r="G772" s="157">
        <f t="shared" si="22"/>
        <v>1.5525500000000001</v>
      </c>
      <c r="H772" s="156">
        <v>1.7</v>
      </c>
      <c r="I772" s="159">
        <f t="shared" si="23"/>
        <v>2.6393399999999998</v>
      </c>
      <c r="J772" s="160" t="s">
        <v>1239</v>
      </c>
      <c r="K772" s="161" t="s">
        <v>1241</v>
      </c>
      <c r="L772" s="131"/>
      <c r="M772" s="130"/>
    </row>
    <row r="773" spans="1:13" ht="11.25" customHeight="1">
      <c r="A773" s="142" t="s">
        <v>1366</v>
      </c>
      <c r="B773" s="142" t="s">
        <v>1681</v>
      </c>
      <c r="C773" s="143">
        <v>2.2200000000000002</v>
      </c>
      <c r="D773" s="144">
        <v>0.44591999999999998</v>
      </c>
      <c r="E773" s="144">
        <v>0.44591999999999998</v>
      </c>
      <c r="F773" s="145">
        <v>1</v>
      </c>
      <c r="G773" s="144">
        <f t="shared" si="22"/>
        <v>0.44591999999999998</v>
      </c>
      <c r="H773" s="143">
        <v>1.7</v>
      </c>
      <c r="I773" s="146">
        <f t="shared" si="23"/>
        <v>0.75805999999999996</v>
      </c>
      <c r="J773" s="147" t="s">
        <v>1239</v>
      </c>
      <c r="K773" s="148" t="s">
        <v>1241</v>
      </c>
      <c r="L773" s="131"/>
      <c r="M773" s="130"/>
    </row>
    <row r="774" spans="1:13" ht="11.25" customHeight="1">
      <c r="A774" s="131" t="s">
        <v>1367</v>
      </c>
      <c r="B774" s="131" t="s">
        <v>1681</v>
      </c>
      <c r="C774" s="149">
        <v>3.36</v>
      </c>
      <c r="D774" s="150">
        <v>0.61795</v>
      </c>
      <c r="E774" s="150">
        <v>0.61795</v>
      </c>
      <c r="F774" s="151">
        <v>1</v>
      </c>
      <c r="G774" s="150">
        <f t="shared" si="22"/>
        <v>0.61795</v>
      </c>
      <c r="H774" s="149">
        <v>1.7</v>
      </c>
      <c r="I774" s="152">
        <f t="shared" si="23"/>
        <v>1.0505199999999999</v>
      </c>
      <c r="J774" s="153" t="s">
        <v>1239</v>
      </c>
      <c r="K774" s="154" t="s">
        <v>1241</v>
      </c>
      <c r="L774" s="131"/>
      <c r="M774" s="130"/>
    </row>
    <row r="775" spans="1:13" ht="11.25" customHeight="1">
      <c r="A775" s="131" t="s">
        <v>1368</v>
      </c>
      <c r="B775" s="131" t="s">
        <v>1681</v>
      </c>
      <c r="C775" s="149">
        <v>5.68</v>
      </c>
      <c r="D775" s="150">
        <v>0.94959000000000005</v>
      </c>
      <c r="E775" s="150">
        <v>0.94959000000000005</v>
      </c>
      <c r="F775" s="151">
        <v>1</v>
      </c>
      <c r="G775" s="150">
        <f t="shared" si="22"/>
        <v>0.94959000000000005</v>
      </c>
      <c r="H775" s="149">
        <v>1.7</v>
      </c>
      <c r="I775" s="152">
        <f t="shared" si="23"/>
        <v>1.6143000000000001</v>
      </c>
      <c r="J775" s="153" t="s">
        <v>1239</v>
      </c>
      <c r="K775" s="154" t="s">
        <v>1241</v>
      </c>
      <c r="L775" s="131"/>
      <c r="M775" s="130"/>
    </row>
    <row r="776" spans="1:13" ht="11.25" customHeight="1">
      <c r="A776" s="155" t="s">
        <v>1369</v>
      </c>
      <c r="B776" s="155" t="s">
        <v>1681</v>
      </c>
      <c r="C776" s="156">
        <v>9.5399999999999991</v>
      </c>
      <c r="D776" s="157">
        <v>1.7487200000000001</v>
      </c>
      <c r="E776" s="157">
        <v>1.7487200000000001</v>
      </c>
      <c r="F776" s="158">
        <v>1</v>
      </c>
      <c r="G776" s="157">
        <f t="shared" si="22"/>
        <v>1.7487200000000001</v>
      </c>
      <c r="H776" s="156">
        <v>1.7</v>
      </c>
      <c r="I776" s="159">
        <f t="shared" si="23"/>
        <v>2.97282</v>
      </c>
      <c r="J776" s="160" t="s">
        <v>1239</v>
      </c>
      <c r="K776" s="161" t="s">
        <v>1241</v>
      </c>
      <c r="L776" s="131"/>
      <c r="M776" s="130"/>
    </row>
    <row r="777" spans="1:13" ht="11.25" customHeight="1">
      <c r="A777" s="142" t="s">
        <v>964</v>
      </c>
      <c r="B777" s="142" t="s">
        <v>1682</v>
      </c>
      <c r="C777" s="143">
        <v>4.34</v>
      </c>
      <c r="D777" s="144">
        <v>4.2178000000000004</v>
      </c>
      <c r="E777" s="144">
        <v>4.2178000000000004</v>
      </c>
      <c r="F777" s="145">
        <v>1</v>
      </c>
      <c r="G777" s="144">
        <f t="shared" si="22"/>
        <v>4.2178000000000004</v>
      </c>
      <c r="H777" s="143">
        <v>1.7</v>
      </c>
      <c r="I777" s="146">
        <f t="shared" si="23"/>
        <v>7.1702599999999999</v>
      </c>
      <c r="J777" s="147" t="s">
        <v>1239</v>
      </c>
      <c r="K777" s="148" t="s">
        <v>1241</v>
      </c>
      <c r="L777" s="131"/>
      <c r="M777" s="130"/>
    </row>
    <row r="778" spans="1:13" ht="11.25" customHeight="1">
      <c r="A778" s="131" t="s">
        <v>965</v>
      </c>
      <c r="B778" s="131" t="s">
        <v>1682</v>
      </c>
      <c r="C778" s="149">
        <v>4.76</v>
      </c>
      <c r="D778" s="150">
        <v>4.7462799999999996</v>
      </c>
      <c r="E778" s="150">
        <v>4.7462799999999996</v>
      </c>
      <c r="F778" s="151">
        <v>1</v>
      </c>
      <c r="G778" s="150">
        <f t="shared" si="22"/>
        <v>4.7462799999999996</v>
      </c>
      <c r="H778" s="149">
        <v>1.7</v>
      </c>
      <c r="I778" s="152">
        <f t="shared" si="23"/>
        <v>8.0686800000000005</v>
      </c>
      <c r="J778" s="153" t="s">
        <v>1239</v>
      </c>
      <c r="K778" s="154" t="s">
        <v>1241</v>
      </c>
      <c r="L778" s="131"/>
      <c r="M778" s="130"/>
    </row>
    <row r="779" spans="1:13" ht="11.25" customHeight="1">
      <c r="A779" s="131" t="s">
        <v>966</v>
      </c>
      <c r="B779" s="131" t="s">
        <v>1682</v>
      </c>
      <c r="C779" s="149">
        <v>6.72</v>
      </c>
      <c r="D779" s="150">
        <v>5.6576000000000004</v>
      </c>
      <c r="E779" s="150">
        <v>5.6576000000000004</v>
      </c>
      <c r="F779" s="151">
        <v>1</v>
      </c>
      <c r="G779" s="150">
        <f t="shared" si="22"/>
        <v>5.6576000000000004</v>
      </c>
      <c r="H779" s="149">
        <v>1.7</v>
      </c>
      <c r="I779" s="152">
        <f t="shared" si="23"/>
        <v>9.6179199999999998</v>
      </c>
      <c r="J779" s="153" t="s">
        <v>1239</v>
      </c>
      <c r="K779" s="154" t="s">
        <v>1241</v>
      </c>
      <c r="L779" s="131"/>
      <c r="M779" s="130"/>
    </row>
    <row r="780" spans="1:13" ht="11.25" customHeight="1">
      <c r="A780" s="155" t="s">
        <v>967</v>
      </c>
      <c r="B780" s="155" t="s">
        <v>1682</v>
      </c>
      <c r="C780" s="156">
        <v>14.44</v>
      </c>
      <c r="D780" s="157">
        <v>8.5343800000000005</v>
      </c>
      <c r="E780" s="157">
        <v>8.5343800000000005</v>
      </c>
      <c r="F780" s="158">
        <v>1</v>
      </c>
      <c r="G780" s="157">
        <f t="shared" si="22"/>
        <v>8.5343800000000005</v>
      </c>
      <c r="H780" s="156">
        <v>1.7</v>
      </c>
      <c r="I780" s="159">
        <f t="shared" si="23"/>
        <v>14.50845</v>
      </c>
      <c r="J780" s="160" t="s">
        <v>1239</v>
      </c>
      <c r="K780" s="161" t="s">
        <v>1241</v>
      </c>
      <c r="L780" s="131"/>
      <c r="M780" s="130"/>
    </row>
    <row r="781" spans="1:13" ht="11.25" customHeight="1">
      <c r="A781" s="142" t="s">
        <v>968</v>
      </c>
      <c r="B781" s="142" t="s">
        <v>1683</v>
      </c>
      <c r="C781" s="143">
        <v>4.41</v>
      </c>
      <c r="D781" s="144">
        <v>1.47479</v>
      </c>
      <c r="E781" s="144">
        <v>1.47479</v>
      </c>
      <c r="F781" s="145">
        <v>1</v>
      </c>
      <c r="G781" s="144">
        <f t="shared" ref="G781:G844" si="24">ROUND(F781*D781,5)</f>
        <v>1.47479</v>
      </c>
      <c r="H781" s="143">
        <v>1.7</v>
      </c>
      <c r="I781" s="146">
        <f t="shared" ref="I781:I844" si="25">ROUND(H781*G781,5)</f>
        <v>2.5071400000000001</v>
      </c>
      <c r="J781" s="147" t="s">
        <v>1239</v>
      </c>
      <c r="K781" s="148" t="s">
        <v>1241</v>
      </c>
      <c r="L781" s="131"/>
      <c r="M781" s="130"/>
    </row>
    <row r="782" spans="1:13" ht="11.25" customHeight="1">
      <c r="A782" s="131" t="s">
        <v>969</v>
      </c>
      <c r="B782" s="131" t="s">
        <v>1683</v>
      </c>
      <c r="C782" s="149">
        <v>6.15</v>
      </c>
      <c r="D782" s="150">
        <v>2.22844</v>
      </c>
      <c r="E782" s="150">
        <v>2.22844</v>
      </c>
      <c r="F782" s="151">
        <v>1</v>
      </c>
      <c r="G782" s="150">
        <f t="shared" si="24"/>
        <v>2.22844</v>
      </c>
      <c r="H782" s="149">
        <v>1.7</v>
      </c>
      <c r="I782" s="152">
        <f t="shared" si="25"/>
        <v>3.7883499999999999</v>
      </c>
      <c r="J782" s="153" t="s">
        <v>1239</v>
      </c>
      <c r="K782" s="154" t="s">
        <v>1241</v>
      </c>
      <c r="L782" s="131"/>
      <c r="M782" s="130"/>
    </row>
    <row r="783" spans="1:13" ht="11.25" customHeight="1">
      <c r="A783" s="131" t="s">
        <v>970</v>
      </c>
      <c r="B783" s="131" t="s">
        <v>1683</v>
      </c>
      <c r="C783" s="149">
        <v>8.6</v>
      </c>
      <c r="D783" s="150">
        <v>2.8657400000000002</v>
      </c>
      <c r="E783" s="150">
        <v>2.8657400000000002</v>
      </c>
      <c r="F783" s="151">
        <v>1</v>
      </c>
      <c r="G783" s="150">
        <f t="shared" si="24"/>
        <v>2.8657400000000002</v>
      </c>
      <c r="H783" s="149">
        <v>1.7</v>
      </c>
      <c r="I783" s="152">
        <f t="shared" si="25"/>
        <v>4.8717600000000001</v>
      </c>
      <c r="J783" s="153" t="s">
        <v>1239</v>
      </c>
      <c r="K783" s="154" t="s">
        <v>1241</v>
      </c>
      <c r="L783" s="131"/>
      <c r="M783" s="130"/>
    </row>
    <row r="784" spans="1:13" ht="11.25" customHeight="1">
      <c r="A784" s="155" t="s">
        <v>971</v>
      </c>
      <c r="B784" s="155" t="s">
        <v>1683</v>
      </c>
      <c r="C784" s="156">
        <v>18.47</v>
      </c>
      <c r="D784" s="157">
        <v>5.6256000000000004</v>
      </c>
      <c r="E784" s="157">
        <v>5.6256000000000004</v>
      </c>
      <c r="F784" s="158">
        <v>1</v>
      </c>
      <c r="G784" s="157">
        <f t="shared" si="24"/>
        <v>5.6256000000000004</v>
      </c>
      <c r="H784" s="156">
        <v>1.7</v>
      </c>
      <c r="I784" s="159">
        <f t="shared" si="25"/>
        <v>9.5635200000000005</v>
      </c>
      <c r="J784" s="160" t="s">
        <v>1239</v>
      </c>
      <c r="K784" s="161" t="s">
        <v>1241</v>
      </c>
      <c r="L784" s="131"/>
      <c r="M784" s="130"/>
    </row>
    <row r="785" spans="1:13" ht="11.25" customHeight="1">
      <c r="A785" s="142" t="s">
        <v>972</v>
      </c>
      <c r="B785" s="142" t="s">
        <v>1684</v>
      </c>
      <c r="C785" s="143">
        <v>2.7</v>
      </c>
      <c r="D785" s="144">
        <v>1.3588</v>
      </c>
      <c r="E785" s="144">
        <v>1.3588</v>
      </c>
      <c r="F785" s="145">
        <v>1</v>
      </c>
      <c r="G785" s="144">
        <f t="shared" si="24"/>
        <v>1.3588</v>
      </c>
      <c r="H785" s="143">
        <v>1.7</v>
      </c>
      <c r="I785" s="146">
        <f t="shared" si="25"/>
        <v>2.3099599999999998</v>
      </c>
      <c r="J785" s="147" t="s">
        <v>1239</v>
      </c>
      <c r="K785" s="148" t="s">
        <v>1241</v>
      </c>
      <c r="L785" s="131"/>
      <c r="M785" s="130"/>
    </row>
    <row r="786" spans="1:13" ht="11.25" customHeight="1">
      <c r="A786" s="131" t="s">
        <v>973</v>
      </c>
      <c r="B786" s="131" t="s">
        <v>1684</v>
      </c>
      <c r="C786" s="149">
        <v>3.57</v>
      </c>
      <c r="D786" s="150">
        <v>1.58277</v>
      </c>
      <c r="E786" s="150">
        <v>1.58277</v>
      </c>
      <c r="F786" s="151">
        <v>1</v>
      </c>
      <c r="G786" s="150">
        <f t="shared" si="24"/>
        <v>1.58277</v>
      </c>
      <c r="H786" s="149">
        <v>1.7</v>
      </c>
      <c r="I786" s="152">
        <f t="shared" si="25"/>
        <v>2.6907100000000002</v>
      </c>
      <c r="J786" s="153" t="s">
        <v>1239</v>
      </c>
      <c r="K786" s="154" t="s">
        <v>1241</v>
      </c>
      <c r="L786" s="131"/>
      <c r="M786" s="130"/>
    </row>
    <row r="787" spans="1:13" ht="11.25" customHeight="1">
      <c r="A787" s="131" t="s">
        <v>974</v>
      </c>
      <c r="B787" s="131" t="s">
        <v>1684</v>
      </c>
      <c r="C787" s="149">
        <v>6.78</v>
      </c>
      <c r="D787" s="150">
        <v>2.3286600000000002</v>
      </c>
      <c r="E787" s="150">
        <v>2.3286600000000002</v>
      </c>
      <c r="F787" s="151">
        <v>1</v>
      </c>
      <c r="G787" s="150">
        <f t="shared" si="24"/>
        <v>2.3286600000000002</v>
      </c>
      <c r="H787" s="149">
        <v>1.7</v>
      </c>
      <c r="I787" s="152">
        <f t="shared" si="25"/>
        <v>3.95872</v>
      </c>
      <c r="J787" s="153" t="s">
        <v>1239</v>
      </c>
      <c r="K787" s="154" t="s">
        <v>1241</v>
      </c>
      <c r="L787" s="131"/>
      <c r="M787" s="130"/>
    </row>
    <row r="788" spans="1:13" ht="11.25" customHeight="1">
      <c r="A788" s="155" t="s">
        <v>975</v>
      </c>
      <c r="B788" s="155" t="s">
        <v>1684</v>
      </c>
      <c r="C788" s="156">
        <v>12.12</v>
      </c>
      <c r="D788" s="157">
        <v>3.9314499999999999</v>
      </c>
      <c r="E788" s="157">
        <v>3.9314499999999999</v>
      </c>
      <c r="F788" s="158">
        <v>1</v>
      </c>
      <c r="G788" s="157">
        <f t="shared" si="24"/>
        <v>3.9314499999999999</v>
      </c>
      <c r="H788" s="156">
        <v>1.7</v>
      </c>
      <c r="I788" s="159">
        <f t="shared" si="25"/>
        <v>6.6834699999999998</v>
      </c>
      <c r="J788" s="160" t="s">
        <v>1239</v>
      </c>
      <c r="K788" s="161" t="s">
        <v>1241</v>
      </c>
      <c r="L788" s="131"/>
      <c r="M788" s="130"/>
    </row>
    <row r="789" spans="1:13" ht="11.25" customHeight="1">
      <c r="A789" s="142" t="s">
        <v>976</v>
      </c>
      <c r="B789" s="142" t="s">
        <v>1685</v>
      </c>
      <c r="C789" s="143">
        <v>2.23</v>
      </c>
      <c r="D789" s="144">
        <v>1.1186499999999999</v>
      </c>
      <c r="E789" s="144">
        <v>1.1186499999999999</v>
      </c>
      <c r="F789" s="145">
        <v>1</v>
      </c>
      <c r="G789" s="144">
        <f t="shared" si="24"/>
        <v>1.1186499999999999</v>
      </c>
      <c r="H789" s="143">
        <v>1.7</v>
      </c>
      <c r="I789" s="146">
        <f t="shared" si="25"/>
        <v>1.90171</v>
      </c>
      <c r="J789" s="147" t="s">
        <v>1239</v>
      </c>
      <c r="K789" s="148" t="s">
        <v>1241</v>
      </c>
      <c r="L789" s="131"/>
      <c r="M789" s="130"/>
    </row>
    <row r="790" spans="1:13" ht="11.25" customHeight="1">
      <c r="A790" s="131" t="s">
        <v>977</v>
      </c>
      <c r="B790" s="131" t="s">
        <v>1685</v>
      </c>
      <c r="C790" s="149">
        <v>3.12</v>
      </c>
      <c r="D790" s="150">
        <v>1.3082499999999999</v>
      </c>
      <c r="E790" s="150">
        <v>1.3082499999999999</v>
      </c>
      <c r="F790" s="151">
        <v>1</v>
      </c>
      <c r="G790" s="150">
        <f t="shared" si="24"/>
        <v>1.3082499999999999</v>
      </c>
      <c r="H790" s="149">
        <v>1.7</v>
      </c>
      <c r="I790" s="152">
        <f t="shared" si="25"/>
        <v>2.22403</v>
      </c>
      <c r="J790" s="153" t="s">
        <v>1239</v>
      </c>
      <c r="K790" s="154" t="s">
        <v>1241</v>
      </c>
      <c r="L790" s="131"/>
      <c r="M790" s="130"/>
    </row>
    <row r="791" spans="1:13" ht="11.25" customHeight="1">
      <c r="A791" s="131" t="s">
        <v>978</v>
      </c>
      <c r="B791" s="131" t="s">
        <v>1685</v>
      </c>
      <c r="C791" s="149">
        <v>7.2</v>
      </c>
      <c r="D791" s="150">
        <v>1.9267000000000001</v>
      </c>
      <c r="E791" s="150">
        <v>1.9267000000000001</v>
      </c>
      <c r="F791" s="151">
        <v>1</v>
      </c>
      <c r="G791" s="150">
        <f t="shared" si="24"/>
        <v>1.9267000000000001</v>
      </c>
      <c r="H791" s="149">
        <v>1.7</v>
      </c>
      <c r="I791" s="152">
        <f t="shared" si="25"/>
        <v>3.2753899999999998</v>
      </c>
      <c r="J791" s="153" t="s">
        <v>1239</v>
      </c>
      <c r="K791" s="154" t="s">
        <v>1241</v>
      </c>
      <c r="L791" s="131"/>
      <c r="M791" s="130"/>
    </row>
    <row r="792" spans="1:13" ht="11.25" customHeight="1">
      <c r="A792" s="155" t="s">
        <v>979</v>
      </c>
      <c r="B792" s="155" t="s">
        <v>1685</v>
      </c>
      <c r="C792" s="156">
        <v>13.86</v>
      </c>
      <c r="D792" s="157">
        <v>3.48163</v>
      </c>
      <c r="E792" s="157">
        <v>3.48163</v>
      </c>
      <c r="F792" s="158">
        <v>1</v>
      </c>
      <c r="G792" s="157">
        <f t="shared" si="24"/>
        <v>3.48163</v>
      </c>
      <c r="H792" s="156">
        <v>1.7</v>
      </c>
      <c r="I792" s="159">
        <f t="shared" si="25"/>
        <v>5.9187700000000003</v>
      </c>
      <c r="J792" s="160" t="s">
        <v>1239</v>
      </c>
      <c r="K792" s="161" t="s">
        <v>1241</v>
      </c>
      <c r="L792" s="131"/>
      <c r="M792" s="130"/>
    </row>
    <row r="793" spans="1:13" ht="11.25" customHeight="1">
      <c r="A793" s="142" t="s">
        <v>980</v>
      </c>
      <c r="B793" s="142" t="s">
        <v>1686</v>
      </c>
      <c r="C793" s="143">
        <v>2.38</v>
      </c>
      <c r="D793" s="144">
        <v>0.92650999999999994</v>
      </c>
      <c r="E793" s="144">
        <v>0.92650999999999994</v>
      </c>
      <c r="F793" s="145">
        <v>1</v>
      </c>
      <c r="G793" s="144">
        <f t="shared" si="24"/>
        <v>0.92650999999999994</v>
      </c>
      <c r="H793" s="143">
        <v>1.7</v>
      </c>
      <c r="I793" s="146">
        <f t="shared" si="25"/>
        <v>1.57507</v>
      </c>
      <c r="J793" s="147" t="s">
        <v>1239</v>
      </c>
      <c r="K793" s="148" t="s">
        <v>1241</v>
      </c>
      <c r="L793" s="131"/>
      <c r="M793" s="130"/>
    </row>
    <row r="794" spans="1:13" ht="11.25" customHeight="1">
      <c r="A794" s="131" t="s">
        <v>981</v>
      </c>
      <c r="B794" s="131" t="s">
        <v>1686</v>
      </c>
      <c r="C794" s="149">
        <v>4.99</v>
      </c>
      <c r="D794" s="150">
        <v>1.33345</v>
      </c>
      <c r="E794" s="150">
        <v>1.33345</v>
      </c>
      <c r="F794" s="151">
        <v>1</v>
      </c>
      <c r="G794" s="150">
        <f t="shared" si="24"/>
        <v>1.33345</v>
      </c>
      <c r="H794" s="149">
        <v>1.7</v>
      </c>
      <c r="I794" s="152">
        <f t="shared" si="25"/>
        <v>2.2668699999999999</v>
      </c>
      <c r="J794" s="153" t="s">
        <v>1239</v>
      </c>
      <c r="K794" s="154" t="s">
        <v>1241</v>
      </c>
      <c r="L794" s="131"/>
      <c r="M794" s="130"/>
    </row>
    <row r="795" spans="1:13" ht="11.25" customHeight="1">
      <c r="A795" s="131" t="s">
        <v>982</v>
      </c>
      <c r="B795" s="131" t="s">
        <v>1686</v>
      </c>
      <c r="C795" s="149">
        <v>9.57</v>
      </c>
      <c r="D795" s="150">
        <v>2.0798199999999998</v>
      </c>
      <c r="E795" s="150">
        <v>2.0798199999999998</v>
      </c>
      <c r="F795" s="151">
        <v>1</v>
      </c>
      <c r="G795" s="150">
        <f t="shared" si="24"/>
        <v>2.0798199999999998</v>
      </c>
      <c r="H795" s="149">
        <v>1.7</v>
      </c>
      <c r="I795" s="152">
        <f t="shared" si="25"/>
        <v>3.5356900000000002</v>
      </c>
      <c r="J795" s="153" t="s">
        <v>1239</v>
      </c>
      <c r="K795" s="154" t="s">
        <v>1241</v>
      </c>
      <c r="L795" s="131"/>
      <c r="M795" s="130"/>
    </row>
    <row r="796" spans="1:13" ht="11.25" customHeight="1">
      <c r="A796" s="155" t="s">
        <v>983</v>
      </c>
      <c r="B796" s="155" t="s">
        <v>1686</v>
      </c>
      <c r="C796" s="156">
        <v>16.47</v>
      </c>
      <c r="D796" s="157">
        <v>3.7816100000000001</v>
      </c>
      <c r="E796" s="157">
        <v>3.7816100000000001</v>
      </c>
      <c r="F796" s="158">
        <v>1</v>
      </c>
      <c r="G796" s="157">
        <f t="shared" si="24"/>
        <v>3.7816100000000001</v>
      </c>
      <c r="H796" s="156">
        <v>1.7</v>
      </c>
      <c r="I796" s="159">
        <f t="shared" si="25"/>
        <v>6.4287400000000003</v>
      </c>
      <c r="J796" s="160" t="s">
        <v>1239</v>
      </c>
      <c r="K796" s="161" t="s">
        <v>1241</v>
      </c>
      <c r="L796" s="131"/>
      <c r="M796" s="130"/>
    </row>
    <row r="797" spans="1:13" ht="11.25" customHeight="1">
      <c r="A797" s="142" t="s">
        <v>984</v>
      </c>
      <c r="B797" s="142" t="s">
        <v>1687</v>
      </c>
      <c r="C797" s="143">
        <v>2.08</v>
      </c>
      <c r="D797" s="144">
        <v>0.90749000000000002</v>
      </c>
      <c r="E797" s="144">
        <v>0.90749000000000002</v>
      </c>
      <c r="F797" s="145">
        <v>1</v>
      </c>
      <c r="G797" s="144">
        <f t="shared" si="24"/>
        <v>0.90749000000000002</v>
      </c>
      <c r="H797" s="143">
        <v>1.7</v>
      </c>
      <c r="I797" s="146">
        <f t="shared" si="25"/>
        <v>1.5427299999999999</v>
      </c>
      <c r="J797" s="147" t="s">
        <v>1239</v>
      </c>
      <c r="K797" s="148" t="s">
        <v>1241</v>
      </c>
      <c r="L797" s="131"/>
      <c r="M797" s="130"/>
    </row>
    <row r="798" spans="1:13" ht="11.25" customHeight="1">
      <c r="A798" s="131" t="s">
        <v>985</v>
      </c>
      <c r="B798" s="131" t="s">
        <v>1687</v>
      </c>
      <c r="C798" s="149">
        <v>3.98</v>
      </c>
      <c r="D798" s="150">
        <v>1.1754100000000001</v>
      </c>
      <c r="E798" s="150">
        <v>1.1754100000000001</v>
      </c>
      <c r="F798" s="151">
        <v>1</v>
      </c>
      <c r="G798" s="150">
        <f t="shared" si="24"/>
        <v>1.1754100000000001</v>
      </c>
      <c r="H798" s="149">
        <v>1.7</v>
      </c>
      <c r="I798" s="152">
        <f t="shared" si="25"/>
        <v>1.9982</v>
      </c>
      <c r="J798" s="153" t="s">
        <v>1239</v>
      </c>
      <c r="K798" s="154" t="s">
        <v>1241</v>
      </c>
      <c r="L798" s="131"/>
      <c r="M798" s="130"/>
    </row>
    <row r="799" spans="1:13" ht="11.25" customHeight="1">
      <c r="A799" s="131" t="s">
        <v>986</v>
      </c>
      <c r="B799" s="131" t="s">
        <v>1687</v>
      </c>
      <c r="C799" s="149">
        <v>7.7</v>
      </c>
      <c r="D799" s="150">
        <v>1.6474800000000001</v>
      </c>
      <c r="E799" s="150">
        <v>1.6474800000000001</v>
      </c>
      <c r="F799" s="151">
        <v>1</v>
      </c>
      <c r="G799" s="150">
        <f t="shared" si="24"/>
        <v>1.6474800000000001</v>
      </c>
      <c r="H799" s="149">
        <v>1.7</v>
      </c>
      <c r="I799" s="152">
        <f t="shared" si="25"/>
        <v>2.8007200000000001</v>
      </c>
      <c r="J799" s="153" t="s">
        <v>1239</v>
      </c>
      <c r="K799" s="154" t="s">
        <v>1241</v>
      </c>
      <c r="L799" s="131"/>
      <c r="M799" s="130"/>
    </row>
    <row r="800" spans="1:13" ht="11.25" customHeight="1">
      <c r="A800" s="155" t="s">
        <v>987</v>
      </c>
      <c r="B800" s="155" t="s">
        <v>1687</v>
      </c>
      <c r="C800" s="156">
        <v>13.98</v>
      </c>
      <c r="D800" s="157">
        <v>3.0069900000000001</v>
      </c>
      <c r="E800" s="157">
        <v>3.0069900000000001</v>
      </c>
      <c r="F800" s="158">
        <v>1</v>
      </c>
      <c r="G800" s="157">
        <f t="shared" si="24"/>
        <v>3.0069900000000001</v>
      </c>
      <c r="H800" s="156">
        <v>1.7</v>
      </c>
      <c r="I800" s="159">
        <f t="shared" si="25"/>
        <v>5.1118800000000002</v>
      </c>
      <c r="J800" s="160" t="s">
        <v>1239</v>
      </c>
      <c r="K800" s="161" t="s">
        <v>1241</v>
      </c>
      <c r="L800" s="131"/>
      <c r="M800" s="130"/>
    </row>
    <row r="801" spans="1:13" ht="11.25" customHeight="1">
      <c r="A801" s="142" t="s">
        <v>988</v>
      </c>
      <c r="B801" s="142" t="s">
        <v>1688</v>
      </c>
      <c r="C801" s="143">
        <v>1.89</v>
      </c>
      <c r="D801" s="144">
        <v>0.78303</v>
      </c>
      <c r="E801" s="144">
        <v>0.78303</v>
      </c>
      <c r="F801" s="145">
        <v>1</v>
      </c>
      <c r="G801" s="144">
        <f t="shared" si="24"/>
        <v>0.78303</v>
      </c>
      <c r="H801" s="143">
        <v>1.7</v>
      </c>
      <c r="I801" s="146">
        <f t="shared" si="25"/>
        <v>1.3311500000000001</v>
      </c>
      <c r="J801" s="147" t="s">
        <v>1239</v>
      </c>
      <c r="K801" s="148" t="s">
        <v>1241</v>
      </c>
      <c r="L801" s="131"/>
      <c r="M801" s="130"/>
    </row>
    <row r="802" spans="1:13" ht="11.25" customHeight="1">
      <c r="A802" s="131" t="s">
        <v>989</v>
      </c>
      <c r="B802" s="131" t="s">
        <v>1688</v>
      </c>
      <c r="C802" s="149">
        <v>3.15</v>
      </c>
      <c r="D802" s="150">
        <v>0.97875999999999996</v>
      </c>
      <c r="E802" s="150">
        <v>0.97875999999999996</v>
      </c>
      <c r="F802" s="151">
        <v>1</v>
      </c>
      <c r="G802" s="150">
        <f t="shared" si="24"/>
        <v>0.97875999999999996</v>
      </c>
      <c r="H802" s="149">
        <v>1.7</v>
      </c>
      <c r="I802" s="152">
        <f t="shared" si="25"/>
        <v>1.6638900000000001</v>
      </c>
      <c r="J802" s="153" t="s">
        <v>1239</v>
      </c>
      <c r="K802" s="154" t="s">
        <v>1241</v>
      </c>
      <c r="L802" s="131"/>
      <c r="M802" s="130"/>
    </row>
    <row r="803" spans="1:13" ht="11.25" customHeight="1">
      <c r="A803" s="131" t="s">
        <v>990</v>
      </c>
      <c r="B803" s="131" t="s">
        <v>1688</v>
      </c>
      <c r="C803" s="149">
        <v>7.08</v>
      </c>
      <c r="D803" s="150">
        <v>1.56541</v>
      </c>
      <c r="E803" s="150">
        <v>1.56541</v>
      </c>
      <c r="F803" s="151">
        <v>1</v>
      </c>
      <c r="G803" s="150">
        <f t="shared" si="24"/>
        <v>1.56541</v>
      </c>
      <c r="H803" s="149">
        <v>1.7</v>
      </c>
      <c r="I803" s="152">
        <f t="shared" si="25"/>
        <v>2.6612</v>
      </c>
      <c r="J803" s="153" t="s">
        <v>1239</v>
      </c>
      <c r="K803" s="154" t="s">
        <v>1241</v>
      </c>
      <c r="L803" s="131"/>
      <c r="M803" s="130"/>
    </row>
    <row r="804" spans="1:13" ht="11.25" customHeight="1">
      <c r="A804" s="155" t="s">
        <v>991</v>
      </c>
      <c r="B804" s="155" t="s">
        <v>1688</v>
      </c>
      <c r="C804" s="156">
        <v>12.67</v>
      </c>
      <c r="D804" s="157">
        <v>2.7595999999999998</v>
      </c>
      <c r="E804" s="157">
        <v>2.7595999999999998</v>
      </c>
      <c r="F804" s="158">
        <v>1</v>
      </c>
      <c r="G804" s="157">
        <f t="shared" si="24"/>
        <v>2.7595999999999998</v>
      </c>
      <c r="H804" s="156">
        <v>1.7</v>
      </c>
      <c r="I804" s="159">
        <f t="shared" si="25"/>
        <v>4.6913200000000002</v>
      </c>
      <c r="J804" s="160" t="s">
        <v>1239</v>
      </c>
      <c r="K804" s="161" t="s">
        <v>1241</v>
      </c>
      <c r="L804" s="131"/>
      <c r="M804" s="130"/>
    </row>
    <row r="805" spans="1:13" ht="11.25" customHeight="1">
      <c r="A805" s="142" t="s">
        <v>992</v>
      </c>
      <c r="B805" s="142" t="s">
        <v>1689</v>
      </c>
      <c r="C805" s="143">
        <v>3.05</v>
      </c>
      <c r="D805" s="144">
        <v>1.25376</v>
      </c>
      <c r="E805" s="144">
        <v>1.25376</v>
      </c>
      <c r="F805" s="145">
        <v>1</v>
      </c>
      <c r="G805" s="144">
        <f t="shared" si="24"/>
        <v>1.25376</v>
      </c>
      <c r="H805" s="143">
        <v>1.7</v>
      </c>
      <c r="I805" s="146">
        <f t="shared" si="25"/>
        <v>2.1313900000000001</v>
      </c>
      <c r="J805" s="147" t="s">
        <v>1239</v>
      </c>
      <c r="K805" s="148" t="s">
        <v>1241</v>
      </c>
      <c r="L805" s="131"/>
      <c r="M805" s="130"/>
    </row>
    <row r="806" spans="1:13" ht="11.25" customHeight="1">
      <c r="A806" s="131" t="s">
        <v>993</v>
      </c>
      <c r="B806" s="131" t="s">
        <v>1689</v>
      </c>
      <c r="C806" s="149">
        <v>4.43</v>
      </c>
      <c r="D806" s="150">
        <v>1.4452100000000001</v>
      </c>
      <c r="E806" s="150">
        <v>1.4452100000000001</v>
      </c>
      <c r="F806" s="151">
        <v>1</v>
      </c>
      <c r="G806" s="150">
        <f t="shared" si="24"/>
        <v>1.4452100000000001</v>
      </c>
      <c r="H806" s="149">
        <v>1.7</v>
      </c>
      <c r="I806" s="152">
        <f t="shared" si="25"/>
        <v>2.4568599999999998</v>
      </c>
      <c r="J806" s="153" t="s">
        <v>1239</v>
      </c>
      <c r="K806" s="154" t="s">
        <v>1241</v>
      </c>
      <c r="L806" s="131"/>
      <c r="M806" s="130"/>
    </row>
    <row r="807" spans="1:13" ht="11.25" customHeight="1">
      <c r="A807" s="131" t="s">
        <v>994</v>
      </c>
      <c r="B807" s="131" t="s">
        <v>1689</v>
      </c>
      <c r="C807" s="149">
        <v>7.72</v>
      </c>
      <c r="D807" s="150">
        <v>1.9871300000000001</v>
      </c>
      <c r="E807" s="150">
        <v>1.9871300000000001</v>
      </c>
      <c r="F807" s="151">
        <v>1</v>
      </c>
      <c r="G807" s="150">
        <f t="shared" si="24"/>
        <v>1.9871300000000001</v>
      </c>
      <c r="H807" s="149">
        <v>1.7</v>
      </c>
      <c r="I807" s="152">
        <f t="shared" si="25"/>
        <v>3.37812</v>
      </c>
      <c r="J807" s="153" t="s">
        <v>1239</v>
      </c>
      <c r="K807" s="154" t="s">
        <v>1241</v>
      </c>
      <c r="L807" s="131"/>
      <c r="M807" s="130"/>
    </row>
    <row r="808" spans="1:13" ht="11.25" customHeight="1">
      <c r="A808" s="155" t="s">
        <v>995</v>
      </c>
      <c r="B808" s="155" t="s">
        <v>1689</v>
      </c>
      <c r="C808" s="156">
        <v>17.36</v>
      </c>
      <c r="D808" s="157">
        <v>4.1165200000000004</v>
      </c>
      <c r="E808" s="157">
        <v>4.1165200000000004</v>
      </c>
      <c r="F808" s="158">
        <v>1</v>
      </c>
      <c r="G808" s="157">
        <f t="shared" si="24"/>
        <v>4.1165200000000004</v>
      </c>
      <c r="H808" s="156">
        <v>1.7</v>
      </c>
      <c r="I808" s="159">
        <f t="shared" si="25"/>
        <v>6.9980799999999999</v>
      </c>
      <c r="J808" s="160" t="s">
        <v>1239</v>
      </c>
      <c r="K808" s="161" t="s">
        <v>1241</v>
      </c>
      <c r="L808" s="131"/>
      <c r="M808" s="130"/>
    </row>
    <row r="809" spans="1:13" ht="11.25" customHeight="1">
      <c r="A809" s="142" t="s">
        <v>996</v>
      </c>
      <c r="B809" s="142" t="s">
        <v>1690</v>
      </c>
      <c r="C809" s="143">
        <v>2.41</v>
      </c>
      <c r="D809" s="144">
        <v>0.64609000000000005</v>
      </c>
      <c r="E809" s="144">
        <v>0.64609000000000005</v>
      </c>
      <c r="F809" s="145">
        <v>1</v>
      </c>
      <c r="G809" s="144">
        <f t="shared" si="24"/>
        <v>0.64609000000000005</v>
      </c>
      <c r="H809" s="143">
        <v>1.7</v>
      </c>
      <c r="I809" s="146">
        <f t="shared" si="25"/>
        <v>1.0983499999999999</v>
      </c>
      <c r="J809" s="147" t="s">
        <v>1239</v>
      </c>
      <c r="K809" s="148" t="s">
        <v>1241</v>
      </c>
      <c r="L809" s="131"/>
      <c r="M809" s="130"/>
    </row>
    <row r="810" spans="1:13" ht="11.25" customHeight="1">
      <c r="A810" s="131" t="s">
        <v>997</v>
      </c>
      <c r="B810" s="131" t="s">
        <v>1690</v>
      </c>
      <c r="C810" s="149">
        <v>3.95</v>
      </c>
      <c r="D810" s="150">
        <v>0.73394000000000004</v>
      </c>
      <c r="E810" s="150">
        <v>0.73394000000000004</v>
      </c>
      <c r="F810" s="151">
        <v>1</v>
      </c>
      <c r="G810" s="150">
        <f t="shared" si="24"/>
        <v>0.73394000000000004</v>
      </c>
      <c r="H810" s="149">
        <v>1.7</v>
      </c>
      <c r="I810" s="152">
        <f t="shared" si="25"/>
        <v>1.2477</v>
      </c>
      <c r="J810" s="153" t="s">
        <v>1239</v>
      </c>
      <c r="K810" s="154" t="s">
        <v>1241</v>
      </c>
      <c r="L810" s="131"/>
      <c r="M810" s="130"/>
    </row>
    <row r="811" spans="1:13" ht="11.25" customHeight="1">
      <c r="A811" s="131" t="s">
        <v>998</v>
      </c>
      <c r="B811" s="131" t="s">
        <v>1690</v>
      </c>
      <c r="C811" s="149">
        <v>6.47</v>
      </c>
      <c r="D811" s="150">
        <v>1.08413</v>
      </c>
      <c r="E811" s="150">
        <v>1.08413</v>
      </c>
      <c r="F811" s="151">
        <v>1</v>
      </c>
      <c r="G811" s="150">
        <f t="shared" si="24"/>
        <v>1.08413</v>
      </c>
      <c r="H811" s="149">
        <v>1.7</v>
      </c>
      <c r="I811" s="152">
        <f t="shared" si="25"/>
        <v>1.8430200000000001</v>
      </c>
      <c r="J811" s="153" t="s">
        <v>1239</v>
      </c>
      <c r="K811" s="154" t="s">
        <v>1241</v>
      </c>
      <c r="L811" s="131"/>
      <c r="M811" s="130"/>
    </row>
    <row r="812" spans="1:13" ht="11.25" customHeight="1">
      <c r="A812" s="155" t="s">
        <v>999</v>
      </c>
      <c r="B812" s="155" t="s">
        <v>1690</v>
      </c>
      <c r="C812" s="156">
        <v>9.17</v>
      </c>
      <c r="D812" s="157">
        <v>1.6362099999999999</v>
      </c>
      <c r="E812" s="157">
        <v>1.6362099999999999</v>
      </c>
      <c r="F812" s="158">
        <v>1</v>
      </c>
      <c r="G812" s="157">
        <f t="shared" si="24"/>
        <v>1.6362099999999999</v>
      </c>
      <c r="H812" s="156">
        <v>1.7</v>
      </c>
      <c r="I812" s="159">
        <f t="shared" si="25"/>
        <v>2.7815599999999998</v>
      </c>
      <c r="J812" s="160" t="s">
        <v>1239</v>
      </c>
      <c r="K812" s="161" t="s">
        <v>1241</v>
      </c>
      <c r="L812" s="131"/>
      <c r="M812" s="130"/>
    </row>
    <row r="813" spans="1:13" ht="11.25" customHeight="1">
      <c r="A813" s="142" t="s">
        <v>1000</v>
      </c>
      <c r="B813" s="142" t="s">
        <v>1691</v>
      </c>
      <c r="C813" s="143">
        <v>2.46</v>
      </c>
      <c r="D813" s="144">
        <v>0.41643999999999998</v>
      </c>
      <c r="E813" s="144">
        <v>0.41643999999999998</v>
      </c>
      <c r="F813" s="145">
        <v>1</v>
      </c>
      <c r="G813" s="144">
        <f t="shared" si="24"/>
        <v>0.41643999999999998</v>
      </c>
      <c r="H813" s="143">
        <v>1.7</v>
      </c>
      <c r="I813" s="146">
        <f t="shared" si="25"/>
        <v>0.70794999999999997</v>
      </c>
      <c r="J813" s="147" t="s">
        <v>1239</v>
      </c>
      <c r="K813" s="148" t="s">
        <v>1241</v>
      </c>
      <c r="L813" s="131"/>
      <c r="M813" s="130"/>
    </row>
    <row r="814" spans="1:13" ht="11.25" customHeight="1">
      <c r="A814" s="131" t="s">
        <v>1001</v>
      </c>
      <c r="B814" s="131" t="s">
        <v>1691</v>
      </c>
      <c r="C814" s="149">
        <v>4</v>
      </c>
      <c r="D814" s="150">
        <v>0.60226000000000002</v>
      </c>
      <c r="E814" s="150">
        <v>0.60226000000000002</v>
      </c>
      <c r="F814" s="151">
        <v>1</v>
      </c>
      <c r="G814" s="150">
        <f t="shared" si="24"/>
        <v>0.60226000000000002</v>
      </c>
      <c r="H814" s="149">
        <v>1.7</v>
      </c>
      <c r="I814" s="152">
        <f t="shared" si="25"/>
        <v>1.0238400000000001</v>
      </c>
      <c r="J814" s="153" t="s">
        <v>1239</v>
      </c>
      <c r="K814" s="154" t="s">
        <v>1241</v>
      </c>
      <c r="L814" s="131"/>
      <c r="M814" s="130"/>
    </row>
    <row r="815" spans="1:13" ht="11.25" customHeight="1">
      <c r="A815" s="131" t="s">
        <v>1002</v>
      </c>
      <c r="B815" s="131" t="s">
        <v>1691</v>
      </c>
      <c r="C815" s="149">
        <v>7.41</v>
      </c>
      <c r="D815" s="150">
        <v>1.16709</v>
      </c>
      <c r="E815" s="150">
        <v>1.16709</v>
      </c>
      <c r="F815" s="151">
        <v>1</v>
      </c>
      <c r="G815" s="150">
        <f t="shared" si="24"/>
        <v>1.16709</v>
      </c>
      <c r="H815" s="149">
        <v>1.7</v>
      </c>
      <c r="I815" s="152">
        <f t="shared" si="25"/>
        <v>1.9840500000000001</v>
      </c>
      <c r="J815" s="153" t="s">
        <v>1239</v>
      </c>
      <c r="K815" s="154" t="s">
        <v>1241</v>
      </c>
      <c r="L815" s="131"/>
      <c r="M815" s="130"/>
    </row>
    <row r="816" spans="1:13" ht="11.25" customHeight="1">
      <c r="A816" s="155" t="s">
        <v>1003</v>
      </c>
      <c r="B816" s="155" t="s">
        <v>1691</v>
      </c>
      <c r="C816" s="156">
        <v>15.66</v>
      </c>
      <c r="D816" s="157">
        <v>2.9871400000000001</v>
      </c>
      <c r="E816" s="157">
        <v>2.9871400000000001</v>
      </c>
      <c r="F816" s="158">
        <v>1</v>
      </c>
      <c r="G816" s="157">
        <f t="shared" si="24"/>
        <v>2.9871400000000001</v>
      </c>
      <c r="H816" s="156">
        <v>1.7</v>
      </c>
      <c r="I816" s="159">
        <f t="shared" si="25"/>
        <v>5.0781400000000003</v>
      </c>
      <c r="J816" s="160" t="s">
        <v>1239</v>
      </c>
      <c r="K816" s="161" t="s">
        <v>1241</v>
      </c>
      <c r="L816" s="131"/>
      <c r="M816" s="130"/>
    </row>
    <row r="817" spans="1:13" ht="11.25" customHeight="1">
      <c r="A817" s="142" t="s">
        <v>1004</v>
      </c>
      <c r="B817" s="142" t="s">
        <v>1692</v>
      </c>
      <c r="C817" s="143">
        <v>2.64</v>
      </c>
      <c r="D817" s="144">
        <v>0.45168000000000003</v>
      </c>
      <c r="E817" s="144">
        <v>0.45168000000000003</v>
      </c>
      <c r="F817" s="145">
        <v>1</v>
      </c>
      <c r="G817" s="144">
        <f t="shared" si="24"/>
        <v>0.45168000000000003</v>
      </c>
      <c r="H817" s="143">
        <v>1.7</v>
      </c>
      <c r="I817" s="146">
        <f t="shared" si="25"/>
        <v>0.76785999999999999</v>
      </c>
      <c r="J817" s="147" t="s">
        <v>1239</v>
      </c>
      <c r="K817" s="148" t="s">
        <v>1241</v>
      </c>
      <c r="L817" s="131"/>
      <c r="M817" s="130"/>
    </row>
    <row r="818" spans="1:13" ht="11.25" customHeight="1">
      <c r="A818" s="131" t="s">
        <v>1005</v>
      </c>
      <c r="B818" s="131" t="s">
        <v>1692</v>
      </c>
      <c r="C818" s="149">
        <v>3.39</v>
      </c>
      <c r="D818" s="150">
        <v>0.56511999999999996</v>
      </c>
      <c r="E818" s="150">
        <v>0.56511999999999996</v>
      </c>
      <c r="F818" s="151">
        <v>1</v>
      </c>
      <c r="G818" s="150">
        <f t="shared" si="24"/>
        <v>0.56511999999999996</v>
      </c>
      <c r="H818" s="149">
        <v>1.7</v>
      </c>
      <c r="I818" s="152">
        <f t="shared" si="25"/>
        <v>0.9607</v>
      </c>
      <c r="J818" s="153" t="s">
        <v>1239</v>
      </c>
      <c r="K818" s="154" t="s">
        <v>1241</v>
      </c>
      <c r="L818" s="131"/>
      <c r="M818" s="130"/>
    </row>
    <row r="819" spans="1:13" ht="11.25" customHeight="1">
      <c r="A819" s="131" t="s">
        <v>1006</v>
      </c>
      <c r="B819" s="131" t="s">
        <v>1692</v>
      </c>
      <c r="C819" s="149">
        <v>4.8</v>
      </c>
      <c r="D819" s="150">
        <v>0.75968000000000002</v>
      </c>
      <c r="E819" s="150">
        <v>0.75968000000000002</v>
      </c>
      <c r="F819" s="151">
        <v>1</v>
      </c>
      <c r="G819" s="150">
        <f t="shared" si="24"/>
        <v>0.75968000000000002</v>
      </c>
      <c r="H819" s="149">
        <v>1.7</v>
      </c>
      <c r="I819" s="152">
        <f t="shared" si="25"/>
        <v>1.2914600000000001</v>
      </c>
      <c r="J819" s="153" t="s">
        <v>1239</v>
      </c>
      <c r="K819" s="154" t="s">
        <v>1241</v>
      </c>
      <c r="L819" s="131"/>
      <c r="M819" s="130"/>
    </row>
    <row r="820" spans="1:13" ht="11.25" customHeight="1">
      <c r="A820" s="155" t="s">
        <v>1007</v>
      </c>
      <c r="B820" s="155" t="s">
        <v>1692</v>
      </c>
      <c r="C820" s="156">
        <v>7.61</v>
      </c>
      <c r="D820" s="157">
        <v>1.2435099999999999</v>
      </c>
      <c r="E820" s="157">
        <v>1.2435099999999999</v>
      </c>
      <c r="F820" s="158">
        <v>1</v>
      </c>
      <c r="G820" s="157">
        <f t="shared" si="24"/>
        <v>1.2435099999999999</v>
      </c>
      <c r="H820" s="156">
        <v>1.7</v>
      </c>
      <c r="I820" s="159">
        <f t="shared" si="25"/>
        <v>2.1139700000000001</v>
      </c>
      <c r="J820" s="160" t="s">
        <v>1239</v>
      </c>
      <c r="K820" s="161" t="s">
        <v>1241</v>
      </c>
      <c r="L820" s="131"/>
      <c r="M820" s="130"/>
    </row>
    <row r="821" spans="1:13" ht="11.25" customHeight="1">
      <c r="A821" s="142" t="s">
        <v>1008</v>
      </c>
      <c r="B821" s="142" t="s">
        <v>1693</v>
      </c>
      <c r="C821" s="143">
        <v>1.81</v>
      </c>
      <c r="D821" s="144">
        <v>0.50002000000000002</v>
      </c>
      <c r="E821" s="144">
        <v>0.50002000000000002</v>
      </c>
      <c r="F821" s="145">
        <v>1</v>
      </c>
      <c r="G821" s="144">
        <f t="shared" si="24"/>
        <v>0.50002000000000002</v>
      </c>
      <c r="H821" s="143">
        <v>1.7</v>
      </c>
      <c r="I821" s="146">
        <f t="shared" si="25"/>
        <v>0.85002999999999995</v>
      </c>
      <c r="J821" s="147" t="s">
        <v>1239</v>
      </c>
      <c r="K821" s="148" t="s">
        <v>1241</v>
      </c>
      <c r="L821" s="131"/>
      <c r="M821" s="130"/>
    </row>
    <row r="822" spans="1:13" ht="11.25" customHeight="1">
      <c r="A822" s="131" t="s">
        <v>1009</v>
      </c>
      <c r="B822" s="131" t="s">
        <v>1693</v>
      </c>
      <c r="C822" s="149">
        <v>2.11</v>
      </c>
      <c r="D822" s="150">
        <v>0.60894000000000004</v>
      </c>
      <c r="E822" s="150">
        <v>0.60894000000000004</v>
      </c>
      <c r="F822" s="151">
        <v>1</v>
      </c>
      <c r="G822" s="150">
        <f t="shared" si="24"/>
        <v>0.60894000000000004</v>
      </c>
      <c r="H822" s="149">
        <v>1.7</v>
      </c>
      <c r="I822" s="152">
        <f t="shared" si="25"/>
        <v>1.0351999999999999</v>
      </c>
      <c r="J822" s="153" t="s">
        <v>1239</v>
      </c>
      <c r="K822" s="154" t="s">
        <v>1241</v>
      </c>
      <c r="L822" s="131"/>
      <c r="M822" s="130"/>
    </row>
    <row r="823" spans="1:13" ht="11.25" customHeight="1">
      <c r="A823" s="131" t="s">
        <v>1010</v>
      </c>
      <c r="B823" s="131" t="s">
        <v>1693</v>
      </c>
      <c r="C823" s="149">
        <v>4.68</v>
      </c>
      <c r="D823" s="150">
        <v>1.0018899999999999</v>
      </c>
      <c r="E823" s="150">
        <v>1.0018899999999999</v>
      </c>
      <c r="F823" s="151">
        <v>1</v>
      </c>
      <c r="G823" s="150">
        <f t="shared" si="24"/>
        <v>1.0018899999999999</v>
      </c>
      <c r="H823" s="149">
        <v>1.7</v>
      </c>
      <c r="I823" s="152">
        <f t="shared" si="25"/>
        <v>1.7032099999999999</v>
      </c>
      <c r="J823" s="153" t="s">
        <v>1239</v>
      </c>
      <c r="K823" s="154" t="s">
        <v>1241</v>
      </c>
      <c r="L823" s="131"/>
      <c r="M823" s="130"/>
    </row>
    <row r="824" spans="1:13" ht="11.25" customHeight="1">
      <c r="A824" s="155" t="s">
        <v>1011</v>
      </c>
      <c r="B824" s="155" t="s">
        <v>1693</v>
      </c>
      <c r="C824" s="156">
        <v>7.5</v>
      </c>
      <c r="D824" s="157">
        <v>1.68842</v>
      </c>
      <c r="E824" s="157">
        <v>1.68842</v>
      </c>
      <c r="F824" s="158">
        <v>1</v>
      </c>
      <c r="G824" s="157">
        <f t="shared" si="24"/>
        <v>1.68842</v>
      </c>
      <c r="H824" s="156">
        <v>1.7</v>
      </c>
      <c r="I824" s="159">
        <f t="shared" si="25"/>
        <v>2.8703099999999999</v>
      </c>
      <c r="J824" s="160" t="s">
        <v>1239</v>
      </c>
      <c r="K824" s="161" t="s">
        <v>1241</v>
      </c>
      <c r="L824" s="131"/>
      <c r="M824" s="130"/>
    </row>
    <row r="825" spans="1:13" ht="11.25" customHeight="1">
      <c r="A825" s="142" t="s">
        <v>1012</v>
      </c>
      <c r="B825" s="142" t="s">
        <v>1694</v>
      </c>
      <c r="C825" s="143">
        <v>2.23</v>
      </c>
      <c r="D825" s="144">
        <v>0.41154000000000002</v>
      </c>
      <c r="E825" s="144">
        <v>0.41154000000000002</v>
      </c>
      <c r="F825" s="145">
        <v>1</v>
      </c>
      <c r="G825" s="144">
        <f t="shared" si="24"/>
        <v>0.41154000000000002</v>
      </c>
      <c r="H825" s="143">
        <v>1.7</v>
      </c>
      <c r="I825" s="146">
        <f t="shared" si="25"/>
        <v>0.69962000000000002</v>
      </c>
      <c r="J825" s="147" t="s">
        <v>1239</v>
      </c>
      <c r="K825" s="148" t="s">
        <v>1241</v>
      </c>
      <c r="L825" s="131"/>
      <c r="M825" s="130"/>
    </row>
    <row r="826" spans="1:13" ht="11.25" customHeight="1">
      <c r="A826" s="131" t="s">
        <v>1013</v>
      </c>
      <c r="B826" s="131" t="s">
        <v>1694</v>
      </c>
      <c r="C826" s="149">
        <v>3.61</v>
      </c>
      <c r="D826" s="150">
        <v>0.59143999999999997</v>
      </c>
      <c r="E826" s="150">
        <v>0.59143999999999997</v>
      </c>
      <c r="F826" s="151">
        <v>1</v>
      </c>
      <c r="G826" s="150">
        <f t="shared" si="24"/>
        <v>0.59143999999999997</v>
      </c>
      <c r="H826" s="149">
        <v>1.7</v>
      </c>
      <c r="I826" s="152">
        <f t="shared" si="25"/>
        <v>1.00545</v>
      </c>
      <c r="J826" s="153" t="s">
        <v>1239</v>
      </c>
      <c r="K826" s="154" t="s">
        <v>1241</v>
      </c>
      <c r="L826" s="131"/>
      <c r="M826" s="130"/>
    </row>
    <row r="827" spans="1:13" ht="11.25" customHeight="1">
      <c r="A827" s="131" t="s">
        <v>1014</v>
      </c>
      <c r="B827" s="131" t="s">
        <v>1694</v>
      </c>
      <c r="C827" s="149">
        <v>5.0599999999999996</v>
      </c>
      <c r="D827" s="150">
        <v>0.85616000000000003</v>
      </c>
      <c r="E827" s="150">
        <v>0.85616000000000003</v>
      </c>
      <c r="F827" s="151">
        <v>1</v>
      </c>
      <c r="G827" s="150">
        <f t="shared" si="24"/>
        <v>0.85616000000000003</v>
      </c>
      <c r="H827" s="149">
        <v>1.7</v>
      </c>
      <c r="I827" s="152">
        <f t="shared" si="25"/>
        <v>1.45547</v>
      </c>
      <c r="J827" s="153" t="s">
        <v>1239</v>
      </c>
      <c r="K827" s="154" t="s">
        <v>1241</v>
      </c>
      <c r="L827" s="131"/>
      <c r="M827" s="130"/>
    </row>
    <row r="828" spans="1:13" ht="11.25" customHeight="1">
      <c r="A828" s="155" t="s">
        <v>1015</v>
      </c>
      <c r="B828" s="155" t="s">
        <v>1694</v>
      </c>
      <c r="C828" s="156">
        <v>7.98</v>
      </c>
      <c r="D828" s="157">
        <v>1.4306099999999999</v>
      </c>
      <c r="E828" s="157">
        <v>1.4306099999999999</v>
      </c>
      <c r="F828" s="158">
        <v>1</v>
      </c>
      <c r="G828" s="157">
        <f t="shared" si="24"/>
        <v>1.4306099999999999</v>
      </c>
      <c r="H828" s="156">
        <v>1.7</v>
      </c>
      <c r="I828" s="159">
        <f t="shared" si="25"/>
        <v>2.4320400000000002</v>
      </c>
      <c r="J828" s="160" t="s">
        <v>1239</v>
      </c>
      <c r="K828" s="161" t="s">
        <v>1241</v>
      </c>
      <c r="L828" s="131"/>
      <c r="M828" s="130"/>
    </row>
    <row r="829" spans="1:13" ht="11.25" customHeight="1">
      <c r="A829" s="142" t="s">
        <v>1016</v>
      </c>
      <c r="B829" s="142" t="s">
        <v>1695</v>
      </c>
      <c r="C829" s="143">
        <v>2.5099999999999998</v>
      </c>
      <c r="D829" s="144">
        <v>0.45332</v>
      </c>
      <c r="E829" s="144">
        <v>0.45332</v>
      </c>
      <c r="F829" s="145">
        <v>1</v>
      </c>
      <c r="G829" s="144">
        <f t="shared" si="24"/>
        <v>0.45332</v>
      </c>
      <c r="H829" s="143">
        <v>1.7</v>
      </c>
      <c r="I829" s="146">
        <f t="shared" si="25"/>
        <v>0.77063999999999999</v>
      </c>
      <c r="J829" s="147" t="s">
        <v>1239</v>
      </c>
      <c r="K829" s="148" t="s">
        <v>1241</v>
      </c>
      <c r="L829" s="131"/>
      <c r="M829" s="130"/>
    </row>
    <row r="830" spans="1:13" ht="11.25" customHeight="1">
      <c r="A830" s="131" t="s">
        <v>1017</v>
      </c>
      <c r="B830" s="131" t="s">
        <v>1695</v>
      </c>
      <c r="C830" s="149">
        <v>3.35</v>
      </c>
      <c r="D830" s="150">
        <v>0.60307999999999995</v>
      </c>
      <c r="E830" s="150">
        <v>0.60307999999999995</v>
      </c>
      <c r="F830" s="151">
        <v>1</v>
      </c>
      <c r="G830" s="150">
        <f t="shared" si="24"/>
        <v>0.60307999999999995</v>
      </c>
      <c r="H830" s="149">
        <v>1.7</v>
      </c>
      <c r="I830" s="152">
        <f t="shared" si="25"/>
        <v>1.0252399999999999</v>
      </c>
      <c r="J830" s="153" t="s">
        <v>1239</v>
      </c>
      <c r="K830" s="154" t="s">
        <v>1241</v>
      </c>
      <c r="L830" s="131"/>
      <c r="M830" s="130"/>
    </row>
    <row r="831" spans="1:13" ht="11.25" customHeight="1">
      <c r="A831" s="131" t="s">
        <v>1018</v>
      </c>
      <c r="B831" s="131" t="s">
        <v>1695</v>
      </c>
      <c r="C831" s="149">
        <v>5.19</v>
      </c>
      <c r="D831" s="150">
        <v>0.88954</v>
      </c>
      <c r="E831" s="150">
        <v>0.88954</v>
      </c>
      <c r="F831" s="151">
        <v>1</v>
      </c>
      <c r="G831" s="150">
        <f t="shared" si="24"/>
        <v>0.88954</v>
      </c>
      <c r="H831" s="149">
        <v>1.7</v>
      </c>
      <c r="I831" s="152">
        <f t="shared" si="25"/>
        <v>1.5122199999999999</v>
      </c>
      <c r="J831" s="153" t="s">
        <v>1239</v>
      </c>
      <c r="K831" s="154" t="s">
        <v>1241</v>
      </c>
      <c r="L831" s="131"/>
      <c r="M831" s="130"/>
    </row>
    <row r="832" spans="1:13" ht="11.25" customHeight="1">
      <c r="A832" s="155" t="s">
        <v>1019</v>
      </c>
      <c r="B832" s="155" t="s">
        <v>1695</v>
      </c>
      <c r="C832" s="156">
        <v>8.19</v>
      </c>
      <c r="D832" s="157">
        <v>1.5151600000000001</v>
      </c>
      <c r="E832" s="157">
        <v>1.5151600000000001</v>
      </c>
      <c r="F832" s="158">
        <v>1</v>
      </c>
      <c r="G832" s="157">
        <f t="shared" si="24"/>
        <v>1.5151600000000001</v>
      </c>
      <c r="H832" s="156">
        <v>1.7</v>
      </c>
      <c r="I832" s="159">
        <f t="shared" si="25"/>
        <v>2.5757699999999999</v>
      </c>
      <c r="J832" s="160" t="s">
        <v>1239</v>
      </c>
      <c r="K832" s="161" t="s">
        <v>1241</v>
      </c>
      <c r="L832" s="131"/>
      <c r="M832" s="130"/>
    </row>
    <row r="833" spans="1:13" ht="11.25" customHeight="1">
      <c r="A833" s="142" t="s">
        <v>1370</v>
      </c>
      <c r="B833" s="142" t="s">
        <v>1696</v>
      </c>
      <c r="C833" s="143">
        <v>2.52</v>
      </c>
      <c r="D833" s="144">
        <v>0.45249</v>
      </c>
      <c r="E833" s="144">
        <v>0.45249</v>
      </c>
      <c r="F833" s="145">
        <v>1</v>
      </c>
      <c r="G833" s="144">
        <f t="shared" si="24"/>
        <v>0.45249</v>
      </c>
      <c r="H833" s="143">
        <v>1.7</v>
      </c>
      <c r="I833" s="146">
        <f t="shared" si="25"/>
        <v>0.76922999999999997</v>
      </c>
      <c r="J833" s="147" t="s">
        <v>1239</v>
      </c>
      <c r="K833" s="148" t="s">
        <v>1241</v>
      </c>
      <c r="L833" s="131"/>
      <c r="M833" s="130"/>
    </row>
    <row r="834" spans="1:13" ht="11.25" customHeight="1">
      <c r="A834" s="131" t="s">
        <v>1371</v>
      </c>
      <c r="B834" s="131" t="s">
        <v>1696</v>
      </c>
      <c r="C834" s="149">
        <v>3.5</v>
      </c>
      <c r="D834" s="150">
        <v>0.58750999999999998</v>
      </c>
      <c r="E834" s="150">
        <v>0.58750999999999998</v>
      </c>
      <c r="F834" s="151">
        <v>1</v>
      </c>
      <c r="G834" s="150">
        <f t="shared" si="24"/>
        <v>0.58750999999999998</v>
      </c>
      <c r="H834" s="149">
        <v>1.7</v>
      </c>
      <c r="I834" s="152">
        <f t="shared" si="25"/>
        <v>0.99877000000000005</v>
      </c>
      <c r="J834" s="153" t="s">
        <v>1239</v>
      </c>
      <c r="K834" s="154" t="s">
        <v>1241</v>
      </c>
      <c r="L834" s="131"/>
      <c r="M834" s="130"/>
    </row>
    <row r="835" spans="1:13" ht="11.25" customHeight="1">
      <c r="A835" s="131" t="s">
        <v>1372</v>
      </c>
      <c r="B835" s="131" t="s">
        <v>1696</v>
      </c>
      <c r="C835" s="149">
        <v>5.62</v>
      </c>
      <c r="D835" s="150">
        <v>0.90393999999999997</v>
      </c>
      <c r="E835" s="150">
        <v>0.90393999999999997</v>
      </c>
      <c r="F835" s="151">
        <v>1</v>
      </c>
      <c r="G835" s="150">
        <f t="shared" si="24"/>
        <v>0.90393999999999997</v>
      </c>
      <c r="H835" s="149">
        <v>1.7</v>
      </c>
      <c r="I835" s="152">
        <f t="shared" si="25"/>
        <v>1.5367</v>
      </c>
      <c r="J835" s="153" t="s">
        <v>1239</v>
      </c>
      <c r="K835" s="154" t="s">
        <v>1241</v>
      </c>
      <c r="L835" s="131"/>
      <c r="M835" s="130"/>
    </row>
    <row r="836" spans="1:13" ht="11.25" customHeight="1">
      <c r="A836" s="155" t="s">
        <v>1373</v>
      </c>
      <c r="B836" s="155" t="s">
        <v>1696</v>
      </c>
      <c r="C836" s="156">
        <v>9.1</v>
      </c>
      <c r="D836" s="157">
        <v>1.65934</v>
      </c>
      <c r="E836" s="157">
        <v>1.65934</v>
      </c>
      <c r="F836" s="158">
        <v>1</v>
      </c>
      <c r="G836" s="157">
        <f t="shared" si="24"/>
        <v>1.65934</v>
      </c>
      <c r="H836" s="156">
        <v>1.7</v>
      </c>
      <c r="I836" s="159">
        <f t="shared" si="25"/>
        <v>2.8208799999999998</v>
      </c>
      <c r="J836" s="160" t="s">
        <v>1239</v>
      </c>
      <c r="K836" s="161" t="s">
        <v>1241</v>
      </c>
      <c r="L836" s="131"/>
      <c r="M836" s="130"/>
    </row>
    <row r="837" spans="1:13" ht="11.25" customHeight="1">
      <c r="A837" s="142" t="s">
        <v>1374</v>
      </c>
      <c r="B837" s="142" t="s">
        <v>1697</v>
      </c>
      <c r="C837" s="143">
        <v>2.23</v>
      </c>
      <c r="D837" s="144">
        <v>0.44241000000000003</v>
      </c>
      <c r="E837" s="144">
        <v>0.44241000000000003</v>
      </c>
      <c r="F837" s="145">
        <v>1</v>
      </c>
      <c r="G837" s="144">
        <f t="shared" si="24"/>
        <v>0.44241000000000003</v>
      </c>
      <c r="H837" s="143">
        <v>1.7</v>
      </c>
      <c r="I837" s="146">
        <f t="shared" si="25"/>
        <v>0.75209999999999999</v>
      </c>
      <c r="J837" s="147" t="s">
        <v>1239</v>
      </c>
      <c r="K837" s="148" t="s">
        <v>1241</v>
      </c>
      <c r="L837" s="131"/>
      <c r="M837" s="130"/>
    </row>
    <row r="838" spans="1:13" ht="11.25" customHeight="1">
      <c r="A838" s="131" t="s">
        <v>1375</v>
      </c>
      <c r="B838" s="131" t="s">
        <v>1697</v>
      </c>
      <c r="C838" s="149">
        <v>3.02</v>
      </c>
      <c r="D838" s="150">
        <v>0.55908000000000002</v>
      </c>
      <c r="E838" s="150">
        <v>0.55908000000000002</v>
      </c>
      <c r="F838" s="151">
        <v>1</v>
      </c>
      <c r="G838" s="150">
        <f t="shared" si="24"/>
        <v>0.55908000000000002</v>
      </c>
      <c r="H838" s="149">
        <v>1.7</v>
      </c>
      <c r="I838" s="152">
        <f t="shared" si="25"/>
        <v>0.95043999999999995</v>
      </c>
      <c r="J838" s="153" t="s">
        <v>1239</v>
      </c>
      <c r="K838" s="154" t="s">
        <v>1241</v>
      </c>
      <c r="L838" s="131"/>
      <c r="M838" s="130"/>
    </row>
    <row r="839" spans="1:13" ht="11.25" customHeight="1">
      <c r="A839" s="131" t="s">
        <v>1376</v>
      </c>
      <c r="B839" s="131" t="s">
        <v>1697</v>
      </c>
      <c r="C839" s="149">
        <v>4.62</v>
      </c>
      <c r="D839" s="150">
        <v>0.82464999999999999</v>
      </c>
      <c r="E839" s="150">
        <v>0.82464999999999999</v>
      </c>
      <c r="F839" s="151">
        <v>1</v>
      </c>
      <c r="G839" s="150">
        <f t="shared" si="24"/>
        <v>0.82464999999999999</v>
      </c>
      <c r="H839" s="149">
        <v>1.7</v>
      </c>
      <c r="I839" s="152">
        <f t="shared" si="25"/>
        <v>1.40191</v>
      </c>
      <c r="J839" s="153" t="s">
        <v>1239</v>
      </c>
      <c r="K839" s="154" t="s">
        <v>1241</v>
      </c>
      <c r="L839" s="131"/>
      <c r="M839" s="130"/>
    </row>
    <row r="840" spans="1:13" ht="11.25" customHeight="1">
      <c r="A840" s="155" t="s">
        <v>1377</v>
      </c>
      <c r="B840" s="155" t="s">
        <v>1697</v>
      </c>
      <c r="C840" s="156">
        <v>7.8</v>
      </c>
      <c r="D840" s="157">
        <v>1.40835</v>
      </c>
      <c r="E840" s="157">
        <v>1.40835</v>
      </c>
      <c r="F840" s="158">
        <v>1</v>
      </c>
      <c r="G840" s="157">
        <f t="shared" si="24"/>
        <v>1.40835</v>
      </c>
      <c r="H840" s="156">
        <v>1.7</v>
      </c>
      <c r="I840" s="159">
        <f t="shared" si="25"/>
        <v>2.3942000000000001</v>
      </c>
      <c r="J840" s="160" t="s">
        <v>1239</v>
      </c>
      <c r="K840" s="161" t="s">
        <v>1241</v>
      </c>
      <c r="L840" s="131"/>
      <c r="M840" s="130"/>
    </row>
    <row r="841" spans="1:13" ht="11.25" customHeight="1">
      <c r="A841" s="142" t="s">
        <v>1020</v>
      </c>
      <c r="B841" s="142" t="s">
        <v>1698</v>
      </c>
      <c r="C841" s="143">
        <v>1.56</v>
      </c>
      <c r="D841" s="144">
        <v>1.22607</v>
      </c>
      <c r="E841" s="144">
        <v>1.22607</v>
      </c>
      <c r="F841" s="145">
        <v>1</v>
      </c>
      <c r="G841" s="144">
        <f t="shared" si="24"/>
        <v>1.22607</v>
      </c>
      <c r="H841" s="143">
        <v>1.7</v>
      </c>
      <c r="I841" s="146">
        <f t="shared" si="25"/>
        <v>2.08432</v>
      </c>
      <c r="J841" s="147" t="s">
        <v>1239</v>
      </c>
      <c r="K841" s="148" t="s">
        <v>1241</v>
      </c>
      <c r="L841" s="131"/>
      <c r="M841" s="130"/>
    </row>
    <row r="842" spans="1:13" ht="11.25" customHeight="1">
      <c r="A842" s="131" t="s">
        <v>1021</v>
      </c>
      <c r="B842" s="131" t="s">
        <v>1698</v>
      </c>
      <c r="C842" s="149">
        <v>2.1</v>
      </c>
      <c r="D842" s="150">
        <v>1.4046799999999999</v>
      </c>
      <c r="E842" s="150">
        <v>1.4046799999999999</v>
      </c>
      <c r="F842" s="151">
        <v>1</v>
      </c>
      <c r="G842" s="150">
        <f t="shared" si="24"/>
        <v>1.4046799999999999</v>
      </c>
      <c r="H842" s="149">
        <v>1.7</v>
      </c>
      <c r="I842" s="152">
        <f t="shared" si="25"/>
        <v>2.3879600000000001</v>
      </c>
      <c r="J842" s="153" t="s">
        <v>1239</v>
      </c>
      <c r="K842" s="154" t="s">
        <v>1241</v>
      </c>
      <c r="L842" s="131"/>
      <c r="M842" s="130"/>
    </row>
    <row r="843" spans="1:13" ht="11.25" customHeight="1">
      <c r="A843" s="131" t="s">
        <v>1022</v>
      </c>
      <c r="B843" s="131" t="s">
        <v>1698</v>
      </c>
      <c r="C843" s="149">
        <v>6.44</v>
      </c>
      <c r="D843" s="150">
        <v>2.17367</v>
      </c>
      <c r="E843" s="150">
        <v>2.17367</v>
      </c>
      <c r="F843" s="151">
        <v>1</v>
      </c>
      <c r="G843" s="150">
        <f t="shared" si="24"/>
        <v>2.17367</v>
      </c>
      <c r="H843" s="149">
        <v>1.7</v>
      </c>
      <c r="I843" s="152">
        <f t="shared" si="25"/>
        <v>3.6952400000000001</v>
      </c>
      <c r="J843" s="153" t="s">
        <v>1239</v>
      </c>
      <c r="K843" s="154" t="s">
        <v>1241</v>
      </c>
      <c r="L843" s="131"/>
      <c r="M843" s="130"/>
    </row>
    <row r="844" spans="1:13" ht="11.25" customHeight="1">
      <c r="A844" s="155" t="s">
        <v>1023</v>
      </c>
      <c r="B844" s="155" t="s">
        <v>1698</v>
      </c>
      <c r="C844" s="156">
        <v>12.56</v>
      </c>
      <c r="D844" s="157">
        <v>4.01295</v>
      </c>
      <c r="E844" s="157">
        <v>4.01295</v>
      </c>
      <c r="F844" s="158">
        <v>1</v>
      </c>
      <c r="G844" s="157">
        <f t="shared" si="24"/>
        <v>4.01295</v>
      </c>
      <c r="H844" s="156">
        <v>1.7</v>
      </c>
      <c r="I844" s="159">
        <f t="shared" si="25"/>
        <v>6.8220200000000002</v>
      </c>
      <c r="J844" s="160" t="s">
        <v>1239</v>
      </c>
      <c r="K844" s="161" t="s">
        <v>1241</v>
      </c>
      <c r="L844" s="131"/>
      <c r="M844" s="130"/>
    </row>
    <row r="845" spans="1:13" ht="11.25" customHeight="1">
      <c r="A845" s="142" t="s">
        <v>1024</v>
      </c>
      <c r="B845" s="142" t="s">
        <v>1699</v>
      </c>
      <c r="C845" s="143">
        <v>1.92</v>
      </c>
      <c r="D845" s="144">
        <v>0.69488000000000005</v>
      </c>
      <c r="E845" s="144">
        <v>0.69488000000000005</v>
      </c>
      <c r="F845" s="145">
        <v>1</v>
      </c>
      <c r="G845" s="144">
        <f t="shared" ref="G845:G908" si="26">ROUND(F845*D845,5)</f>
        <v>0.69488000000000005</v>
      </c>
      <c r="H845" s="143">
        <v>1.7</v>
      </c>
      <c r="I845" s="146">
        <f t="shared" ref="I845:I908" si="27">ROUND(H845*G845,5)</f>
        <v>1.1813</v>
      </c>
      <c r="J845" s="147" t="s">
        <v>1239</v>
      </c>
      <c r="K845" s="148" t="s">
        <v>1241</v>
      </c>
      <c r="L845" s="131"/>
      <c r="M845" s="130"/>
    </row>
    <row r="846" spans="1:13" ht="11.25" customHeight="1">
      <c r="A846" s="131" t="s">
        <v>1025</v>
      </c>
      <c r="B846" s="131" t="s">
        <v>1699</v>
      </c>
      <c r="C846" s="149">
        <v>2.84</v>
      </c>
      <c r="D846" s="150">
        <v>0.83345000000000002</v>
      </c>
      <c r="E846" s="150">
        <v>0.83345000000000002</v>
      </c>
      <c r="F846" s="151">
        <v>1</v>
      </c>
      <c r="G846" s="150">
        <f t="shared" si="26"/>
        <v>0.83345000000000002</v>
      </c>
      <c r="H846" s="149">
        <v>1.7</v>
      </c>
      <c r="I846" s="152">
        <f t="shared" si="27"/>
        <v>1.4168700000000001</v>
      </c>
      <c r="J846" s="153" t="s">
        <v>1239</v>
      </c>
      <c r="K846" s="154" t="s">
        <v>1241</v>
      </c>
      <c r="L846" s="131"/>
      <c r="M846" s="130"/>
    </row>
    <row r="847" spans="1:13" ht="11.25" customHeight="1">
      <c r="A847" s="131" t="s">
        <v>1026</v>
      </c>
      <c r="B847" s="131" t="s">
        <v>1699</v>
      </c>
      <c r="C847" s="149">
        <v>6.78</v>
      </c>
      <c r="D847" s="150">
        <v>1.53186</v>
      </c>
      <c r="E847" s="150">
        <v>1.53186</v>
      </c>
      <c r="F847" s="151">
        <v>1</v>
      </c>
      <c r="G847" s="150">
        <f t="shared" si="26"/>
        <v>1.53186</v>
      </c>
      <c r="H847" s="149">
        <v>1.7</v>
      </c>
      <c r="I847" s="152">
        <f t="shared" si="27"/>
        <v>2.6041599999999998</v>
      </c>
      <c r="J847" s="153" t="s">
        <v>1239</v>
      </c>
      <c r="K847" s="154" t="s">
        <v>1241</v>
      </c>
      <c r="L847" s="131"/>
      <c r="M847" s="130"/>
    </row>
    <row r="848" spans="1:13" ht="11.25" customHeight="1">
      <c r="A848" s="155" t="s">
        <v>1027</v>
      </c>
      <c r="B848" s="155" t="s">
        <v>1699</v>
      </c>
      <c r="C848" s="156">
        <v>11.87</v>
      </c>
      <c r="D848" s="157">
        <v>2.6781700000000002</v>
      </c>
      <c r="E848" s="157">
        <v>2.6781700000000002</v>
      </c>
      <c r="F848" s="158">
        <v>1</v>
      </c>
      <c r="G848" s="157">
        <f t="shared" si="26"/>
        <v>2.6781700000000002</v>
      </c>
      <c r="H848" s="156">
        <v>1.7</v>
      </c>
      <c r="I848" s="159">
        <f t="shared" si="27"/>
        <v>4.5528899999999997</v>
      </c>
      <c r="J848" s="160" t="s">
        <v>1239</v>
      </c>
      <c r="K848" s="161" t="s">
        <v>1241</v>
      </c>
      <c r="L848" s="131"/>
      <c r="M848" s="130"/>
    </row>
    <row r="849" spans="1:13" ht="11.25" customHeight="1">
      <c r="A849" s="142" t="s">
        <v>1028</v>
      </c>
      <c r="B849" s="142" t="s">
        <v>1700</v>
      </c>
      <c r="C849" s="143">
        <v>1.87</v>
      </c>
      <c r="D849" s="144">
        <v>0.89870000000000005</v>
      </c>
      <c r="E849" s="144">
        <v>0.89870000000000005</v>
      </c>
      <c r="F849" s="145">
        <v>1</v>
      </c>
      <c r="G849" s="144">
        <f t="shared" si="26"/>
        <v>0.89870000000000005</v>
      </c>
      <c r="H849" s="143">
        <v>1.7</v>
      </c>
      <c r="I849" s="146">
        <f t="shared" si="27"/>
        <v>1.52779</v>
      </c>
      <c r="J849" s="147" t="s">
        <v>1239</v>
      </c>
      <c r="K849" s="148" t="s">
        <v>1241</v>
      </c>
      <c r="L849" s="131"/>
      <c r="M849" s="130"/>
    </row>
    <row r="850" spans="1:13" ht="11.25" customHeight="1">
      <c r="A850" s="131" t="s">
        <v>1029</v>
      </c>
      <c r="B850" s="131" t="s">
        <v>1700</v>
      </c>
      <c r="C850" s="149">
        <v>4.2699999999999996</v>
      </c>
      <c r="D850" s="150">
        <v>1.1902200000000001</v>
      </c>
      <c r="E850" s="150">
        <v>1.1902200000000001</v>
      </c>
      <c r="F850" s="151">
        <v>1</v>
      </c>
      <c r="G850" s="150">
        <f t="shared" si="26"/>
        <v>1.1902200000000001</v>
      </c>
      <c r="H850" s="149">
        <v>1.7</v>
      </c>
      <c r="I850" s="152">
        <f t="shared" si="27"/>
        <v>2.0233699999999999</v>
      </c>
      <c r="J850" s="153" t="s">
        <v>1239</v>
      </c>
      <c r="K850" s="154" t="s">
        <v>1241</v>
      </c>
      <c r="L850" s="131"/>
      <c r="M850" s="130"/>
    </row>
    <row r="851" spans="1:13" ht="11.25" customHeight="1">
      <c r="A851" s="131" t="s">
        <v>1030</v>
      </c>
      <c r="B851" s="131" t="s">
        <v>1700</v>
      </c>
      <c r="C851" s="149">
        <v>8.24</v>
      </c>
      <c r="D851" s="150">
        <v>1.67079</v>
      </c>
      <c r="E851" s="150">
        <v>1.67079</v>
      </c>
      <c r="F851" s="151">
        <v>1</v>
      </c>
      <c r="G851" s="150">
        <f t="shared" si="26"/>
        <v>1.67079</v>
      </c>
      <c r="H851" s="149">
        <v>1.7</v>
      </c>
      <c r="I851" s="152">
        <f t="shared" si="27"/>
        <v>2.8403399999999999</v>
      </c>
      <c r="J851" s="153" t="s">
        <v>1239</v>
      </c>
      <c r="K851" s="154" t="s">
        <v>1241</v>
      </c>
      <c r="L851" s="131"/>
      <c r="M851" s="130"/>
    </row>
    <row r="852" spans="1:13" ht="11.25" customHeight="1">
      <c r="A852" s="155" t="s">
        <v>1031</v>
      </c>
      <c r="B852" s="155" t="s">
        <v>1700</v>
      </c>
      <c r="C852" s="156">
        <v>13.27</v>
      </c>
      <c r="D852" s="157">
        <v>3.1181000000000001</v>
      </c>
      <c r="E852" s="157">
        <v>3.1181000000000001</v>
      </c>
      <c r="F852" s="158">
        <v>1</v>
      </c>
      <c r="G852" s="157">
        <f t="shared" si="26"/>
        <v>3.1181000000000001</v>
      </c>
      <c r="H852" s="156">
        <v>1.7</v>
      </c>
      <c r="I852" s="159">
        <f t="shared" si="27"/>
        <v>5.30077</v>
      </c>
      <c r="J852" s="160" t="s">
        <v>1239</v>
      </c>
      <c r="K852" s="161" t="s">
        <v>1241</v>
      </c>
      <c r="L852" s="131"/>
      <c r="M852" s="130"/>
    </row>
    <row r="853" spans="1:13" ht="11.25" customHeight="1">
      <c r="A853" s="142" t="s">
        <v>1032</v>
      </c>
      <c r="B853" s="142" t="s">
        <v>1701</v>
      </c>
      <c r="C853" s="143">
        <v>1.45</v>
      </c>
      <c r="D853" s="144">
        <v>1.07359</v>
      </c>
      <c r="E853" s="144">
        <v>1.07359</v>
      </c>
      <c r="F853" s="145">
        <v>1</v>
      </c>
      <c r="G853" s="144">
        <f t="shared" si="26"/>
        <v>1.07359</v>
      </c>
      <c r="H853" s="143">
        <v>1.7</v>
      </c>
      <c r="I853" s="146">
        <f t="shared" si="27"/>
        <v>1.8250999999999999</v>
      </c>
      <c r="J853" s="147" t="s">
        <v>1239</v>
      </c>
      <c r="K853" s="148" t="s">
        <v>1241</v>
      </c>
      <c r="L853" s="131"/>
      <c r="M853" s="130"/>
    </row>
    <row r="854" spans="1:13" ht="11.25" customHeight="1">
      <c r="A854" s="131" t="s">
        <v>1033</v>
      </c>
      <c r="B854" s="131" t="s">
        <v>1701</v>
      </c>
      <c r="C854" s="149">
        <v>1.45</v>
      </c>
      <c r="D854" s="150">
        <v>1.3230299999999999</v>
      </c>
      <c r="E854" s="150">
        <v>1.3230299999999999</v>
      </c>
      <c r="F854" s="151">
        <v>1</v>
      </c>
      <c r="G854" s="150">
        <f t="shared" si="26"/>
        <v>1.3230299999999999</v>
      </c>
      <c r="H854" s="149">
        <v>1.7</v>
      </c>
      <c r="I854" s="152">
        <f t="shared" si="27"/>
        <v>2.2491500000000002</v>
      </c>
      <c r="J854" s="153" t="s">
        <v>1239</v>
      </c>
      <c r="K854" s="154" t="s">
        <v>1241</v>
      </c>
      <c r="L854" s="131"/>
      <c r="M854" s="130"/>
    </row>
    <row r="855" spans="1:13" ht="11.25" customHeight="1">
      <c r="A855" s="131" t="s">
        <v>1034</v>
      </c>
      <c r="B855" s="131" t="s">
        <v>1701</v>
      </c>
      <c r="C855" s="149">
        <v>3.05</v>
      </c>
      <c r="D855" s="150">
        <v>1.57698</v>
      </c>
      <c r="E855" s="150">
        <v>1.57698</v>
      </c>
      <c r="F855" s="151">
        <v>1</v>
      </c>
      <c r="G855" s="150">
        <f t="shared" si="26"/>
        <v>1.57698</v>
      </c>
      <c r="H855" s="149">
        <v>1.7</v>
      </c>
      <c r="I855" s="152">
        <f t="shared" si="27"/>
        <v>2.6808700000000001</v>
      </c>
      <c r="J855" s="153" t="s">
        <v>1239</v>
      </c>
      <c r="K855" s="154" t="s">
        <v>1241</v>
      </c>
      <c r="L855" s="131"/>
      <c r="M855" s="130"/>
    </row>
    <row r="856" spans="1:13" ht="11.25" customHeight="1">
      <c r="A856" s="155" t="s">
        <v>1035</v>
      </c>
      <c r="B856" s="155" t="s">
        <v>1701</v>
      </c>
      <c r="C856" s="156">
        <v>15.28</v>
      </c>
      <c r="D856" s="157">
        <v>3.6981099999999998</v>
      </c>
      <c r="E856" s="157">
        <v>3.6981099999999998</v>
      </c>
      <c r="F856" s="158">
        <v>1</v>
      </c>
      <c r="G856" s="157">
        <f t="shared" si="26"/>
        <v>3.6981099999999998</v>
      </c>
      <c r="H856" s="156">
        <v>1.7</v>
      </c>
      <c r="I856" s="159">
        <f t="shared" si="27"/>
        <v>6.2867899999999999</v>
      </c>
      <c r="J856" s="160" t="s">
        <v>1239</v>
      </c>
      <c r="K856" s="161" t="s">
        <v>1241</v>
      </c>
      <c r="L856" s="131"/>
      <c r="M856" s="130"/>
    </row>
    <row r="857" spans="1:13" ht="11.25" customHeight="1">
      <c r="A857" s="142" t="s">
        <v>1036</v>
      </c>
      <c r="B857" s="142" t="s">
        <v>1702</v>
      </c>
      <c r="C857" s="143">
        <v>2.33</v>
      </c>
      <c r="D857" s="144">
        <v>0.47316000000000003</v>
      </c>
      <c r="E857" s="144">
        <v>0.47316000000000003</v>
      </c>
      <c r="F857" s="145">
        <v>1</v>
      </c>
      <c r="G857" s="144">
        <f t="shared" si="26"/>
        <v>0.47316000000000003</v>
      </c>
      <c r="H857" s="143">
        <v>1.7</v>
      </c>
      <c r="I857" s="146">
        <f t="shared" si="27"/>
        <v>0.80437000000000003</v>
      </c>
      <c r="J857" s="147" t="s">
        <v>1239</v>
      </c>
      <c r="K857" s="148" t="s">
        <v>1241</v>
      </c>
      <c r="L857" s="131"/>
      <c r="M857" s="130"/>
    </row>
    <row r="858" spans="1:13" ht="11.25" customHeight="1">
      <c r="A858" s="131" t="s">
        <v>1037</v>
      </c>
      <c r="B858" s="131" t="s">
        <v>1702</v>
      </c>
      <c r="C858" s="149">
        <v>3.93</v>
      </c>
      <c r="D858" s="150">
        <v>0.64170000000000005</v>
      </c>
      <c r="E858" s="150">
        <v>0.64170000000000005</v>
      </c>
      <c r="F858" s="151">
        <v>1</v>
      </c>
      <c r="G858" s="150">
        <f t="shared" si="26"/>
        <v>0.64170000000000005</v>
      </c>
      <c r="H858" s="149">
        <v>1.7</v>
      </c>
      <c r="I858" s="152">
        <f t="shared" si="27"/>
        <v>1.0908899999999999</v>
      </c>
      <c r="J858" s="153" t="s">
        <v>1239</v>
      </c>
      <c r="K858" s="154" t="s">
        <v>1241</v>
      </c>
      <c r="L858" s="131"/>
      <c r="M858" s="130"/>
    </row>
    <row r="859" spans="1:13" ht="11.25" customHeight="1">
      <c r="A859" s="131" t="s">
        <v>1038</v>
      </c>
      <c r="B859" s="131" t="s">
        <v>1702</v>
      </c>
      <c r="C859" s="149">
        <v>6.04</v>
      </c>
      <c r="D859" s="150">
        <v>0.95576000000000005</v>
      </c>
      <c r="E859" s="150">
        <v>0.95576000000000005</v>
      </c>
      <c r="F859" s="151">
        <v>1</v>
      </c>
      <c r="G859" s="150">
        <f t="shared" si="26"/>
        <v>0.95576000000000005</v>
      </c>
      <c r="H859" s="149">
        <v>1.7</v>
      </c>
      <c r="I859" s="152">
        <f t="shared" si="27"/>
        <v>1.62479</v>
      </c>
      <c r="J859" s="153" t="s">
        <v>1239</v>
      </c>
      <c r="K859" s="154" t="s">
        <v>1241</v>
      </c>
      <c r="L859" s="131"/>
      <c r="M859" s="130"/>
    </row>
    <row r="860" spans="1:13" ht="11.25" customHeight="1">
      <c r="A860" s="155" t="s">
        <v>1039</v>
      </c>
      <c r="B860" s="155" t="s">
        <v>1702</v>
      </c>
      <c r="C860" s="156">
        <v>9.1300000000000008</v>
      </c>
      <c r="D860" s="157">
        <v>1.4514800000000001</v>
      </c>
      <c r="E860" s="157">
        <v>1.4514800000000001</v>
      </c>
      <c r="F860" s="158">
        <v>1</v>
      </c>
      <c r="G860" s="157">
        <f t="shared" si="26"/>
        <v>1.4514800000000001</v>
      </c>
      <c r="H860" s="156">
        <v>1.7</v>
      </c>
      <c r="I860" s="159">
        <f t="shared" si="27"/>
        <v>2.4675199999999999</v>
      </c>
      <c r="J860" s="160" t="s">
        <v>1239</v>
      </c>
      <c r="K860" s="161" t="s">
        <v>1241</v>
      </c>
      <c r="L860" s="131"/>
      <c r="M860" s="130"/>
    </row>
    <row r="861" spans="1:13" ht="11.25" customHeight="1">
      <c r="A861" s="142" t="s">
        <v>1040</v>
      </c>
      <c r="B861" s="142" t="s">
        <v>1703</v>
      </c>
      <c r="C861" s="143">
        <v>2.59</v>
      </c>
      <c r="D861" s="144">
        <v>0.44207000000000002</v>
      </c>
      <c r="E861" s="144">
        <v>0.44207000000000002</v>
      </c>
      <c r="F861" s="145">
        <v>1</v>
      </c>
      <c r="G861" s="144">
        <f t="shared" si="26"/>
        <v>0.44207000000000002</v>
      </c>
      <c r="H861" s="143">
        <v>1.7</v>
      </c>
      <c r="I861" s="146">
        <f t="shared" si="27"/>
        <v>0.75151999999999997</v>
      </c>
      <c r="J861" s="147" t="s">
        <v>1239</v>
      </c>
      <c r="K861" s="148" t="s">
        <v>1241</v>
      </c>
      <c r="L861" s="131"/>
      <c r="M861" s="130"/>
    </row>
    <row r="862" spans="1:13" ht="11.25" customHeight="1">
      <c r="A862" s="131" t="s">
        <v>1041</v>
      </c>
      <c r="B862" s="131" t="s">
        <v>1703</v>
      </c>
      <c r="C862" s="149">
        <v>3.41</v>
      </c>
      <c r="D862" s="150">
        <v>0.57276000000000005</v>
      </c>
      <c r="E862" s="150">
        <v>0.57276000000000005</v>
      </c>
      <c r="F862" s="151">
        <v>1</v>
      </c>
      <c r="G862" s="150">
        <f t="shared" si="26"/>
        <v>0.57276000000000005</v>
      </c>
      <c r="H862" s="149">
        <v>1.7</v>
      </c>
      <c r="I862" s="152">
        <f t="shared" si="27"/>
        <v>0.97369000000000006</v>
      </c>
      <c r="J862" s="153" t="s">
        <v>1239</v>
      </c>
      <c r="K862" s="154" t="s">
        <v>1241</v>
      </c>
      <c r="L862" s="131"/>
      <c r="M862" s="130"/>
    </row>
    <row r="863" spans="1:13" ht="11.25" customHeight="1">
      <c r="A863" s="131" t="s">
        <v>1042</v>
      </c>
      <c r="B863" s="131" t="s">
        <v>1703</v>
      </c>
      <c r="C863" s="149">
        <v>5.29</v>
      </c>
      <c r="D863" s="150">
        <v>0.85572000000000004</v>
      </c>
      <c r="E863" s="150">
        <v>0.85572000000000004</v>
      </c>
      <c r="F863" s="151">
        <v>1</v>
      </c>
      <c r="G863" s="150">
        <f t="shared" si="26"/>
        <v>0.85572000000000004</v>
      </c>
      <c r="H863" s="149">
        <v>1.7</v>
      </c>
      <c r="I863" s="152">
        <f t="shared" si="27"/>
        <v>1.45472</v>
      </c>
      <c r="J863" s="153" t="s">
        <v>1239</v>
      </c>
      <c r="K863" s="154" t="s">
        <v>1241</v>
      </c>
      <c r="L863" s="131"/>
      <c r="M863" s="130"/>
    </row>
    <row r="864" spans="1:13" ht="11.25" customHeight="1">
      <c r="A864" s="155" t="s">
        <v>1043</v>
      </c>
      <c r="B864" s="155" t="s">
        <v>1703</v>
      </c>
      <c r="C864" s="156">
        <v>9.17</v>
      </c>
      <c r="D864" s="157">
        <v>1.6766700000000001</v>
      </c>
      <c r="E864" s="157">
        <v>1.6766700000000001</v>
      </c>
      <c r="F864" s="158">
        <v>1</v>
      </c>
      <c r="G864" s="157">
        <f t="shared" si="26"/>
        <v>1.6766700000000001</v>
      </c>
      <c r="H864" s="156">
        <v>1.7</v>
      </c>
      <c r="I864" s="159">
        <f t="shared" si="27"/>
        <v>2.8503400000000001</v>
      </c>
      <c r="J864" s="160" t="s">
        <v>1239</v>
      </c>
      <c r="K864" s="161" t="s">
        <v>1241</v>
      </c>
      <c r="L864" s="131"/>
      <c r="M864" s="130"/>
    </row>
    <row r="865" spans="1:13" ht="11.25" customHeight="1">
      <c r="A865" s="142" t="s">
        <v>1044</v>
      </c>
      <c r="B865" s="142" t="s">
        <v>1704</v>
      </c>
      <c r="C865" s="143">
        <v>2.4</v>
      </c>
      <c r="D865" s="144">
        <v>1.2203599999999999</v>
      </c>
      <c r="E865" s="144">
        <v>1.2203599999999999</v>
      </c>
      <c r="F865" s="145">
        <v>1</v>
      </c>
      <c r="G865" s="144">
        <f t="shared" si="26"/>
        <v>1.2203599999999999</v>
      </c>
      <c r="H865" s="143">
        <v>1.7</v>
      </c>
      <c r="I865" s="146">
        <f t="shared" si="27"/>
        <v>2.0746099999999998</v>
      </c>
      <c r="J865" s="147" t="s">
        <v>1239</v>
      </c>
      <c r="K865" s="148" t="s">
        <v>1241</v>
      </c>
      <c r="L865" s="131"/>
      <c r="M865" s="130"/>
    </row>
    <row r="866" spans="1:13" ht="11.25" customHeight="1">
      <c r="A866" s="131" t="s">
        <v>1045</v>
      </c>
      <c r="B866" s="131" t="s">
        <v>1704</v>
      </c>
      <c r="C866" s="149">
        <v>3.67</v>
      </c>
      <c r="D866" s="150">
        <v>1.5324199999999999</v>
      </c>
      <c r="E866" s="150">
        <v>1.5324199999999999</v>
      </c>
      <c r="F866" s="151">
        <v>1</v>
      </c>
      <c r="G866" s="150">
        <f t="shared" si="26"/>
        <v>1.5324199999999999</v>
      </c>
      <c r="H866" s="149">
        <v>1.7</v>
      </c>
      <c r="I866" s="152">
        <f t="shared" si="27"/>
        <v>2.6051099999999998</v>
      </c>
      <c r="J866" s="153" t="s">
        <v>1239</v>
      </c>
      <c r="K866" s="154" t="s">
        <v>1241</v>
      </c>
      <c r="L866" s="131"/>
      <c r="M866" s="130"/>
    </row>
    <row r="867" spans="1:13" ht="11.25" customHeight="1">
      <c r="A867" s="131" t="s">
        <v>1046</v>
      </c>
      <c r="B867" s="131" t="s">
        <v>1704</v>
      </c>
      <c r="C867" s="149">
        <v>7.62</v>
      </c>
      <c r="D867" s="150">
        <v>2.3912399999999998</v>
      </c>
      <c r="E867" s="150">
        <v>2.3912399999999998</v>
      </c>
      <c r="F867" s="151">
        <v>1</v>
      </c>
      <c r="G867" s="150">
        <f t="shared" si="26"/>
        <v>2.3912399999999998</v>
      </c>
      <c r="H867" s="149">
        <v>1.7</v>
      </c>
      <c r="I867" s="152">
        <f t="shared" si="27"/>
        <v>4.0651099999999998</v>
      </c>
      <c r="J867" s="153" t="s">
        <v>1239</v>
      </c>
      <c r="K867" s="154" t="s">
        <v>1241</v>
      </c>
      <c r="L867" s="131"/>
      <c r="M867" s="130"/>
    </row>
    <row r="868" spans="1:13" ht="11.25" customHeight="1">
      <c r="A868" s="155" t="s">
        <v>1047</v>
      </c>
      <c r="B868" s="155" t="s">
        <v>1704</v>
      </c>
      <c r="C868" s="156">
        <v>14.96</v>
      </c>
      <c r="D868" s="157">
        <v>4.157</v>
      </c>
      <c r="E868" s="157">
        <v>4.157</v>
      </c>
      <c r="F868" s="158">
        <v>1</v>
      </c>
      <c r="G868" s="157">
        <f t="shared" si="26"/>
        <v>4.157</v>
      </c>
      <c r="H868" s="156">
        <v>1.7</v>
      </c>
      <c r="I868" s="159">
        <f t="shared" si="27"/>
        <v>7.0669000000000004</v>
      </c>
      <c r="J868" s="160" t="s">
        <v>1239</v>
      </c>
      <c r="K868" s="161" t="s">
        <v>1241</v>
      </c>
      <c r="L868" s="131"/>
      <c r="M868" s="130"/>
    </row>
    <row r="869" spans="1:13" ht="11.25" customHeight="1">
      <c r="A869" s="142" t="s">
        <v>1048</v>
      </c>
      <c r="B869" s="142" t="s">
        <v>1705</v>
      </c>
      <c r="C869" s="143">
        <v>3.37</v>
      </c>
      <c r="D869" s="144">
        <v>1.29942</v>
      </c>
      <c r="E869" s="144">
        <v>1.29942</v>
      </c>
      <c r="F869" s="145">
        <v>1</v>
      </c>
      <c r="G869" s="144">
        <f t="shared" si="26"/>
        <v>1.29942</v>
      </c>
      <c r="H869" s="143">
        <v>1.7</v>
      </c>
      <c r="I869" s="146">
        <f t="shared" si="27"/>
        <v>2.2090100000000001</v>
      </c>
      <c r="J869" s="147" t="s">
        <v>1239</v>
      </c>
      <c r="K869" s="148" t="s">
        <v>1241</v>
      </c>
      <c r="L869" s="131"/>
      <c r="M869" s="130"/>
    </row>
    <row r="870" spans="1:13" ht="11.25" customHeight="1">
      <c r="A870" s="131" t="s">
        <v>1049</v>
      </c>
      <c r="B870" s="131" t="s">
        <v>1705</v>
      </c>
      <c r="C870" s="149">
        <v>4.55</v>
      </c>
      <c r="D870" s="150">
        <v>1.56596</v>
      </c>
      <c r="E870" s="150">
        <v>1.56596</v>
      </c>
      <c r="F870" s="151">
        <v>1</v>
      </c>
      <c r="G870" s="150">
        <f t="shared" si="26"/>
        <v>1.56596</v>
      </c>
      <c r="H870" s="149">
        <v>1.7</v>
      </c>
      <c r="I870" s="152">
        <f t="shared" si="27"/>
        <v>2.6621299999999999</v>
      </c>
      <c r="J870" s="153" t="s">
        <v>1239</v>
      </c>
      <c r="K870" s="154" t="s">
        <v>1241</v>
      </c>
      <c r="L870" s="131"/>
      <c r="M870" s="130"/>
    </row>
    <row r="871" spans="1:13" ht="11.25" customHeight="1">
      <c r="A871" s="131" t="s">
        <v>1050</v>
      </c>
      <c r="B871" s="131" t="s">
        <v>1705</v>
      </c>
      <c r="C871" s="149">
        <v>8.0299999999999994</v>
      </c>
      <c r="D871" s="150">
        <v>2.3300900000000002</v>
      </c>
      <c r="E871" s="150">
        <v>2.3300900000000002</v>
      </c>
      <c r="F871" s="151">
        <v>1</v>
      </c>
      <c r="G871" s="150">
        <f t="shared" si="26"/>
        <v>2.3300900000000002</v>
      </c>
      <c r="H871" s="149">
        <v>1.7</v>
      </c>
      <c r="I871" s="152">
        <f t="shared" si="27"/>
        <v>3.9611499999999999</v>
      </c>
      <c r="J871" s="153" t="s">
        <v>1239</v>
      </c>
      <c r="K871" s="154" t="s">
        <v>1241</v>
      </c>
      <c r="L871" s="131"/>
      <c r="M871" s="130"/>
    </row>
    <row r="872" spans="1:13" ht="11.25" customHeight="1">
      <c r="A872" s="155" t="s">
        <v>1051</v>
      </c>
      <c r="B872" s="155" t="s">
        <v>1705</v>
      </c>
      <c r="C872" s="156">
        <v>14.32</v>
      </c>
      <c r="D872" s="157">
        <v>4.3977300000000001</v>
      </c>
      <c r="E872" s="157">
        <v>4.3977300000000001</v>
      </c>
      <c r="F872" s="158">
        <v>1</v>
      </c>
      <c r="G872" s="157">
        <f t="shared" si="26"/>
        <v>4.3977300000000001</v>
      </c>
      <c r="H872" s="156">
        <v>1.7</v>
      </c>
      <c r="I872" s="159">
        <f t="shared" si="27"/>
        <v>7.47614</v>
      </c>
      <c r="J872" s="160" t="s">
        <v>1239</v>
      </c>
      <c r="K872" s="161" t="s">
        <v>1241</v>
      </c>
      <c r="L872" s="131"/>
      <c r="M872" s="130"/>
    </row>
    <row r="873" spans="1:13" ht="11.25" customHeight="1">
      <c r="A873" s="142" t="s">
        <v>1052</v>
      </c>
      <c r="B873" s="142" t="s">
        <v>1706</v>
      </c>
      <c r="C873" s="143">
        <v>2.08</v>
      </c>
      <c r="D873" s="144">
        <v>1.14063</v>
      </c>
      <c r="E873" s="144">
        <v>1.14063</v>
      </c>
      <c r="F873" s="145">
        <v>1</v>
      </c>
      <c r="G873" s="144">
        <f t="shared" si="26"/>
        <v>1.14063</v>
      </c>
      <c r="H873" s="143">
        <v>1.7</v>
      </c>
      <c r="I873" s="146">
        <f t="shared" si="27"/>
        <v>1.9390700000000001</v>
      </c>
      <c r="J873" s="147" t="s">
        <v>1239</v>
      </c>
      <c r="K873" s="148" t="s">
        <v>1241</v>
      </c>
      <c r="L873" s="131"/>
      <c r="M873" s="130"/>
    </row>
    <row r="874" spans="1:13" ht="11.25" customHeight="1">
      <c r="A874" s="131" t="s">
        <v>1053</v>
      </c>
      <c r="B874" s="131" t="s">
        <v>1706</v>
      </c>
      <c r="C874" s="149">
        <v>3.14</v>
      </c>
      <c r="D874" s="150">
        <v>1.3594599999999999</v>
      </c>
      <c r="E874" s="150">
        <v>1.3594599999999999</v>
      </c>
      <c r="F874" s="151">
        <v>1</v>
      </c>
      <c r="G874" s="150">
        <f t="shared" si="26"/>
        <v>1.3594599999999999</v>
      </c>
      <c r="H874" s="149">
        <v>1.7</v>
      </c>
      <c r="I874" s="152">
        <f t="shared" si="27"/>
        <v>2.31108</v>
      </c>
      <c r="J874" s="153" t="s">
        <v>1239</v>
      </c>
      <c r="K874" s="154" t="s">
        <v>1241</v>
      </c>
      <c r="L874" s="131"/>
      <c r="M874" s="130"/>
    </row>
    <row r="875" spans="1:13" ht="11.25" customHeight="1">
      <c r="A875" s="131" t="s">
        <v>1054</v>
      </c>
      <c r="B875" s="131" t="s">
        <v>1706</v>
      </c>
      <c r="C875" s="149">
        <v>7.14</v>
      </c>
      <c r="D875" s="150">
        <v>2.1339000000000001</v>
      </c>
      <c r="E875" s="150">
        <v>2.1339000000000001</v>
      </c>
      <c r="F875" s="151">
        <v>1</v>
      </c>
      <c r="G875" s="150">
        <f t="shared" si="26"/>
        <v>2.1339000000000001</v>
      </c>
      <c r="H875" s="149">
        <v>1.7</v>
      </c>
      <c r="I875" s="152">
        <f t="shared" si="27"/>
        <v>3.6276299999999999</v>
      </c>
      <c r="J875" s="153" t="s">
        <v>1239</v>
      </c>
      <c r="K875" s="154" t="s">
        <v>1241</v>
      </c>
      <c r="L875" s="131"/>
      <c r="M875" s="130"/>
    </row>
    <row r="876" spans="1:13" ht="11.25" customHeight="1">
      <c r="A876" s="155" t="s">
        <v>1055</v>
      </c>
      <c r="B876" s="155" t="s">
        <v>1706</v>
      </c>
      <c r="C876" s="156">
        <v>12.84</v>
      </c>
      <c r="D876" s="157">
        <v>3.7033900000000002</v>
      </c>
      <c r="E876" s="157">
        <v>3.7033900000000002</v>
      </c>
      <c r="F876" s="158">
        <v>1</v>
      </c>
      <c r="G876" s="157">
        <f t="shared" si="26"/>
        <v>3.7033900000000002</v>
      </c>
      <c r="H876" s="156">
        <v>1.7</v>
      </c>
      <c r="I876" s="159">
        <f t="shared" si="27"/>
        <v>6.2957599999999996</v>
      </c>
      <c r="J876" s="160" t="s">
        <v>1239</v>
      </c>
      <c r="K876" s="161" t="s">
        <v>1241</v>
      </c>
      <c r="L876" s="131"/>
      <c r="M876" s="130"/>
    </row>
    <row r="877" spans="1:13" ht="11.25" customHeight="1">
      <c r="A877" s="142" t="s">
        <v>1056</v>
      </c>
      <c r="B877" s="142" t="s">
        <v>1707</v>
      </c>
      <c r="C877" s="143">
        <v>1.9</v>
      </c>
      <c r="D877" s="144">
        <v>0.90285000000000004</v>
      </c>
      <c r="E877" s="144">
        <v>0.90285000000000004</v>
      </c>
      <c r="F877" s="145">
        <v>1</v>
      </c>
      <c r="G877" s="144">
        <f t="shared" si="26"/>
        <v>0.90285000000000004</v>
      </c>
      <c r="H877" s="143">
        <v>1.7</v>
      </c>
      <c r="I877" s="146">
        <f t="shared" si="27"/>
        <v>1.53485</v>
      </c>
      <c r="J877" s="147" t="s">
        <v>1239</v>
      </c>
      <c r="K877" s="148" t="s">
        <v>1241</v>
      </c>
      <c r="L877" s="131"/>
      <c r="M877" s="130"/>
    </row>
    <row r="878" spans="1:13" ht="11.25" customHeight="1">
      <c r="A878" s="131" t="s">
        <v>1057</v>
      </c>
      <c r="B878" s="131" t="s">
        <v>1707</v>
      </c>
      <c r="C878" s="149">
        <v>2.5299999999999998</v>
      </c>
      <c r="D878" s="150">
        <v>1.08782</v>
      </c>
      <c r="E878" s="150">
        <v>1.08782</v>
      </c>
      <c r="F878" s="151">
        <v>1</v>
      </c>
      <c r="G878" s="150">
        <f t="shared" si="26"/>
        <v>1.08782</v>
      </c>
      <c r="H878" s="149">
        <v>1.7</v>
      </c>
      <c r="I878" s="152">
        <f t="shared" si="27"/>
        <v>1.8492900000000001</v>
      </c>
      <c r="J878" s="153" t="s">
        <v>1239</v>
      </c>
      <c r="K878" s="154" t="s">
        <v>1241</v>
      </c>
      <c r="L878" s="131"/>
      <c r="M878" s="130"/>
    </row>
    <row r="879" spans="1:13" ht="11.25" customHeight="1">
      <c r="A879" s="131" t="s">
        <v>1058</v>
      </c>
      <c r="B879" s="131" t="s">
        <v>1707</v>
      </c>
      <c r="C879" s="149">
        <v>5.49</v>
      </c>
      <c r="D879" s="150">
        <v>1.7118500000000001</v>
      </c>
      <c r="E879" s="150">
        <v>1.7118500000000001</v>
      </c>
      <c r="F879" s="151">
        <v>1</v>
      </c>
      <c r="G879" s="150">
        <f t="shared" si="26"/>
        <v>1.7118500000000001</v>
      </c>
      <c r="H879" s="149">
        <v>1.7</v>
      </c>
      <c r="I879" s="152">
        <f t="shared" si="27"/>
        <v>2.9101499999999998</v>
      </c>
      <c r="J879" s="153" t="s">
        <v>1239</v>
      </c>
      <c r="K879" s="154" t="s">
        <v>1241</v>
      </c>
      <c r="L879" s="131"/>
      <c r="M879" s="130"/>
    </row>
    <row r="880" spans="1:13" ht="11.25" customHeight="1">
      <c r="A880" s="155" t="s">
        <v>1059</v>
      </c>
      <c r="B880" s="155" t="s">
        <v>1707</v>
      </c>
      <c r="C880" s="156">
        <v>10.32</v>
      </c>
      <c r="D880" s="157">
        <v>3.0652699999999999</v>
      </c>
      <c r="E880" s="157">
        <v>3.0652699999999999</v>
      </c>
      <c r="F880" s="158">
        <v>1</v>
      </c>
      <c r="G880" s="157">
        <f t="shared" si="26"/>
        <v>3.0652699999999999</v>
      </c>
      <c r="H880" s="156">
        <v>1.7</v>
      </c>
      <c r="I880" s="159">
        <f t="shared" si="27"/>
        <v>5.21096</v>
      </c>
      <c r="J880" s="160" t="s">
        <v>1239</v>
      </c>
      <c r="K880" s="161" t="s">
        <v>1241</v>
      </c>
      <c r="L880" s="131"/>
      <c r="M880" s="130"/>
    </row>
    <row r="881" spans="1:13" ht="11.25" customHeight="1">
      <c r="A881" s="142" t="s">
        <v>1060</v>
      </c>
      <c r="B881" s="142" t="s">
        <v>1708</v>
      </c>
      <c r="C881" s="143">
        <v>1.46</v>
      </c>
      <c r="D881" s="144">
        <v>0.73360000000000003</v>
      </c>
      <c r="E881" s="144">
        <v>0.73360000000000003</v>
      </c>
      <c r="F881" s="145">
        <v>1</v>
      </c>
      <c r="G881" s="144">
        <f t="shared" si="26"/>
        <v>0.73360000000000003</v>
      </c>
      <c r="H881" s="143">
        <v>1.7</v>
      </c>
      <c r="I881" s="146">
        <f t="shared" si="27"/>
        <v>1.24712</v>
      </c>
      <c r="J881" s="147" t="s">
        <v>1239</v>
      </c>
      <c r="K881" s="148" t="s">
        <v>1241</v>
      </c>
      <c r="L881" s="131"/>
      <c r="M881" s="130"/>
    </row>
    <row r="882" spans="1:13" ht="11.25" customHeight="1">
      <c r="A882" s="131" t="s">
        <v>1061</v>
      </c>
      <c r="B882" s="131" t="s">
        <v>1708</v>
      </c>
      <c r="C882" s="149">
        <v>1.83</v>
      </c>
      <c r="D882" s="150">
        <v>1.09293</v>
      </c>
      <c r="E882" s="150">
        <v>1.09293</v>
      </c>
      <c r="F882" s="151">
        <v>1</v>
      </c>
      <c r="G882" s="150">
        <f t="shared" si="26"/>
        <v>1.09293</v>
      </c>
      <c r="H882" s="149">
        <v>1.7</v>
      </c>
      <c r="I882" s="152">
        <f t="shared" si="27"/>
        <v>1.85798</v>
      </c>
      <c r="J882" s="153" t="s">
        <v>1239</v>
      </c>
      <c r="K882" s="154" t="s">
        <v>1241</v>
      </c>
      <c r="L882" s="131"/>
      <c r="M882" s="130"/>
    </row>
    <row r="883" spans="1:13" ht="11.25" customHeight="1">
      <c r="A883" s="131" t="s">
        <v>1062</v>
      </c>
      <c r="B883" s="131" t="s">
        <v>1708</v>
      </c>
      <c r="C883" s="149">
        <v>6.26</v>
      </c>
      <c r="D883" s="150">
        <v>1.9672700000000001</v>
      </c>
      <c r="E883" s="150">
        <v>1.9672700000000001</v>
      </c>
      <c r="F883" s="151">
        <v>1</v>
      </c>
      <c r="G883" s="150">
        <f t="shared" si="26"/>
        <v>1.9672700000000001</v>
      </c>
      <c r="H883" s="149">
        <v>1.7</v>
      </c>
      <c r="I883" s="152">
        <f t="shared" si="27"/>
        <v>3.34436</v>
      </c>
      <c r="J883" s="153" t="s">
        <v>1239</v>
      </c>
      <c r="K883" s="154" t="s">
        <v>1241</v>
      </c>
      <c r="L883" s="131"/>
      <c r="M883" s="130"/>
    </row>
    <row r="884" spans="1:13" ht="11.25" customHeight="1">
      <c r="A884" s="155" t="s">
        <v>1063</v>
      </c>
      <c r="B884" s="155" t="s">
        <v>1708</v>
      </c>
      <c r="C884" s="156">
        <v>9.75</v>
      </c>
      <c r="D884" s="157">
        <v>3.17692</v>
      </c>
      <c r="E884" s="157">
        <v>3.17692</v>
      </c>
      <c r="F884" s="158">
        <v>1</v>
      </c>
      <c r="G884" s="157">
        <f t="shared" si="26"/>
        <v>3.17692</v>
      </c>
      <c r="H884" s="156">
        <v>1.7</v>
      </c>
      <c r="I884" s="159">
        <f t="shared" si="27"/>
        <v>5.40076</v>
      </c>
      <c r="J884" s="160" t="s">
        <v>1239</v>
      </c>
      <c r="K884" s="161" t="s">
        <v>1241</v>
      </c>
      <c r="L884" s="131"/>
      <c r="M884" s="130"/>
    </row>
    <row r="885" spans="1:13" ht="11.25" customHeight="1">
      <c r="A885" s="142" t="s">
        <v>1064</v>
      </c>
      <c r="B885" s="142" t="s">
        <v>1709</v>
      </c>
      <c r="C885" s="143">
        <v>1.97</v>
      </c>
      <c r="D885" s="144">
        <v>0.66456999999999999</v>
      </c>
      <c r="E885" s="144">
        <v>0.66456999999999999</v>
      </c>
      <c r="F885" s="145">
        <v>1</v>
      </c>
      <c r="G885" s="144">
        <f t="shared" si="26"/>
        <v>0.66456999999999999</v>
      </c>
      <c r="H885" s="143">
        <v>1.7</v>
      </c>
      <c r="I885" s="146">
        <f t="shared" si="27"/>
        <v>1.1297699999999999</v>
      </c>
      <c r="J885" s="147" t="s">
        <v>1239</v>
      </c>
      <c r="K885" s="148" t="s">
        <v>1241</v>
      </c>
      <c r="L885" s="131"/>
      <c r="M885" s="130"/>
    </row>
    <row r="886" spans="1:13" ht="11.25" customHeight="1">
      <c r="A886" s="131" t="s">
        <v>1065</v>
      </c>
      <c r="B886" s="131" t="s">
        <v>1709</v>
      </c>
      <c r="C886" s="149">
        <v>3.02</v>
      </c>
      <c r="D886" s="150">
        <v>0.86094000000000004</v>
      </c>
      <c r="E886" s="150">
        <v>0.86094000000000004</v>
      </c>
      <c r="F886" s="151">
        <v>1</v>
      </c>
      <c r="G886" s="150">
        <f t="shared" si="26"/>
        <v>0.86094000000000004</v>
      </c>
      <c r="H886" s="149">
        <v>1.7</v>
      </c>
      <c r="I886" s="152">
        <f t="shared" si="27"/>
        <v>1.4636</v>
      </c>
      <c r="J886" s="153" t="s">
        <v>1239</v>
      </c>
      <c r="K886" s="154" t="s">
        <v>1241</v>
      </c>
      <c r="L886" s="131"/>
      <c r="M886" s="130"/>
    </row>
    <row r="887" spans="1:13" ht="11.25" customHeight="1">
      <c r="A887" s="131" t="s">
        <v>1066</v>
      </c>
      <c r="B887" s="131" t="s">
        <v>1709</v>
      </c>
      <c r="C887" s="149">
        <v>6.79</v>
      </c>
      <c r="D887" s="150">
        <v>1.38402</v>
      </c>
      <c r="E887" s="150">
        <v>1.38402</v>
      </c>
      <c r="F887" s="151">
        <v>1</v>
      </c>
      <c r="G887" s="150">
        <f t="shared" si="26"/>
        <v>1.38402</v>
      </c>
      <c r="H887" s="149">
        <v>1.7</v>
      </c>
      <c r="I887" s="152">
        <f t="shared" si="27"/>
        <v>2.35283</v>
      </c>
      <c r="J887" s="153" t="s">
        <v>1239</v>
      </c>
      <c r="K887" s="154" t="s">
        <v>1241</v>
      </c>
      <c r="L887" s="131"/>
      <c r="M887" s="130"/>
    </row>
    <row r="888" spans="1:13" ht="11.25" customHeight="1">
      <c r="A888" s="155" t="s">
        <v>1067</v>
      </c>
      <c r="B888" s="155" t="s">
        <v>1709</v>
      </c>
      <c r="C888" s="156">
        <v>13.81</v>
      </c>
      <c r="D888" s="157">
        <v>2.8809200000000001</v>
      </c>
      <c r="E888" s="157">
        <v>2.8809200000000001</v>
      </c>
      <c r="F888" s="158">
        <v>1</v>
      </c>
      <c r="G888" s="157">
        <f t="shared" si="26"/>
        <v>2.8809200000000001</v>
      </c>
      <c r="H888" s="156">
        <v>1.7</v>
      </c>
      <c r="I888" s="159">
        <f t="shared" si="27"/>
        <v>4.8975600000000004</v>
      </c>
      <c r="J888" s="160" t="s">
        <v>1239</v>
      </c>
      <c r="K888" s="161" t="s">
        <v>1241</v>
      </c>
      <c r="L888" s="131"/>
      <c r="M888" s="130"/>
    </row>
    <row r="889" spans="1:13" ht="11.25" customHeight="1">
      <c r="A889" s="142" t="s">
        <v>1068</v>
      </c>
      <c r="B889" s="142" t="s">
        <v>1710</v>
      </c>
      <c r="C889" s="143">
        <v>2.15</v>
      </c>
      <c r="D889" s="144">
        <v>0.75233000000000005</v>
      </c>
      <c r="E889" s="144">
        <v>0.75233000000000005</v>
      </c>
      <c r="F889" s="145">
        <v>1</v>
      </c>
      <c r="G889" s="144">
        <f t="shared" si="26"/>
        <v>0.75233000000000005</v>
      </c>
      <c r="H889" s="143">
        <v>1.7</v>
      </c>
      <c r="I889" s="146">
        <f t="shared" si="27"/>
        <v>1.2789600000000001</v>
      </c>
      <c r="J889" s="147" t="s">
        <v>1239</v>
      </c>
      <c r="K889" s="148" t="s">
        <v>1241</v>
      </c>
      <c r="L889" s="131"/>
      <c r="M889" s="130"/>
    </row>
    <row r="890" spans="1:13" ht="11.25" customHeight="1">
      <c r="A890" s="131" t="s">
        <v>1069</v>
      </c>
      <c r="B890" s="131" t="s">
        <v>1710</v>
      </c>
      <c r="C890" s="149">
        <v>3.88</v>
      </c>
      <c r="D890" s="150">
        <v>1.08266</v>
      </c>
      <c r="E890" s="150">
        <v>1.08266</v>
      </c>
      <c r="F890" s="151">
        <v>1</v>
      </c>
      <c r="G890" s="150">
        <f t="shared" si="26"/>
        <v>1.08266</v>
      </c>
      <c r="H890" s="149">
        <v>1.7</v>
      </c>
      <c r="I890" s="152">
        <f t="shared" si="27"/>
        <v>1.8405199999999999</v>
      </c>
      <c r="J890" s="153" t="s">
        <v>1239</v>
      </c>
      <c r="K890" s="154" t="s">
        <v>1241</v>
      </c>
      <c r="L890" s="131"/>
      <c r="M890" s="130"/>
    </row>
    <row r="891" spans="1:13" ht="11.25" customHeight="1">
      <c r="A891" s="131" t="s">
        <v>1070</v>
      </c>
      <c r="B891" s="131" t="s">
        <v>1710</v>
      </c>
      <c r="C891" s="149">
        <v>8.42</v>
      </c>
      <c r="D891" s="150">
        <v>1.9108400000000001</v>
      </c>
      <c r="E891" s="150">
        <v>1.9108400000000001</v>
      </c>
      <c r="F891" s="151">
        <v>1</v>
      </c>
      <c r="G891" s="150">
        <f t="shared" si="26"/>
        <v>1.9108400000000001</v>
      </c>
      <c r="H891" s="149">
        <v>1.7</v>
      </c>
      <c r="I891" s="152">
        <f t="shared" si="27"/>
        <v>3.2484299999999999</v>
      </c>
      <c r="J891" s="153" t="s">
        <v>1239</v>
      </c>
      <c r="K891" s="154" t="s">
        <v>1241</v>
      </c>
      <c r="L891" s="131"/>
      <c r="M891" s="130"/>
    </row>
    <row r="892" spans="1:13" ht="11.25" customHeight="1">
      <c r="A892" s="155" t="s">
        <v>1071</v>
      </c>
      <c r="B892" s="155" t="s">
        <v>1710</v>
      </c>
      <c r="C892" s="156">
        <v>13.1</v>
      </c>
      <c r="D892" s="157">
        <v>3.3731200000000001</v>
      </c>
      <c r="E892" s="157">
        <v>3.3731200000000001</v>
      </c>
      <c r="F892" s="158">
        <v>1</v>
      </c>
      <c r="G892" s="157">
        <f t="shared" si="26"/>
        <v>3.3731200000000001</v>
      </c>
      <c r="H892" s="156">
        <v>1.7</v>
      </c>
      <c r="I892" s="159">
        <f t="shared" si="27"/>
        <v>5.7343000000000002</v>
      </c>
      <c r="J892" s="160" t="s">
        <v>1239</v>
      </c>
      <c r="K892" s="161" t="s">
        <v>1241</v>
      </c>
      <c r="L892" s="131"/>
      <c r="M892" s="130"/>
    </row>
    <row r="893" spans="1:13" ht="11.25" customHeight="1">
      <c r="A893" s="142" t="s">
        <v>1072</v>
      </c>
      <c r="B893" s="142" t="s">
        <v>1711</v>
      </c>
      <c r="C893" s="143">
        <v>2.04</v>
      </c>
      <c r="D893" s="144">
        <v>0.85821999999999998</v>
      </c>
      <c r="E893" s="144">
        <v>0.85821999999999998</v>
      </c>
      <c r="F893" s="145">
        <v>1</v>
      </c>
      <c r="G893" s="144">
        <f t="shared" si="26"/>
        <v>0.85821999999999998</v>
      </c>
      <c r="H893" s="143">
        <v>1.7</v>
      </c>
      <c r="I893" s="146">
        <f t="shared" si="27"/>
        <v>1.4589700000000001</v>
      </c>
      <c r="J893" s="147" t="s">
        <v>1239</v>
      </c>
      <c r="K893" s="148" t="s">
        <v>1241</v>
      </c>
      <c r="L893" s="131"/>
      <c r="M893" s="130"/>
    </row>
    <row r="894" spans="1:13" ht="11.25" customHeight="1">
      <c r="A894" s="131" t="s">
        <v>1073</v>
      </c>
      <c r="B894" s="131" t="s">
        <v>1711</v>
      </c>
      <c r="C894" s="149">
        <v>2.73</v>
      </c>
      <c r="D894" s="150">
        <v>1.07826</v>
      </c>
      <c r="E894" s="150">
        <v>1.07826</v>
      </c>
      <c r="F894" s="151">
        <v>1</v>
      </c>
      <c r="G894" s="150">
        <f t="shared" si="26"/>
        <v>1.07826</v>
      </c>
      <c r="H894" s="149">
        <v>1.7</v>
      </c>
      <c r="I894" s="152">
        <f t="shared" si="27"/>
        <v>1.83304</v>
      </c>
      <c r="J894" s="153" t="s">
        <v>1239</v>
      </c>
      <c r="K894" s="154" t="s">
        <v>1241</v>
      </c>
      <c r="L894" s="131"/>
      <c r="M894" s="130"/>
    </row>
    <row r="895" spans="1:13" ht="11.25" customHeight="1">
      <c r="A895" s="131" t="s">
        <v>1074</v>
      </c>
      <c r="B895" s="131" t="s">
        <v>1711</v>
      </c>
      <c r="C895" s="149">
        <v>5.45</v>
      </c>
      <c r="D895" s="150">
        <v>1.8349599999999999</v>
      </c>
      <c r="E895" s="150">
        <v>1.8349599999999999</v>
      </c>
      <c r="F895" s="151">
        <v>1</v>
      </c>
      <c r="G895" s="150">
        <f t="shared" si="26"/>
        <v>1.8349599999999999</v>
      </c>
      <c r="H895" s="149">
        <v>1.7</v>
      </c>
      <c r="I895" s="152">
        <f t="shared" si="27"/>
        <v>3.1194299999999999</v>
      </c>
      <c r="J895" s="153" t="s">
        <v>1239</v>
      </c>
      <c r="K895" s="154" t="s">
        <v>1241</v>
      </c>
      <c r="L895" s="131"/>
      <c r="M895" s="130"/>
    </row>
    <row r="896" spans="1:13" ht="11.25" customHeight="1">
      <c r="A896" s="155" t="s">
        <v>1075</v>
      </c>
      <c r="B896" s="155" t="s">
        <v>1711</v>
      </c>
      <c r="C896" s="156">
        <v>11.71</v>
      </c>
      <c r="D896" s="157">
        <v>3.3767399999999999</v>
      </c>
      <c r="E896" s="157">
        <v>3.3767399999999999</v>
      </c>
      <c r="F896" s="158">
        <v>1</v>
      </c>
      <c r="G896" s="157">
        <f t="shared" si="26"/>
        <v>3.3767399999999999</v>
      </c>
      <c r="H896" s="156">
        <v>1.7</v>
      </c>
      <c r="I896" s="159">
        <f t="shared" si="27"/>
        <v>5.7404599999999997</v>
      </c>
      <c r="J896" s="160" t="s">
        <v>1239</v>
      </c>
      <c r="K896" s="161" t="s">
        <v>1241</v>
      </c>
      <c r="L896" s="131"/>
      <c r="M896" s="130"/>
    </row>
    <row r="897" spans="1:13" ht="11.25" customHeight="1">
      <c r="A897" s="142" t="s">
        <v>1076</v>
      </c>
      <c r="B897" s="142" t="s">
        <v>1712</v>
      </c>
      <c r="C897" s="143">
        <v>2.71</v>
      </c>
      <c r="D897" s="144">
        <v>0.50846999999999998</v>
      </c>
      <c r="E897" s="144">
        <v>0.50846999999999998</v>
      </c>
      <c r="F897" s="145">
        <v>1</v>
      </c>
      <c r="G897" s="144">
        <f t="shared" si="26"/>
        <v>0.50846999999999998</v>
      </c>
      <c r="H897" s="143">
        <v>1.7</v>
      </c>
      <c r="I897" s="146">
        <f t="shared" si="27"/>
        <v>0.86439999999999995</v>
      </c>
      <c r="J897" s="147" t="s">
        <v>1239</v>
      </c>
      <c r="K897" s="148" t="s">
        <v>1241</v>
      </c>
      <c r="L897" s="131"/>
      <c r="M897" s="130"/>
    </row>
    <row r="898" spans="1:13" ht="11.25" customHeight="1">
      <c r="A898" s="131" t="s">
        <v>1077</v>
      </c>
      <c r="B898" s="131" t="s">
        <v>1712</v>
      </c>
      <c r="C898" s="149">
        <v>3.64</v>
      </c>
      <c r="D898" s="150">
        <v>0.66503000000000001</v>
      </c>
      <c r="E898" s="150">
        <v>0.66503000000000001</v>
      </c>
      <c r="F898" s="151">
        <v>1</v>
      </c>
      <c r="G898" s="150">
        <f t="shared" si="26"/>
        <v>0.66503000000000001</v>
      </c>
      <c r="H898" s="149">
        <v>1.7</v>
      </c>
      <c r="I898" s="152">
        <f t="shared" si="27"/>
        <v>1.1305499999999999</v>
      </c>
      <c r="J898" s="153" t="s">
        <v>1239</v>
      </c>
      <c r="K898" s="154" t="s">
        <v>1241</v>
      </c>
      <c r="L898" s="131"/>
      <c r="M898" s="130"/>
    </row>
    <row r="899" spans="1:13" ht="11.25" customHeight="1">
      <c r="A899" s="131" t="s">
        <v>1078</v>
      </c>
      <c r="B899" s="131" t="s">
        <v>1712</v>
      </c>
      <c r="C899" s="149">
        <v>5.9</v>
      </c>
      <c r="D899" s="150">
        <v>0.98353999999999997</v>
      </c>
      <c r="E899" s="150">
        <v>0.98353999999999997</v>
      </c>
      <c r="F899" s="151">
        <v>1</v>
      </c>
      <c r="G899" s="150">
        <f t="shared" si="26"/>
        <v>0.98353999999999997</v>
      </c>
      <c r="H899" s="149">
        <v>1.7</v>
      </c>
      <c r="I899" s="152">
        <f t="shared" si="27"/>
        <v>1.6720200000000001</v>
      </c>
      <c r="J899" s="153" t="s">
        <v>1239</v>
      </c>
      <c r="K899" s="154" t="s">
        <v>1241</v>
      </c>
      <c r="L899" s="131"/>
      <c r="M899" s="130"/>
    </row>
    <row r="900" spans="1:13" ht="11.25" customHeight="1">
      <c r="A900" s="155" t="s">
        <v>1079</v>
      </c>
      <c r="B900" s="155" t="s">
        <v>1712</v>
      </c>
      <c r="C900" s="156">
        <v>10.6</v>
      </c>
      <c r="D900" s="157">
        <v>1.60768</v>
      </c>
      <c r="E900" s="157">
        <v>1.60768</v>
      </c>
      <c r="F900" s="158">
        <v>1</v>
      </c>
      <c r="G900" s="157">
        <f t="shared" si="26"/>
        <v>1.60768</v>
      </c>
      <c r="H900" s="156">
        <v>1.7</v>
      </c>
      <c r="I900" s="159">
        <f t="shared" si="27"/>
        <v>2.73306</v>
      </c>
      <c r="J900" s="160" t="s">
        <v>1239</v>
      </c>
      <c r="K900" s="161" t="s">
        <v>1241</v>
      </c>
      <c r="L900" s="131"/>
      <c r="M900" s="130"/>
    </row>
    <row r="901" spans="1:13" ht="11.25" customHeight="1">
      <c r="A901" s="142" t="s">
        <v>1080</v>
      </c>
      <c r="B901" s="142" t="s">
        <v>1713</v>
      </c>
      <c r="C901" s="143">
        <v>2.57</v>
      </c>
      <c r="D901" s="144">
        <v>0.46533000000000002</v>
      </c>
      <c r="E901" s="144">
        <v>0.46533000000000002</v>
      </c>
      <c r="F901" s="145">
        <v>1</v>
      </c>
      <c r="G901" s="144">
        <f t="shared" si="26"/>
        <v>0.46533000000000002</v>
      </c>
      <c r="H901" s="143">
        <v>1.7</v>
      </c>
      <c r="I901" s="146">
        <f t="shared" si="27"/>
        <v>0.79105999999999999</v>
      </c>
      <c r="J901" s="147" t="s">
        <v>1239</v>
      </c>
      <c r="K901" s="148" t="s">
        <v>1241</v>
      </c>
      <c r="L901" s="131"/>
      <c r="M901" s="130"/>
    </row>
    <row r="902" spans="1:13" ht="11.25" customHeight="1">
      <c r="A902" s="131" t="s">
        <v>1081</v>
      </c>
      <c r="B902" s="131" t="s">
        <v>1713</v>
      </c>
      <c r="C902" s="149">
        <v>3.52</v>
      </c>
      <c r="D902" s="150">
        <v>0.61358999999999997</v>
      </c>
      <c r="E902" s="150">
        <v>0.61358999999999997</v>
      </c>
      <c r="F902" s="151">
        <v>1</v>
      </c>
      <c r="G902" s="150">
        <f t="shared" si="26"/>
        <v>0.61358999999999997</v>
      </c>
      <c r="H902" s="149">
        <v>1.7</v>
      </c>
      <c r="I902" s="152">
        <f t="shared" si="27"/>
        <v>1.0430999999999999</v>
      </c>
      <c r="J902" s="153" t="s">
        <v>1239</v>
      </c>
      <c r="K902" s="154" t="s">
        <v>1241</v>
      </c>
      <c r="L902" s="131"/>
      <c r="M902" s="130"/>
    </row>
    <row r="903" spans="1:13" ht="11.25" customHeight="1">
      <c r="A903" s="131" t="s">
        <v>1082</v>
      </c>
      <c r="B903" s="131" t="s">
        <v>1713</v>
      </c>
      <c r="C903" s="149">
        <v>5.62</v>
      </c>
      <c r="D903" s="150">
        <v>0.97867000000000004</v>
      </c>
      <c r="E903" s="150">
        <v>0.97867000000000004</v>
      </c>
      <c r="F903" s="151">
        <v>1</v>
      </c>
      <c r="G903" s="150">
        <f t="shared" si="26"/>
        <v>0.97867000000000004</v>
      </c>
      <c r="H903" s="149">
        <v>1.7</v>
      </c>
      <c r="I903" s="152">
        <f t="shared" si="27"/>
        <v>1.66374</v>
      </c>
      <c r="J903" s="153" t="s">
        <v>1239</v>
      </c>
      <c r="K903" s="154" t="s">
        <v>1241</v>
      </c>
      <c r="L903" s="131"/>
      <c r="M903" s="130"/>
    </row>
    <row r="904" spans="1:13" ht="11.25" customHeight="1">
      <c r="A904" s="155" t="s">
        <v>1083</v>
      </c>
      <c r="B904" s="155" t="s">
        <v>1713</v>
      </c>
      <c r="C904" s="156">
        <v>9.1199999999999992</v>
      </c>
      <c r="D904" s="157">
        <v>1.54244</v>
      </c>
      <c r="E904" s="157">
        <v>1.54244</v>
      </c>
      <c r="F904" s="158">
        <v>1</v>
      </c>
      <c r="G904" s="157">
        <f t="shared" si="26"/>
        <v>1.54244</v>
      </c>
      <c r="H904" s="156">
        <v>1.7</v>
      </c>
      <c r="I904" s="159">
        <f t="shared" si="27"/>
        <v>2.62215</v>
      </c>
      <c r="J904" s="160" t="s">
        <v>1239</v>
      </c>
      <c r="K904" s="161" t="s">
        <v>1241</v>
      </c>
      <c r="L904" s="131"/>
      <c r="M904" s="130"/>
    </row>
    <row r="905" spans="1:13" ht="11.25" customHeight="1">
      <c r="A905" s="142" t="s">
        <v>1084</v>
      </c>
      <c r="B905" s="142" t="s">
        <v>1714</v>
      </c>
      <c r="C905" s="143">
        <v>1.68</v>
      </c>
      <c r="D905" s="144">
        <v>0.41388000000000003</v>
      </c>
      <c r="E905" s="144">
        <v>0.41388000000000003</v>
      </c>
      <c r="F905" s="145">
        <v>1</v>
      </c>
      <c r="G905" s="144">
        <f t="shared" si="26"/>
        <v>0.41388000000000003</v>
      </c>
      <c r="H905" s="143">
        <v>1.7</v>
      </c>
      <c r="I905" s="146">
        <f t="shared" si="27"/>
        <v>0.7036</v>
      </c>
      <c r="J905" s="147" t="s">
        <v>1239</v>
      </c>
      <c r="K905" s="148" t="s">
        <v>1241</v>
      </c>
      <c r="L905" s="131"/>
      <c r="M905" s="130"/>
    </row>
    <row r="906" spans="1:13" ht="11.25" customHeight="1">
      <c r="A906" s="131" t="s">
        <v>1085</v>
      </c>
      <c r="B906" s="131" t="s">
        <v>1714</v>
      </c>
      <c r="C906" s="149">
        <v>2.21</v>
      </c>
      <c r="D906" s="150">
        <v>0.50631000000000004</v>
      </c>
      <c r="E906" s="150">
        <v>0.50631000000000004</v>
      </c>
      <c r="F906" s="151">
        <v>1</v>
      </c>
      <c r="G906" s="150">
        <f t="shared" si="26"/>
        <v>0.50631000000000004</v>
      </c>
      <c r="H906" s="149">
        <v>1.7</v>
      </c>
      <c r="I906" s="152">
        <f t="shared" si="27"/>
        <v>0.86073</v>
      </c>
      <c r="J906" s="153" t="s">
        <v>1239</v>
      </c>
      <c r="K906" s="154" t="s">
        <v>1241</v>
      </c>
      <c r="L906" s="131"/>
      <c r="M906" s="130"/>
    </row>
    <row r="907" spans="1:13" ht="11.25" customHeight="1">
      <c r="A907" s="131" t="s">
        <v>1086</v>
      </c>
      <c r="B907" s="131" t="s">
        <v>1714</v>
      </c>
      <c r="C907" s="149">
        <v>3.78</v>
      </c>
      <c r="D907" s="150">
        <v>0.76417000000000002</v>
      </c>
      <c r="E907" s="150">
        <v>0.76417000000000002</v>
      </c>
      <c r="F907" s="151">
        <v>1</v>
      </c>
      <c r="G907" s="150">
        <f t="shared" si="26"/>
        <v>0.76417000000000002</v>
      </c>
      <c r="H907" s="149">
        <v>1.7</v>
      </c>
      <c r="I907" s="152">
        <f t="shared" si="27"/>
        <v>1.2990900000000001</v>
      </c>
      <c r="J907" s="153" t="s">
        <v>1239</v>
      </c>
      <c r="K907" s="154" t="s">
        <v>1241</v>
      </c>
      <c r="L907" s="131"/>
      <c r="M907" s="130"/>
    </row>
    <row r="908" spans="1:13" ht="11.25" customHeight="1">
      <c r="A908" s="155" t="s">
        <v>1087</v>
      </c>
      <c r="B908" s="155" t="s">
        <v>1714</v>
      </c>
      <c r="C908" s="156">
        <v>8.4</v>
      </c>
      <c r="D908" s="157">
        <v>1.58019</v>
      </c>
      <c r="E908" s="157">
        <v>1.58019</v>
      </c>
      <c r="F908" s="158">
        <v>1</v>
      </c>
      <c r="G908" s="157">
        <f t="shared" si="26"/>
        <v>1.58019</v>
      </c>
      <c r="H908" s="156">
        <v>1.7</v>
      </c>
      <c r="I908" s="159">
        <f t="shared" si="27"/>
        <v>2.6863199999999998</v>
      </c>
      <c r="J908" s="160" t="s">
        <v>1239</v>
      </c>
      <c r="K908" s="161" t="s">
        <v>1241</v>
      </c>
      <c r="L908" s="131"/>
      <c r="M908" s="130"/>
    </row>
    <row r="909" spans="1:13" ht="11.25" customHeight="1">
      <c r="A909" s="142" t="s">
        <v>1715</v>
      </c>
      <c r="B909" s="142" t="s">
        <v>1716</v>
      </c>
      <c r="C909" s="143">
        <v>2.64</v>
      </c>
      <c r="D909" s="144">
        <v>0.62453000000000003</v>
      </c>
      <c r="E909" s="144">
        <v>0.62453000000000003</v>
      </c>
      <c r="F909" s="145">
        <v>1</v>
      </c>
      <c r="G909" s="144">
        <f t="shared" ref="G909:G972" si="28">ROUND(F909*D909,5)</f>
        <v>0.62453000000000003</v>
      </c>
      <c r="H909" s="143">
        <v>1</v>
      </c>
      <c r="I909" s="146">
        <f t="shared" ref="I909:I972" si="29">ROUND(H909*G909,5)</f>
        <v>0.62453000000000003</v>
      </c>
      <c r="J909" s="147" t="s">
        <v>61</v>
      </c>
      <c r="K909" s="148" t="s">
        <v>61</v>
      </c>
      <c r="L909" s="131"/>
      <c r="M909" s="130"/>
    </row>
    <row r="910" spans="1:13" ht="11.25" customHeight="1">
      <c r="A910" s="131" t="s">
        <v>1717</v>
      </c>
      <c r="B910" s="131" t="s">
        <v>1716</v>
      </c>
      <c r="C910" s="149">
        <v>3.08</v>
      </c>
      <c r="D910" s="150">
        <v>0.70579999999999998</v>
      </c>
      <c r="E910" s="150">
        <v>0.70579999999999998</v>
      </c>
      <c r="F910" s="151">
        <v>1</v>
      </c>
      <c r="G910" s="150">
        <f t="shared" si="28"/>
        <v>0.70579999999999998</v>
      </c>
      <c r="H910" s="149">
        <v>1</v>
      </c>
      <c r="I910" s="152">
        <f t="shared" si="29"/>
        <v>0.70579999999999998</v>
      </c>
      <c r="J910" s="153" t="s">
        <v>61</v>
      </c>
      <c r="K910" s="154" t="s">
        <v>61</v>
      </c>
      <c r="L910" s="131"/>
      <c r="M910" s="130"/>
    </row>
    <row r="911" spans="1:13" ht="11.25" customHeight="1">
      <c r="A911" s="131" t="s">
        <v>1718</v>
      </c>
      <c r="B911" s="131" t="s">
        <v>1716</v>
      </c>
      <c r="C911" s="149">
        <v>5.15</v>
      </c>
      <c r="D911" s="150">
        <v>0.98282999999999998</v>
      </c>
      <c r="E911" s="150">
        <v>0.98282999999999998</v>
      </c>
      <c r="F911" s="151">
        <v>1</v>
      </c>
      <c r="G911" s="150">
        <f t="shared" si="28"/>
        <v>0.98282999999999998</v>
      </c>
      <c r="H911" s="149">
        <v>1</v>
      </c>
      <c r="I911" s="152">
        <f t="shared" si="29"/>
        <v>0.98282999999999998</v>
      </c>
      <c r="J911" s="153" t="s">
        <v>61</v>
      </c>
      <c r="K911" s="154" t="s">
        <v>61</v>
      </c>
      <c r="L911" s="131"/>
      <c r="M911" s="130"/>
    </row>
    <row r="912" spans="1:13" ht="11.25" customHeight="1">
      <c r="A912" s="155" t="s">
        <v>1719</v>
      </c>
      <c r="B912" s="155" t="s">
        <v>1716</v>
      </c>
      <c r="C912" s="156">
        <v>9.9</v>
      </c>
      <c r="D912" s="157">
        <v>1.9637100000000001</v>
      </c>
      <c r="E912" s="157">
        <v>1.9637100000000001</v>
      </c>
      <c r="F912" s="158">
        <v>1</v>
      </c>
      <c r="G912" s="157">
        <f t="shared" si="28"/>
        <v>1.9637100000000001</v>
      </c>
      <c r="H912" s="156">
        <v>1</v>
      </c>
      <c r="I912" s="159">
        <f t="shared" si="29"/>
        <v>1.9637100000000001</v>
      </c>
      <c r="J912" s="160" t="s">
        <v>61</v>
      </c>
      <c r="K912" s="161" t="s">
        <v>61</v>
      </c>
      <c r="L912" s="131"/>
      <c r="M912" s="130"/>
    </row>
    <row r="913" spans="1:13" ht="11.25" customHeight="1">
      <c r="A913" s="142" t="s">
        <v>1088</v>
      </c>
      <c r="B913" s="142" t="s">
        <v>1720</v>
      </c>
      <c r="C913" s="143">
        <v>2.91</v>
      </c>
      <c r="D913" s="144">
        <v>0.61446999999999996</v>
      </c>
      <c r="E913" s="144">
        <v>0.61446999999999996</v>
      </c>
      <c r="F913" s="145">
        <v>1</v>
      </c>
      <c r="G913" s="144">
        <f t="shared" si="28"/>
        <v>0.61446999999999996</v>
      </c>
      <c r="H913" s="143">
        <v>1</v>
      </c>
      <c r="I913" s="146">
        <f t="shared" si="29"/>
        <v>0.61446999999999996</v>
      </c>
      <c r="J913" s="147" t="s">
        <v>61</v>
      </c>
      <c r="K913" s="148" t="s">
        <v>61</v>
      </c>
      <c r="L913" s="131"/>
      <c r="M913" s="130"/>
    </row>
    <row r="914" spans="1:13" ht="11.25" customHeight="1">
      <c r="A914" s="131" t="s">
        <v>1089</v>
      </c>
      <c r="B914" s="131" t="s">
        <v>1720</v>
      </c>
      <c r="C914" s="149">
        <v>3.58</v>
      </c>
      <c r="D914" s="150">
        <v>0.73838000000000004</v>
      </c>
      <c r="E914" s="150">
        <v>0.73838000000000004</v>
      </c>
      <c r="F914" s="151">
        <v>1</v>
      </c>
      <c r="G914" s="150">
        <f t="shared" si="28"/>
        <v>0.73838000000000004</v>
      </c>
      <c r="H914" s="149">
        <v>1</v>
      </c>
      <c r="I914" s="152">
        <f t="shared" si="29"/>
        <v>0.73838000000000004</v>
      </c>
      <c r="J914" s="153" t="s">
        <v>61</v>
      </c>
      <c r="K914" s="154" t="s">
        <v>61</v>
      </c>
      <c r="L914" s="131"/>
      <c r="M914" s="130"/>
    </row>
    <row r="915" spans="1:13" ht="11.25" customHeight="1">
      <c r="A915" s="131" t="s">
        <v>1090</v>
      </c>
      <c r="B915" s="131" t="s">
        <v>1720</v>
      </c>
      <c r="C915" s="149">
        <v>4.92</v>
      </c>
      <c r="D915" s="150">
        <v>0.93305000000000005</v>
      </c>
      <c r="E915" s="150">
        <v>0.93305000000000005</v>
      </c>
      <c r="F915" s="151">
        <v>1</v>
      </c>
      <c r="G915" s="150">
        <f t="shared" si="28"/>
        <v>0.93305000000000005</v>
      </c>
      <c r="H915" s="149">
        <v>1</v>
      </c>
      <c r="I915" s="152">
        <f t="shared" si="29"/>
        <v>0.93305000000000005</v>
      </c>
      <c r="J915" s="153" t="s">
        <v>61</v>
      </c>
      <c r="K915" s="154" t="s">
        <v>61</v>
      </c>
      <c r="L915" s="131"/>
      <c r="M915" s="130"/>
    </row>
    <row r="916" spans="1:13" ht="11.25" customHeight="1">
      <c r="A916" s="155" t="s">
        <v>1091</v>
      </c>
      <c r="B916" s="155" t="s">
        <v>1720</v>
      </c>
      <c r="C916" s="156">
        <v>7.2</v>
      </c>
      <c r="D916" s="157">
        <v>1.54827</v>
      </c>
      <c r="E916" s="157">
        <v>1.54827</v>
      </c>
      <c r="F916" s="158">
        <v>1</v>
      </c>
      <c r="G916" s="157">
        <f t="shared" si="28"/>
        <v>1.54827</v>
      </c>
      <c r="H916" s="156">
        <v>1</v>
      </c>
      <c r="I916" s="159">
        <f t="shared" si="29"/>
        <v>1.54827</v>
      </c>
      <c r="J916" s="160" t="s">
        <v>61</v>
      </c>
      <c r="K916" s="161" t="s">
        <v>61</v>
      </c>
      <c r="L916" s="131"/>
      <c r="M916" s="130"/>
    </row>
    <row r="917" spans="1:13" ht="11.25" customHeight="1">
      <c r="A917" s="142" t="s">
        <v>1092</v>
      </c>
      <c r="B917" s="142" t="s">
        <v>1721</v>
      </c>
      <c r="C917" s="143">
        <v>2.06</v>
      </c>
      <c r="D917" s="144">
        <v>0.59309000000000001</v>
      </c>
      <c r="E917" s="144">
        <v>0.59309000000000001</v>
      </c>
      <c r="F917" s="145">
        <v>1</v>
      </c>
      <c r="G917" s="144">
        <f t="shared" si="28"/>
        <v>0.59309000000000001</v>
      </c>
      <c r="H917" s="143">
        <v>1</v>
      </c>
      <c r="I917" s="146">
        <f t="shared" si="29"/>
        <v>0.59309000000000001</v>
      </c>
      <c r="J917" s="147" t="s">
        <v>61</v>
      </c>
      <c r="K917" s="148" t="s">
        <v>61</v>
      </c>
      <c r="L917" s="131"/>
      <c r="M917" s="130"/>
    </row>
    <row r="918" spans="1:13" ht="11.25" customHeight="1">
      <c r="A918" s="131" t="s">
        <v>1093</v>
      </c>
      <c r="B918" s="131" t="s">
        <v>1721</v>
      </c>
      <c r="C918" s="149">
        <v>2.3199999999999998</v>
      </c>
      <c r="D918" s="150">
        <v>0.60994000000000004</v>
      </c>
      <c r="E918" s="150">
        <v>0.60994000000000004</v>
      </c>
      <c r="F918" s="151">
        <v>1</v>
      </c>
      <c r="G918" s="150">
        <f t="shared" si="28"/>
        <v>0.60994000000000004</v>
      </c>
      <c r="H918" s="149">
        <v>1</v>
      </c>
      <c r="I918" s="152">
        <f t="shared" si="29"/>
        <v>0.60994000000000004</v>
      </c>
      <c r="J918" s="153" t="s">
        <v>61</v>
      </c>
      <c r="K918" s="154" t="s">
        <v>61</v>
      </c>
      <c r="L918" s="131"/>
      <c r="M918" s="130"/>
    </row>
    <row r="919" spans="1:13" ht="11.25" customHeight="1">
      <c r="A919" s="131" t="s">
        <v>1094</v>
      </c>
      <c r="B919" s="131" t="s">
        <v>1721</v>
      </c>
      <c r="C919" s="149">
        <v>3.35</v>
      </c>
      <c r="D919" s="150">
        <v>0.74646000000000001</v>
      </c>
      <c r="E919" s="150">
        <v>0.74646000000000001</v>
      </c>
      <c r="F919" s="151">
        <v>1</v>
      </c>
      <c r="G919" s="150">
        <f t="shared" si="28"/>
        <v>0.74646000000000001</v>
      </c>
      <c r="H919" s="149">
        <v>1</v>
      </c>
      <c r="I919" s="152">
        <f t="shared" si="29"/>
        <v>0.74646000000000001</v>
      </c>
      <c r="J919" s="153" t="s">
        <v>61</v>
      </c>
      <c r="K919" s="154" t="s">
        <v>61</v>
      </c>
      <c r="L919" s="131"/>
      <c r="M919" s="130"/>
    </row>
    <row r="920" spans="1:13" ht="11.25" customHeight="1">
      <c r="A920" s="155" t="s">
        <v>1095</v>
      </c>
      <c r="B920" s="155" t="s">
        <v>1721</v>
      </c>
      <c r="C920" s="156">
        <v>4.83</v>
      </c>
      <c r="D920" s="157">
        <v>1.1808000000000001</v>
      </c>
      <c r="E920" s="157">
        <v>1.1808000000000001</v>
      </c>
      <c r="F920" s="158">
        <v>1</v>
      </c>
      <c r="G920" s="157">
        <f t="shared" si="28"/>
        <v>1.1808000000000001</v>
      </c>
      <c r="H920" s="156">
        <v>1</v>
      </c>
      <c r="I920" s="159">
        <f t="shared" si="29"/>
        <v>1.1808000000000001</v>
      </c>
      <c r="J920" s="160" t="s">
        <v>61</v>
      </c>
      <c r="K920" s="161" t="s">
        <v>61</v>
      </c>
      <c r="L920" s="131"/>
      <c r="M920" s="130"/>
    </row>
    <row r="921" spans="1:13" ht="11.25" customHeight="1">
      <c r="A921" s="142" t="s">
        <v>1096</v>
      </c>
      <c r="B921" s="142" t="s">
        <v>1722</v>
      </c>
      <c r="C921" s="143">
        <v>2.23</v>
      </c>
      <c r="D921" s="144">
        <v>0.42259999999999998</v>
      </c>
      <c r="E921" s="144">
        <v>0.42259999999999998</v>
      </c>
      <c r="F921" s="145">
        <v>1</v>
      </c>
      <c r="G921" s="144">
        <f t="shared" si="28"/>
        <v>0.42259999999999998</v>
      </c>
      <c r="H921" s="143">
        <v>1</v>
      </c>
      <c r="I921" s="146">
        <f t="shared" si="29"/>
        <v>0.42259999999999998</v>
      </c>
      <c r="J921" s="147" t="s">
        <v>61</v>
      </c>
      <c r="K921" s="148" t="s">
        <v>61</v>
      </c>
      <c r="L921" s="131"/>
      <c r="M921" s="130"/>
    </row>
    <row r="922" spans="1:13" ht="11.25" customHeight="1">
      <c r="A922" s="131" t="s">
        <v>1097</v>
      </c>
      <c r="B922" s="131" t="s">
        <v>1722</v>
      </c>
      <c r="C922" s="149">
        <v>2.48</v>
      </c>
      <c r="D922" s="150">
        <v>0.49319000000000002</v>
      </c>
      <c r="E922" s="150">
        <v>0.49319000000000002</v>
      </c>
      <c r="F922" s="151">
        <v>1</v>
      </c>
      <c r="G922" s="150">
        <f t="shared" si="28"/>
        <v>0.49319000000000002</v>
      </c>
      <c r="H922" s="149">
        <v>1</v>
      </c>
      <c r="I922" s="152">
        <f t="shared" si="29"/>
        <v>0.49319000000000002</v>
      </c>
      <c r="J922" s="153" t="s">
        <v>61</v>
      </c>
      <c r="K922" s="154" t="s">
        <v>61</v>
      </c>
      <c r="L922" s="131"/>
      <c r="M922" s="130"/>
    </row>
    <row r="923" spans="1:13" ht="11.25" customHeight="1">
      <c r="A923" s="131" t="s">
        <v>1098</v>
      </c>
      <c r="B923" s="131" t="s">
        <v>1722</v>
      </c>
      <c r="C923" s="149">
        <v>3.35</v>
      </c>
      <c r="D923" s="150">
        <v>0.68852999999999998</v>
      </c>
      <c r="E923" s="150">
        <v>0.68852999999999998</v>
      </c>
      <c r="F923" s="151">
        <v>1</v>
      </c>
      <c r="G923" s="150">
        <f t="shared" si="28"/>
        <v>0.68852999999999998</v>
      </c>
      <c r="H923" s="149">
        <v>1</v>
      </c>
      <c r="I923" s="152">
        <f t="shared" si="29"/>
        <v>0.68852999999999998</v>
      </c>
      <c r="J923" s="153" t="s">
        <v>61</v>
      </c>
      <c r="K923" s="154" t="s">
        <v>61</v>
      </c>
      <c r="L923" s="131"/>
      <c r="M923" s="130"/>
    </row>
    <row r="924" spans="1:13" ht="11.25" customHeight="1">
      <c r="A924" s="155" t="s">
        <v>1099</v>
      </c>
      <c r="B924" s="155" t="s">
        <v>1722</v>
      </c>
      <c r="C924" s="156">
        <v>6.43</v>
      </c>
      <c r="D924" s="157">
        <v>1.64507</v>
      </c>
      <c r="E924" s="157">
        <v>1.64507</v>
      </c>
      <c r="F924" s="158">
        <v>1</v>
      </c>
      <c r="G924" s="157">
        <f t="shared" si="28"/>
        <v>1.64507</v>
      </c>
      <c r="H924" s="156">
        <v>1</v>
      </c>
      <c r="I924" s="159">
        <f t="shared" si="29"/>
        <v>1.64507</v>
      </c>
      <c r="J924" s="160" t="s">
        <v>61</v>
      </c>
      <c r="K924" s="161" t="s">
        <v>61</v>
      </c>
      <c r="L924" s="131"/>
      <c r="M924" s="130"/>
    </row>
    <row r="925" spans="1:13" ht="11.25" customHeight="1">
      <c r="A925" s="142" t="s">
        <v>1723</v>
      </c>
      <c r="B925" s="142" t="s">
        <v>1724</v>
      </c>
      <c r="C925" s="143">
        <v>1.27</v>
      </c>
      <c r="D925" s="144">
        <v>0.47410999999999998</v>
      </c>
      <c r="E925" s="144">
        <v>0.47410999999999998</v>
      </c>
      <c r="F925" s="145">
        <v>1</v>
      </c>
      <c r="G925" s="144">
        <f t="shared" si="28"/>
        <v>0.47410999999999998</v>
      </c>
      <c r="H925" s="143">
        <v>1</v>
      </c>
      <c r="I925" s="146">
        <f t="shared" si="29"/>
        <v>0.47410999999999998</v>
      </c>
      <c r="J925" s="147" t="s">
        <v>61</v>
      </c>
      <c r="K925" s="148" t="s">
        <v>61</v>
      </c>
      <c r="L925" s="131"/>
      <c r="M925" s="130"/>
    </row>
    <row r="926" spans="1:13" ht="11.25" customHeight="1">
      <c r="A926" s="131" t="s">
        <v>1725</v>
      </c>
      <c r="B926" s="131" t="s">
        <v>1724</v>
      </c>
      <c r="C926" s="149">
        <v>1.62</v>
      </c>
      <c r="D926" s="150">
        <v>0.59736999999999996</v>
      </c>
      <c r="E926" s="150">
        <v>0.59736999999999996</v>
      </c>
      <c r="F926" s="151">
        <v>1</v>
      </c>
      <c r="G926" s="150">
        <f t="shared" si="28"/>
        <v>0.59736999999999996</v>
      </c>
      <c r="H926" s="149">
        <v>1</v>
      </c>
      <c r="I926" s="152">
        <f t="shared" si="29"/>
        <v>0.59736999999999996</v>
      </c>
      <c r="J926" s="153" t="s">
        <v>61</v>
      </c>
      <c r="K926" s="154" t="s">
        <v>61</v>
      </c>
      <c r="L926" s="131"/>
      <c r="M926" s="130"/>
    </row>
    <row r="927" spans="1:13" ht="11.25" customHeight="1">
      <c r="A927" s="131" t="s">
        <v>1726</v>
      </c>
      <c r="B927" s="131" t="s">
        <v>1724</v>
      </c>
      <c r="C927" s="149">
        <v>2.88</v>
      </c>
      <c r="D927" s="150">
        <v>0.82104999999999995</v>
      </c>
      <c r="E927" s="150">
        <v>0.82104999999999995</v>
      </c>
      <c r="F927" s="151">
        <v>1</v>
      </c>
      <c r="G927" s="150">
        <f t="shared" si="28"/>
        <v>0.82104999999999995</v>
      </c>
      <c r="H927" s="149">
        <v>1</v>
      </c>
      <c r="I927" s="152">
        <f t="shared" si="29"/>
        <v>0.82104999999999995</v>
      </c>
      <c r="J927" s="153" t="s">
        <v>61</v>
      </c>
      <c r="K927" s="154" t="s">
        <v>61</v>
      </c>
      <c r="L927" s="131"/>
      <c r="M927" s="130"/>
    </row>
    <row r="928" spans="1:13" ht="11.25" customHeight="1">
      <c r="A928" s="155" t="s">
        <v>1727</v>
      </c>
      <c r="B928" s="155" t="s">
        <v>1724</v>
      </c>
      <c r="C928" s="156">
        <v>5.77</v>
      </c>
      <c r="D928" s="157">
        <v>2.0633300000000001</v>
      </c>
      <c r="E928" s="157">
        <v>2.0633300000000001</v>
      </c>
      <c r="F928" s="158">
        <v>1</v>
      </c>
      <c r="G928" s="157">
        <f t="shared" si="28"/>
        <v>2.0633300000000001</v>
      </c>
      <c r="H928" s="156">
        <v>1</v>
      </c>
      <c r="I928" s="159">
        <f t="shared" si="29"/>
        <v>2.0633300000000001</v>
      </c>
      <c r="J928" s="160" t="s">
        <v>61</v>
      </c>
      <c r="K928" s="161" t="s">
        <v>61</v>
      </c>
      <c r="L928" s="131"/>
      <c r="M928" s="130"/>
    </row>
    <row r="929" spans="1:13" ht="11.25" customHeight="1">
      <c r="A929" s="142" t="s">
        <v>1728</v>
      </c>
      <c r="B929" s="142" t="s">
        <v>1729</v>
      </c>
      <c r="C929" s="143">
        <v>2.02</v>
      </c>
      <c r="D929" s="144">
        <v>0.54700000000000004</v>
      </c>
      <c r="E929" s="144">
        <v>0.54700000000000004</v>
      </c>
      <c r="F929" s="145">
        <v>1</v>
      </c>
      <c r="G929" s="144">
        <f t="shared" si="28"/>
        <v>0.54700000000000004</v>
      </c>
      <c r="H929" s="143">
        <v>1</v>
      </c>
      <c r="I929" s="146">
        <f t="shared" si="29"/>
        <v>0.54700000000000004</v>
      </c>
      <c r="J929" s="147" t="s">
        <v>61</v>
      </c>
      <c r="K929" s="148" t="s">
        <v>61</v>
      </c>
      <c r="L929" s="131"/>
      <c r="M929" s="130"/>
    </row>
    <row r="930" spans="1:13" ht="11.25" customHeight="1">
      <c r="A930" s="131" t="s">
        <v>1730</v>
      </c>
      <c r="B930" s="131" t="s">
        <v>1729</v>
      </c>
      <c r="C930" s="149">
        <v>2.42</v>
      </c>
      <c r="D930" s="150">
        <v>0.76275000000000004</v>
      </c>
      <c r="E930" s="150">
        <v>0.76275000000000004</v>
      </c>
      <c r="F930" s="151">
        <v>1</v>
      </c>
      <c r="G930" s="150">
        <f t="shared" si="28"/>
        <v>0.76275000000000004</v>
      </c>
      <c r="H930" s="149">
        <v>1</v>
      </c>
      <c r="I930" s="152">
        <f t="shared" si="29"/>
        <v>0.76275000000000004</v>
      </c>
      <c r="J930" s="153" t="s">
        <v>61</v>
      </c>
      <c r="K930" s="154" t="s">
        <v>61</v>
      </c>
      <c r="L930" s="131"/>
      <c r="M930" s="130"/>
    </row>
    <row r="931" spans="1:13" ht="11.25" customHeight="1">
      <c r="A931" s="131" t="s">
        <v>1731</v>
      </c>
      <c r="B931" s="131" t="s">
        <v>1729</v>
      </c>
      <c r="C931" s="149">
        <v>4.51</v>
      </c>
      <c r="D931" s="150">
        <v>1.15435</v>
      </c>
      <c r="E931" s="150">
        <v>1.15435</v>
      </c>
      <c r="F931" s="151">
        <v>1</v>
      </c>
      <c r="G931" s="150">
        <f t="shared" si="28"/>
        <v>1.15435</v>
      </c>
      <c r="H931" s="149">
        <v>1</v>
      </c>
      <c r="I931" s="152">
        <f t="shared" si="29"/>
        <v>1.15435</v>
      </c>
      <c r="J931" s="153" t="s">
        <v>61</v>
      </c>
      <c r="K931" s="154" t="s">
        <v>61</v>
      </c>
      <c r="L931" s="131"/>
      <c r="M931" s="130"/>
    </row>
    <row r="932" spans="1:13" ht="11.25" customHeight="1">
      <c r="A932" s="155" t="s">
        <v>1732</v>
      </c>
      <c r="B932" s="155" t="s">
        <v>1729</v>
      </c>
      <c r="C932" s="156">
        <v>7.63</v>
      </c>
      <c r="D932" s="157">
        <v>2.4234200000000001</v>
      </c>
      <c r="E932" s="157">
        <v>2.4234200000000001</v>
      </c>
      <c r="F932" s="158">
        <v>1</v>
      </c>
      <c r="G932" s="157">
        <f t="shared" si="28"/>
        <v>2.4234200000000001</v>
      </c>
      <c r="H932" s="156">
        <v>1</v>
      </c>
      <c r="I932" s="159">
        <f t="shared" si="29"/>
        <v>2.4234200000000001</v>
      </c>
      <c r="J932" s="160" t="s">
        <v>61</v>
      </c>
      <c r="K932" s="161" t="s">
        <v>61</v>
      </c>
      <c r="L932" s="131"/>
      <c r="M932" s="130"/>
    </row>
    <row r="933" spans="1:13" ht="11.25" customHeight="1">
      <c r="A933" s="142" t="s">
        <v>1733</v>
      </c>
      <c r="B933" s="142" t="s">
        <v>1734</v>
      </c>
      <c r="C933" s="143">
        <v>1.99</v>
      </c>
      <c r="D933" s="144">
        <v>0.3856</v>
      </c>
      <c r="E933" s="144">
        <v>0.3856</v>
      </c>
      <c r="F933" s="145">
        <v>1</v>
      </c>
      <c r="G933" s="144">
        <f t="shared" si="28"/>
        <v>0.3856</v>
      </c>
      <c r="H933" s="143">
        <v>1</v>
      </c>
      <c r="I933" s="146">
        <f t="shared" si="29"/>
        <v>0.3856</v>
      </c>
      <c r="J933" s="147" t="s">
        <v>61</v>
      </c>
      <c r="K933" s="148" t="s">
        <v>61</v>
      </c>
      <c r="L933" s="131"/>
      <c r="M933" s="130"/>
    </row>
    <row r="934" spans="1:13" ht="11.25" customHeight="1">
      <c r="A934" s="131" t="s">
        <v>1735</v>
      </c>
      <c r="B934" s="131" t="s">
        <v>1734</v>
      </c>
      <c r="C934" s="149">
        <v>2.62</v>
      </c>
      <c r="D934" s="150">
        <v>0.68411</v>
      </c>
      <c r="E934" s="150">
        <v>0.68411</v>
      </c>
      <c r="F934" s="151">
        <v>1</v>
      </c>
      <c r="G934" s="150">
        <f t="shared" si="28"/>
        <v>0.68411</v>
      </c>
      <c r="H934" s="149">
        <v>1</v>
      </c>
      <c r="I934" s="152">
        <f t="shared" si="29"/>
        <v>0.68411</v>
      </c>
      <c r="J934" s="153" t="s">
        <v>61</v>
      </c>
      <c r="K934" s="154" t="s">
        <v>61</v>
      </c>
      <c r="L934" s="131"/>
      <c r="M934" s="130"/>
    </row>
    <row r="935" spans="1:13" ht="11.25" customHeight="1">
      <c r="A935" s="131" t="s">
        <v>1736</v>
      </c>
      <c r="B935" s="131" t="s">
        <v>1734</v>
      </c>
      <c r="C935" s="149">
        <v>4.88</v>
      </c>
      <c r="D935" s="150">
        <v>1.33247</v>
      </c>
      <c r="E935" s="150">
        <v>1.33247</v>
      </c>
      <c r="F935" s="151">
        <v>1</v>
      </c>
      <c r="G935" s="150">
        <f t="shared" si="28"/>
        <v>1.33247</v>
      </c>
      <c r="H935" s="149">
        <v>1</v>
      </c>
      <c r="I935" s="152">
        <f t="shared" si="29"/>
        <v>1.33247</v>
      </c>
      <c r="J935" s="153" t="s">
        <v>61</v>
      </c>
      <c r="K935" s="154" t="s">
        <v>61</v>
      </c>
      <c r="L935" s="131"/>
      <c r="M935" s="130"/>
    </row>
    <row r="936" spans="1:13" ht="11.25" customHeight="1">
      <c r="A936" s="155" t="s">
        <v>1737</v>
      </c>
      <c r="B936" s="155" t="s">
        <v>1734</v>
      </c>
      <c r="C936" s="156">
        <v>12.35</v>
      </c>
      <c r="D936" s="157">
        <v>3.2910499999999998</v>
      </c>
      <c r="E936" s="157">
        <v>3.2910499999999998</v>
      </c>
      <c r="F936" s="158">
        <v>1</v>
      </c>
      <c r="G936" s="157">
        <f t="shared" si="28"/>
        <v>3.2910499999999998</v>
      </c>
      <c r="H936" s="156">
        <v>1</v>
      </c>
      <c r="I936" s="159">
        <f t="shared" si="29"/>
        <v>3.2910499999999998</v>
      </c>
      <c r="J936" s="160" t="s">
        <v>61</v>
      </c>
      <c r="K936" s="161" t="s">
        <v>61</v>
      </c>
      <c r="L936" s="131"/>
      <c r="M936" s="130"/>
    </row>
    <row r="937" spans="1:13" ht="11.25" customHeight="1">
      <c r="A937" s="142" t="s">
        <v>1100</v>
      </c>
      <c r="B937" s="142" t="s">
        <v>1738</v>
      </c>
      <c r="C937" s="143">
        <v>2.0099999999999998</v>
      </c>
      <c r="D937" s="144">
        <v>0.38902999999999999</v>
      </c>
      <c r="E937" s="144">
        <v>0.38902999999999999</v>
      </c>
      <c r="F937" s="145">
        <v>1</v>
      </c>
      <c r="G937" s="144">
        <f t="shared" si="28"/>
        <v>0.38902999999999999</v>
      </c>
      <c r="H937" s="143">
        <v>1</v>
      </c>
      <c r="I937" s="146">
        <f t="shared" si="29"/>
        <v>0.38902999999999999</v>
      </c>
      <c r="J937" s="147" t="s">
        <v>61</v>
      </c>
      <c r="K937" s="148" t="s">
        <v>61</v>
      </c>
      <c r="L937" s="131"/>
      <c r="M937" s="130"/>
    </row>
    <row r="938" spans="1:13" ht="11.25" customHeight="1">
      <c r="A938" s="131" t="s">
        <v>1101</v>
      </c>
      <c r="B938" s="131" t="s">
        <v>1738</v>
      </c>
      <c r="C938" s="149">
        <v>2.2599999999999998</v>
      </c>
      <c r="D938" s="150">
        <v>0.44392999999999999</v>
      </c>
      <c r="E938" s="150">
        <v>0.44392999999999999</v>
      </c>
      <c r="F938" s="151">
        <v>1</v>
      </c>
      <c r="G938" s="150">
        <f t="shared" si="28"/>
        <v>0.44392999999999999</v>
      </c>
      <c r="H938" s="149">
        <v>1</v>
      </c>
      <c r="I938" s="152">
        <f t="shared" si="29"/>
        <v>0.44392999999999999</v>
      </c>
      <c r="J938" s="153" t="s">
        <v>61</v>
      </c>
      <c r="K938" s="154" t="s">
        <v>61</v>
      </c>
      <c r="L938" s="131"/>
      <c r="M938" s="130"/>
    </row>
    <row r="939" spans="1:13" ht="11.25" customHeight="1">
      <c r="A939" s="131" t="s">
        <v>1102</v>
      </c>
      <c r="B939" s="131" t="s">
        <v>1738</v>
      </c>
      <c r="C939" s="149">
        <v>3.01</v>
      </c>
      <c r="D939" s="150">
        <v>0.56037000000000003</v>
      </c>
      <c r="E939" s="150">
        <v>0.56037000000000003</v>
      </c>
      <c r="F939" s="151">
        <v>1</v>
      </c>
      <c r="G939" s="150">
        <f t="shared" si="28"/>
        <v>0.56037000000000003</v>
      </c>
      <c r="H939" s="149">
        <v>1</v>
      </c>
      <c r="I939" s="152">
        <f t="shared" si="29"/>
        <v>0.56037000000000003</v>
      </c>
      <c r="J939" s="153" t="s">
        <v>61</v>
      </c>
      <c r="K939" s="154" t="s">
        <v>61</v>
      </c>
      <c r="L939" s="131"/>
      <c r="M939" s="130"/>
    </row>
    <row r="940" spans="1:13" ht="11.25" customHeight="1">
      <c r="A940" s="155" t="s">
        <v>1103</v>
      </c>
      <c r="B940" s="155" t="s">
        <v>1738</v>
      </c>
      <c r="C940" s="156">
        <v>4.1100000000000003</v>
      </c>
      <c r="D940" s="157">
        <v>0.73934999999999995</v>
      </c>
      <c r="E940" s="157">
        <v>0.73934999999999995</v>
      </c>
      <c r="F940" s="158">
        <v>1</v>
      </c>
      <c r="G940" s="157">
        <f t="shared" si="28"/>
        <v>0.73934999999999995</v>
      </c>
      <c r="H940" s="156">
        <v>1</v>
      </c>
      <c r="I940" s="159">
        <f t="shared" si="29"/>
        <v>0.73934999999999995</v>
      </c>
      <c r="J940" s="160" t="s">
        <v>61</v>
      </c>
      <c r="K940" s="161" t="s">
        <v>61</v>
      </c>
      <c r="L940" s="131"/>
      <c r="M940" s="130"/>
    </row>
    <row r="941" spans="1:13" ht="11.25" customHeight="1">
      <c r="A941" s="142" t="s">
        <v>1104</v>
      </c>
      <c r="B941" s="142" t="s">
        <v>1739</v>
      </c>
      <c r="C941" s="143">
        <v>1.9</v>
      </c>
      <c r="D941" s="144">
        <v>0.29897000000000001</v>
      </c>
      <c r="E941" s="144">
        <v>0.29897000000000001</v>
      </c>
      <c r="F941" s="145">
        <v>1</v>
      </c>
      <c r="G941" s="144">
        <f t="shared" si="28"/>
        <v>0.29897000000000001</v>
      </c>
      <c r="H941" s="143">
        <v>1</v>
      </c>
      <c r="I941" s="146">
        <f t="shared" si="29"/>
        <v>0.29897000000000001</v>
      </c>
      <c r="J941" s="147" t="s">
        <v>61</v>
      </c>
      <c r="K941" s="148" t="s">
        <v>61</v>
      </c>
      <c r="L941" s="131"/>
      <c r="M941" s="130"/>
    </row>
    <row r="942" spans="1:13" ht="11.25" customHeight="1">
      <c r="A942" s="131" t="s">
        <v>1105</v>
      </c>
      <c r="B942" s="131" t="s">
        <v>1739</v>
      </c>
      <c r="C942" s="149">
        <v>2.36</v>
      </c>
      <c r="D942" s="150">
        <v>0.39430999999999999</v>
      </c>
      <c r="E942" s="150">
        <v>0.39430999999999999</v>
      </c>
      <c r="F942" s="151">
        <v>1</v>
      </c>
      <c r="G942" s="150">
        <f t="shared" si="28"/>
        <v>0.39430999999999999</v>
      </c>
      <c r="H942" s="149">
        <v>1</v>
      </c>
      <c r="I942" s="152">
        <f t="shared" si="29"/>
        <v>0.39430999999999999</v>
      </c>
      <c r="J942" s="153" t="s">
        <v>61</v>
      </c>
      <c r="K942" s="154" t="s">
        <v>61</v>
      </c>
      <c r="L942" s="131"/>
      <c r="M942" s="130"/>
    </row>
    <row r="943" spans="1:13" ht="11.25" customHeight="1">
      <c r="A943" s="131" t="s">
        <v>1106</v>
      </c>
      <c r="B943" s="131" t="s">
        <v>1739</v>
      </c>
      <c r="C943" s="149">
        <v>3.42</v>
      </c>
      <c r="D943" s="150">
        <v>0.58647000000000005</v>
      </c>
      <c r="E943" s="150">
        <v>0.58647000000000005</v>
      </c>
      <c r="F943" s="151">
        <v>1</v>
      </c>
      <c r="G943" s="150">
        <f t="shared" si="28"/>
        <v>0.58647000000000005</v>
      </c>
      <c r="H943" s="149">
        <v>1</v>
      </c>
      <c r="I943" s="152">
        <f t="shared" si="29"/>
        <v>0.58647000000000005</v>
      </c>
      <c r="J943" s="153" t="s">
        <v>61</v>
      </c>
      <c r="K943" s="154" t="s">
        <v>61</v>
      </c>
      <c r="L943" s="131"/>
      <c r="M943" s="130"/>
    </row>
    <row r="944" spans="1:13" ht="11.25" customHeight="1">
      <c r="A944" s="155" t="s">
        <v>1107</v>
      </c>
      <c r="B944" s="155" t="s">
        <v>1739</v>
      </c>
      <c r="C944" s="156">
        <v>5.34</v>
      </c>
      <c r="D944" s="157">
        <v>1.22908</v>
      </c>
      <c r="E944" s="157">
        <v>1.22908</v>
      </c>
      <c r="F944" s="158">
        <v>1</v>
      </c>
      <c r="G944" s="157">
        <f t="shared" si="28"/>
        <v>1.22908</v>
      </c>
      <c r="H944" s="156">
        <v>1</v>
      </c>
      <c r="I944" s="159">
        <f t="shared" si="29"/>
        <v>1.22908</v>
      </c>
      <c r="J944" s="160" t="s">
        <v>61</v>
      </c>
      <c r="K944" s="161" t="s">
        <v>61</v>
      </c>
      <c r="L944" s="131"/>
      <c r="M944" s="130"/>
    </row>
    <row r="945" spans="1:13" ht="11.25" customHeight="1">
      <c r="A945" s="142" t="s">
        <v>1108</v>
      </c>
      <c r="B945" s="142" t="s">
        <v>1740</v>
      </c>
      <c r="C945" s="143">
        <v>1.22</v>
      </c>
      <c r="D945" s="144">
        <v>0.31764999999999999</v>
      </c>
      <c r="E945" s="144">
        <v>0.31764999999999999</v>
      </c>
      <c r="F945" s="145">
        <v>1</v>
      </c>
      <c r="G945" s="144">
        <f t="shared" si="28"/>
        <v>0.31764999999999999</v>
      </c>
      <c r="H945" s="143">
        <v>1</v>
      </c>
      <c r="I945" s="146">
        <f t="shared" si="29"/>
        <v>0.31764999999999999</v>
      </c>
      <c r="J945" s="147" t="s">
        <v>61</v>
      </c>
      <c r="K945" s="148" t="s">
        <v>61</v>
      </c>
      <c r="L945" s="131"/>
      <c r="M945" s="130"/>
    </row>
    <row r="946" spans="1:13" ht="11.25" customHeight="1">
      <c r="A946" s="131" t="s">
        <v>1109</v>
      </c>
      <c r="B946" s="131" t="s">
        <v>1740</v>
      </c>
      <c r="C946" s="149">
        <v>1.62</v>
      </c>
      <c r="D946" s="150">
        <v>0.39655000000000001</v>
      </c>
      <c r="E946" s="150">
        <v>0.39655000000000001</v>
      </c>
      <c r="F946" s="151">
        <v>1</v>
      </c>
      <c r="G946" s="150">
        <f t="shared" si="28"/>
        <v>0.39655000000000001</v>
      </c>
      <c r="H946" s="149">
        <v>1</v>
      </c>
      <c r="I946" s="152">
        <f t="shared" si="29"/>
        <v>0.39655000000000001</v>
      </c>
      <c r="J946" s="153" t="s">
        <v>61</v>
      </c>
      <c r="K946" s="154" t="s">
        <v>61</v>
      </c>
      <c r="L946" s="131"/>
      <c r="M946" s="130"/>
    </row>
    <row r="947" spans="1:13" ht="11.25" customHeight="1">
      <c r="A947" s="131" t="s">
        <v>1110</v>
      </c>
      <c r="B947" s="131" t="s">
        <v>1740</v>
      </c>
      <c r="C947" s="149">
        <v>2.52</v>
      </c>
      <c r="D947" s="150">
        <v>0.54178000000000004</v>
      </c>
      <c r="E947" s="150">
        <v>0.54178000000000004</v>
      </c>
      <c r="F947" s="151">
        <v>1</v>
      </c>
      <c r="G947" s="150">
        <f t="shared" si="28"/>
        <v>0.54178000000000004</v>
      </c>
      <c r="H947" s="149">
        <v>1</v>
      </c>
      <c r="I947" s="152">
        <f t="shared" si="29"/>
        <v>0.54178000000000004</v>
      </c>
      <c r="J947" s="153" t="s">
        <v>61</v>
      </c>
      <c r="K947" s="154" t="s">
        <v>61</v>
      </c>
      <c r="L947" s="131"/>
      <c r="M947" s="130"/>
    </row>
    <row r="948" spans="1:13" ht="11.25" customHeight="1">
      <c r="A948" s="155" t="s">
        <v>1111</v>
      </c>
      <c r="B948" s="155" t="s">
        <v>1740</v>
      </c>
      <c r="C948" s="156">
        <v>5.44</v>
      </c>
      <c r="D948" s="157">
        <v>1.1439900000000001</v>
      </c>
      <c r="E948" s="157">
        <v>1.1439900000000001</v>
      </c>
      <c r="F948" s="158">
        <v>1</v>
      </c>
      <c r="G948" s="157">
        <f t="shared" si="28"/>
        <v>1.1439900000000001</v>
      </c>
      <c r="H948" s="156">
        <v>1</v>
      </c>
      <c r="I948" s="159">
        <f t="shared" si="29"/>
        <v>1.1439900000000001</v>
      </c>
      <c r="J948" s="160" t="s">
        <v>61</v>
      </c>
      <c r="K948" s="161" t="s">
        <v>61</v>
      </c>
      <c r="L948" s="131"/>
      <c r="M948" s="130"/>
    </row>
    <row r="949" spans="1:13" ht="11.25" customHeight="1">
      <c r="A949" s="142" t="s">
        <v>1112</v>
      </c>
      <c r="B949" s="142" t="s">
        <v>1741</v>
      </c>
      <c r="C949" s="143">
        <v>1.93</v>
      </c>
      <c r="D949" s="144">
        <v>0.27973999999999999</v>
      </c>
      <c r="E949" s="144">
        <v>0.27973999999999999</v>
      </c>
      <c r="F949" s="145">
        <v>1</v>
      </c>
      <c r="G949" s="144">
        <f t="shared" si="28"/>
        <v>0.27973999999999999</v>
      </c>
      <c r="H949" s="143">
        <v>1</v>
      </c>
      <c r="I949" s="146">
        <f t="shared" si="29"/>
        <v>0.27973999999999999</v>
      </c>
      <c r="J949" s="147" t="s">
        <v>61</v>
      </c>
      <c r="K949" s="148" t="s">
        <v>61</v>
      </c>
      <c r="L949" s="131"/>
      <c r="M949" s="130"/>
    </row>
    <row r="950" spans="1:13" ht="11.25" customHeight="1">
      <c r="A950" s="131" t="s">
        <v>1113</v>
      </c>
      <c r="B950" s="131" t="s">
        <v>1741</v>
      </c>
      <c r="C950" s="149">
        <v>2.52</v>
      </c>
      <c r="D950" s="150">
        <v>0.34705000000000003</v>
      </c>
      <c r="E950" s="150">
        <v>0.34705000000000003</v>
      </c>
      <c r="F950" s="151">
        <v>1</v>
      </c>
      <c r="G950" s="150">
        <f t="shared" si="28"/>
        <v>0.34705000000000003</v>
      </c>
      <c r="H950" s="149">
        <v>1</v>
      </c>
      <c r="I950" s="152">
        <f t="shared" si="29"/>
        <v>0.34705000000000003</v>
      </c>
      <c r="J950" s="153" t="s">
        <v>61</v>
      </c>
      <c r="K950" s="154" t="s">
        <v>61</v>
      </c>
      <c r="L950" s="131"/>
      <c r="M950" s="130"/>
    </row>
    <row r="951" spans="1:13" ht="11.25" customHeight="1">
      <c r="A951" s="131" t="s">
        <v>1114</v>
      </c>
      <c r="B951" s="131" t="s">
        <v>1741</v>
      </c>
      <c r="C951" s="149">
        <v>4.25</v>
      </c>
      <c r="D951" s="150">
        <v>0.48435</v>
      </c>
      <c r="E951" s="150">
        <v>0.48435</v>
      </c>
      <c r="F951" s="151">
        <v>1</v>
      </c>
      <c r="G951" s="150">
        <f t="shared" si="28"/>
        <v>0.48435</v>
      </c>
      <c r="H951" s="149">
        <v>1</v>
      </c>
      <c r="I951" s="152">
        <f t="shared" si="29"/>
        <v>0.48435</v>
      </c>
      <c r="J951" s="153" t="s">
        <v>61</v>
      </c>
      <c r="K951" s="154" t="s">
        <v>61</v>
      </c>
      <c r="L951" s="131"/>
      <c r="M951" s="130"/>
    </row>
    <row r="952" spans="1:13" ht="11.25" customHeight="1">
      <c r="A952" s="155" t="s">
        <v>1115</v>
      </c>
      <c r="B952" s="155" t="s">
        <v>1741</v>
      </c>
      <c r="C952" s="156">
        <v>5.58</v>
      </c>
      <c r="D952" s="157">
        <v>1.0749599999999999</v>
      </c>
      <c r="E952" s="157">
        <v>1.0749599999999999</v>
      </c>
      <c r="F952" s="158">
        <v>1</v>
      </c>
      <c r="G952" s="157">
        <f t="shared" si="28"/>
        <v>1.0749599999999999</v>
      </c>
      <c r="H952" s="156">
        <v>1</v>
      </c>
      <c r="I952" s="159">
        <f t="shared" si="29"/>
        <v>1.0749599999999999</v>
      </c>
      <c r="J952" s="160" t="s">
        <v>61</v>
      </c>
      <c r="K952" s="161" t="s">
        <v>61</v>
      </c>
      <c r="L952" s="131"/>
      <c r="M952" s="130"/>
    </row>
    <row r="953" spans="1:13" ht="11.25" customHeight="1">
      <c r="A953" s="142" t="s">
        <v>1116</v>
      </c>
      <c r="B953" s="142" t="s">
        <v>1742</v>
      </c>
      <c r="C953" s="143">
        <v>1.41</v>
      </c>
      <c r="D953" s="144">
        <v>0.25559999999999999</v>
      </c>
      <c r="E953" s="144">
        <v>0.25559999999999999</v>
      </c>
      <c r="F953" s="145">
        <v>1</v>
      </c>
      <c r="G953" s="144">
        <f t="shared" si="28"/>
        <v>0.25559999999999999</v>
      </c>
      <c r="H953" s="143">
        <v>1.2</v>
      </c>
      <c r="I953" s="146">
        <f t="shared" si="29"/>
        <v>0.30671999999999999</v>
      </c>
      <c r="J953" s="147" t="s">
        <v>60</v>
      </c>
      <c r="K953" s="148" t="s">
        <v>60</v>
      </c>
      <c r="L953" s="131"/>
      <c r="M953" s="130"/>
    </row>
    <row r="954" spans="1:13" ht="11.25" customHeight="1">
      <c r="A954" s="131" t="s">
        <v>1117</v>
      </c>
      <c r="B954" s="131" t="s">
        <v>1742</v>
      </c>
      <c r="C954" s="149">
        <v>1.42</v>
      </c>
      <c r="D954" s="150">
        <v>0.36236000000000002</v>
      </c>
      <c r="E954" s="150">
        <v>0.36236000000000002</v>
      </c>
      <c r="F954" s="151">
        <v>1</v>
      </c>
      <c r="G954" s="150">
        <f t="shared" si="28"/>
        <v>0.36236000000000002</v>
      </c>
      <c r="H954" s="149">
        <v>1.2</v>
      </c>
      <c r="I954" s="152">
        <f t="shared" si="29"/>
        <v>0.43482999999999999</v>
      </c>
      <c r="J954" s="153" t="s">
        <v>60</v>
      </c>
      <c r="K954" s="154" t="s">
        <v>60</v>
      </c>
      <c r="L954" s="131"/>
      <c r="M954" s="130"/>
    </row>
    <row r="955" spans="1:13" ht="11.25" customHeight="1">
      <c r="A955" s="131" t="s">
        <v>1118</v>
      </c>
      <c r="B955" s="131" t="s">
        <v>1742</v>
      </c>
      <c r="C955" s="149">
        <v>1.74</v>
      </c>
      <c r="D955" s="150">
        <v>0.57901000000000002</v>
      </c>
      <c r="E955" s="150">
        <v>0.57901000000000002</v>
      </c>
      <c r="F955" s="151">
        <v>1</v>
      </c>
      <c r="G955" s="150">
        <f t="shared" si="28"/>
        <v>0.57901000000000002</v>
      </c>
      <c r="H955" s="149">
        <v>1.2</v>
      </c>
      <c r="I955" s="152">
        <f t="shared" si="29"/>
        <v>0.69481000000000004</v>
      </c>
      <c r="J955" s="153" t="s">
        <v>60</v>
      </c>
      <c r="K955" s="154" t="s">
        <v>60</v>
      </c>
      <c r="L955" s="131"/>
      <c r="M955" s="130"/>
    </row>
    <row r="956" spans="1:13" ht="11.25" customHeight="1">
      <c r="A956" s="155" t="s">
        <v>1119</v>
      </c>
      <c r="B956" s="155" t="s">
        <v>1742</v>
      </c>
      <c r="C956" s="156">
        <v>1.74</v>
      </c>
      <c r="D956" s="157">
        <v>0.98633999999999999</v>
      </c>
      <c r="E956" s="157">
        <v>0.98633999999999999</v>
      </c>
      <c r="F956" s="158">
        <v>1</v>
      </c>
      <c r="G956" s="157">
        <f t="shared" si="28"/>
        <v>0.98633999999999999</v>
      </c>
      <c r="H956" s="156">
        <v>1.2</v>
      </c>
      <c r="I956" s="159">
        <f t="shared" si="29"/>
        <v>1.1836100000000001</v>
      </c>
      <c r="J956" s="160" t="s">
        <v>60</v>
      </c>
      <c r="K956" s="161" t="s">
        <v>60</v>
      </c>
      <c r="L956" s="131"/>
      <c r="M956" s="130"/>
    </row>
    <row r="957" spans="1:13" ht="11.25" customHeight="1">
      <c r="A957" s="142" t="s">
        <v>1120</v>
      </c>
      <c r="B957" s="142" t="s">
        <v>1743</v>
      </c>
      <c r="C957" s="143">
        <v>1.23</v>
      </c>
      <c r="D957" s="144">
        <v>0.1346</v>
      </c>
      <c r="E957" s="144">
        <v>0.1346</v>
      </c>
      <c r="F957" s="145">
        <v>1</v>
      </c>
      <c r="G957" s="144">
        <f t="shared" si="28"/>
        <v>0.1346</v>
      </c>
      <c r="H957" s="143">
        <v>1.2</v>
      </c>
      <c r="I957" s="146">
        <f t="shared" si="29"/>
        <v>0.16152</v>
      </c>
      <c r="J957" s="147" t="s">
        <v>60</v>
      </c>
      <c r="K957" s="148" t="s">
        <v>60</v>
      </c>
      <c r="L957" s="131"/>
      <c r="M957" s="130"/>
    </row>
    <row r="958" spans="1:13" ht="11.25" customHeight="1">
      <c r="A958" s="131" t="s">
        <v>1121</v>
      </c>
      <c r="B958" s="131" t="s">
        <v>1743</v>
      </c>
      <c r="C958" s="149">
        <v>1.36</v>
      </c>
      <c r="D958" s="150">
        <v>0.17613999999999999</v>
      </c>
      <c r="E958" s="150">
        <v>0.17613999999999999</v>
      </c>
      <c r="F958" s="151">
        <v>1</v>
      </c>
      <c r="G958" s="150">
        <f t="shared" si="28"/>
        <v>0.17613999999999999</v>
      </c>
      <c r="H958" s="149">
        <v>1.2</v>
      </c>
      <c r="I958" s="152">
        <f t="shared" si="29"/>
        <v>0.21137</v>
      </c>
      <c r="J958" s="153" t="s">
        <v>60</v>
      </c>
      <c r="K958" s="154" t="s">
        <v>60</v>
      </c>
      <c r="L958" s="131"/>
      <c r="M958" s="130"/>
    </row>
    <row r="959" spans="1:13" ht="11.25" customHeight="1">
      <c r="A959" s="131" t="s">
        <v>1122</v>
      </c>
      <c r="B959" s="131" t="s">
        <v>1743</v>
      </c>
      <c r="C959" s="149">
        <v>1.33</v>
      </c>
      <c r="D959" s="150">
        <v>0.28245999999999999</v>
      </c>
      <c r="E959" s="150">
        <v>0.28245999999999999</v>
      </c>
      <c r="F959" s="151">
        <v>1</v>
      </c>
      <c r="G959" s="150">
        <f t="shared" si="28"/>
        <v>0.28245999999999999</v>
      </c>
      <c r="H959" s="149">
        <v>1.2</v>
      </c>
      <c r="I959" s="152">
        <f t="shared" si="29"/>
        <v>0.33894999999999997</v>
      </c>
      <c r="J959" s="153" t="s">
        <v>60</v>
      </c>
      <c r="K959" s="154" t="s">
        <v>60</v>
      </c>
      <c r="L959" s="131"/>
      <c r="M959" s="130"/>
    </row>
    <row r="960" spans="1:13" ht="11.25" customHeight="1">
      <c r="A960" s="155" t="s">
        <v>1123</v>
      </c>
      <c r="B960" s="155" t="s">
        <v>1743</v>
      </c>
      <c r="C960" s="156">
        <v>1.33</v>
      </c>
      <c r="D960" s="157">
        <v>0.45674999999999999</v>
      </c>
      <c r="E960" s="157">
        <v>0.45674999999999999</v>
      </c>
      <c r="F960" s="158">
        <v>1</v>
      </c>
      <c r="G960" s="157">
        <f t="shared" si="28"/>
        <v>0.45674999999999999</v>
      </c>
      <c r="H960" s="156">
        <v>1.2</v>
      </c>
      <c r="I960" s="159">
        <f t="shared" si="29"/>
        <v>0.54810000000000003</v>
      </c>
      <c r="J960" s="160" t="s">
        <v>60</v>
      </c>
      <c r="K960" s="161" t="s">
        <v>60</v>
      </c>
      <c r="L960" s="131"/>
      <c r="M960" s="130"/>
    </row>
    <row r="961" spans="1:13" ht="11.25" customHeight="1">
      <c r="A961" s="142" t="s">
        <v>1124</v>
      </c>
      <c r="B961" s="142" t="s">
        <v>1744</v>
      </c>
      <c r="C961" s="143">
        <v>28.62</v>
      </c>
      <c r="D961" s="144">
        <v>11.58738</v>
      </c>
      <c r="E961" s="144">
        <v>11.58738</v>
      </c>
      <c r="F961" s="145">
        <v>1</v>
      </c>
      <c r="G961" s="144">
        <f t="shared" si="28"/>
        <v>11.58738</v>
      </c>
      <c r="H961" s="143">
        <v>1.2</v>
      </c>
      <c r="I961" s="146">
        <f t="shared" si="29"/>
        <v>13.904859999999999</v>
      </c>
      <c r="J961" s="147" t="s">
        <v>60</v>
      </c>
      <c r="K961" s="148" t="s">
        <v>60</v>
      </c>
      <c r="L961" s="131"/>
      <c r="M961" s="130"/>
    </row>
    <row r="962" spans="1:13" ht="11.25" customHeight="1">
      <c r="A962" s="131" t="s">
        <v>1125</v>
      </c>
      <c r="B962" s="131" t="s">
        <v>1744</v>
      </c>
      <c r="C962" s="149">
        <v>39.92</v>
      </c>
      <c r="D962" s="150">
        <v>14.80091</v>
      </c>
      <c r="E962" s="150">
        <v>14.80091</v>
      </c>
      <c r="F962" s="151">
        <v>1</v>
      </c>
      <c r="G962" s="150">
        <f t="shared" si="28"/>
        <v>14.80091</v>
      </c>
      <c r="H962" s="149">
        <v>1.2</v>
      </c>
      <c r="I962" s="152">
        <f t="shared" si="29"/>
        <v>17.761089999999999</v>
      </c>
      <c r="J962" s="153" t="s">
        <v>60</v>
      </c>
      <c r="K962" s="154" t="s">
        <v>60</v>
      </c>
      <c r="L962" s="131"/>
      <c r="M962" s="130"/>
    </row>
    <row r="963" spans="1:13" ht="11.25" customHeight="1">
      <c r="A963" s="131" t="s">
        <v>1126</v>
      </c>
      <c r="B963" s="131" t="s">
        <v>1744</v>
      </c>
      <c r="C963" s="149">
        <v>57.15</v>
      </c>
      <c r="D963" s="150">
        <v>21.921679999999999</v>
      </c>
      <c r="E963" s="150">
        <v>21.921679999999999</v>
      </c>
      <c r="F963" s="151">
        <v>1</v>
      </c>
      <c r="G963" s="150">
        <f t="shared" si="28"/>
        <v>21.921679999999999</v>
      </c>
      <c r="H963" s="149">
        <v>1.2</v>
      </c>
      <c r="I963" s="152">
        <f t="shared" si="29"/>
        <v>26.30602</v>
      </c>
      <c r="J963" s="153" t="s">
        <v>60</v>
      </c>
      <c r="K963" s="154" t="s">
        <v>60</v>
      </c>
      <c r="L963" s="131"/>
      <c r="M963" s="130"/>
    </row>
    <row r="964" spans="1:13" ht="11.25" customHeight="1">
      <c r="A964" s="155" t="s">
        <v>1127</v>
      </c>
      <c r="B964" s="155" t="s">
        <v>1744</v>
      </c>
      <c r="C964" s="156">
        <v>62.94</v>
      </c>
      <c r="D964" s="157">
        <v>29.868870000000001</v>
      </c>
      <c r="E964" s="157">
        <v>29.868870000000001</v>
      </c>
      <c r="F964" s="158">
        <v>1</v>
      </c>
      <c r="G964" s="157">
        <f t="shared" si="28"/>
        <v>29.868870000000001</v>
      </c>
      <c r="H964" s="156">
        <v>1.2</v>
      </c>
      <c r="I964" s="159">
        <f t="shared" si="29"/>
        <v>35.842640000000003</v>
      </c>
      <c r="J964" s="160" t="s">
        <v>60</v>
      </c>
      <c r="K964" s="161" t="s">
        <v>60</v>
      </c>
      <c r="L964" s="131"/>
      <c r="M964" s="130"/>
    </row>
    <row r="965" spans="1:13" ht="11.25" customHeight="1">
      <c r="A965" s="142" t="s">
        <v>1128</v>
      </c>
      <c r="B965" s="142" t="s">
        <v>1745</v>
      </c>
      <c r="C965" s="143">
        <v>6</v>
      </c>
      <c r="D965" s="144">
        <v>5.9592700000000001</v>
      </c>
      <c r="E965" s="144">
        <v>5.9592700000000001</v>
      </c>
      <c r="F965" s="145">
        <v>1</v>
      </c>
      <c r="G965" s="144">
        <f t="shared" si="28"/>
        <v>5.9592700000000001</v>
      </c>
      <c r="H965" s="143">
        <v>1.2</v>
      </c>
      <c r="I965" s="146">
        <f t="shared" si="29"/>
        <v>7.1511199999999997</v>
      </c>
      <c r="J965" s="147" t="s">
        <v>60</v>
      </c>
      <c r="K965" s="148" t="s">
        <v>60</v>
      </c>
      <c r="L965" s="131"/>
      <c r="M965" s="130"/>
    </row>
    <row r="966" spans="1:13" ht="11.25" customHeight="1">
      <c r="A966" s="131" t="s">
        <v>1129</v>
      </c>
      <c r="B966" s="131" t="s">
        <v>1745</v>
      </c>
      <c r="C966" s="149">
        <v>49.79</v>
      </c>
      <c r="D966" s="150">
        <v>8.6212599999999995</v>
      </c>
      <c r="E966" s="150">
        <v>8.6212599999999995</v>
      </c>
      <c r="F966" s="151">
        <v>1</v>
      </c>
      <c r="G966" s="150">
        <f t="shared" si="28"/>
        <v>8.6212599999999995</v>
      </c>
      <c r="H966" s="149">
        <v>1.2</v>
      </c>
      <c r="I966" s="152">
        <f t="shared" si="29"/>
        <v>10.345510000000001</v>
      </c>
      <c r="J966" s="153" t="s">
        <v>60</v>
      </c>
      <c r="K966" s="154" t="s">
        <v>60</v>
      </c>
      <c r="L966" s="131"/>
      <c r="M966" s="130"/>
    </row>
    <row r="967" spans="1:13" ht="11.25" customHeight="1">
      <c r="A967" s="131" t="s">
        <v>1130</v>
      </c>
      <c r="B967" s="131" t="s">
        <v>1745</v>
      </c>
      <c r="C967" s="149">
        <v>81.27</v>
      </c>
      <c r="D967" s="150">
        <v>14.70518</v>
      </c>
      <c r="E967" s="150">
        <v>14.70518</v>
      </c>
      <c r="F967" s="151">
        <v>1</v>
      </c>
      <c r="G967" s="150">
        <f t="shared" si="28"/>
        <v>14.70518</v>
      </c>
      <c r="H967" s="149">
        <v>1.2</v>
      </c>
      <c r="I967" s="152">
        <f t="shared" si="29"/>
        <v>17.64622</v>
      </c>
      <c r="J967" s="153" t="s">
        <v>60</v>
      </c>
      <c r="K967" s="154" t="s">
        <v>60</v>
      </c>
      <c r="L967" s="131"/>
      <c r="M967" s="130"/>
    </row>
    <row r="968" spans="1:13" ht="11.25" customHeight="1">
      <c r="A968" s="155" t="s">
        <v>1131</v>
      </c>
      <c r="B968" s="155" t="s">
        <v>1745</v>
      </c>
      <c r="C968" s="156">
        <v>115.68</v>
      </c>
      <c r="D968" s="157">
        <v>23.441849999999999</v>
      </c>
      <c r="E968" s="157">
        <v>23.441849999999999</v>
      </c>
      <c r="F968" s="158">
        <v>1</v>
      </c>
      <c r="G968" s="157">
        <f t="shared" si="28"/>
        <v>23.441849999999999</v>
      </c>
      <c r="H968" s="156">
        <v>1.2</v>
      </c>
      <c r="I968" s="159">
        <f t="shared" si="29"/>
        <v>28.130220000000001</v>
      </c>
      <c r="J968" s="160" t="s">
        <v>60</v>
      </c>
      <c r="K968" s="161" t="s">
        <v>60</v>
      </c>
      <c r="L968" s="131"/>
      <c r="M968" s="130"/>
    </row>
    <row r="969" spans="1:13" ht="11.25" customHeight="1">
      <c r="A969" s="142" t="s">
        <v>1132</v>
      </c>
      <c r="B969" s="142" t="s">
        <v>1746</v>
      </c>
      <c r="C969" s="143">
        <v>57.94</v>
      </c>
      <c r="D969" s="144">
        <v>5.8521400000000003</v>
      </c>
      <c r="E969" s="144">
        <v>5.8521400000000003</v>
      </c>
      <c r="F969" s="145">
        <v>1</v>
      </c>
      <c r="G969" s="144">
        <f t="shared" si="28"/>
        <v>5.8521400000000003</v>
      </c>
      <c r="H969" s="143">
        <v>1.2</v>
      </c>
      <c r="I969" s="146">
        <f t="shared" si="29"/>
        <v>7.02257</v>
      </c>
      <c r="J969" s="147" t="s">
        <v>60</v>
      </c>
      <c r="K969" s="148" t="s">
        <v>60</v>
      </c>
      <c r="L969" s="131"/>
      <c r="M969" s="130"/>
    </row>
    <row r="970" spans="1:13" ht="11.25" customHeight="1">
      <c r="A970" s="131" t="s">
        <v>1133</v>
      </c>
      <c r="B970" s="131" t="s">
        <v>1746</v>
      </c>
      <c r="C970" s="149">
        <v>44.61</v>
      </c>
      <c r="D970" s="150">
        <v>4.5277700000000003</v>
      </c>
      <c r="E970" s="150">
        <v>4.5277700000000003</v>
      </c>
      <c r="F970" s="151">
        <v>1</v>
      </c>
      <c r="G970" s="150">
        <f t="shared" si="28"/>
        <v>4.5277700000000003</v>
      </c>
      <c r="H970" s="149">
        <v>1.2</v>
      </c>
      <c r="I970" s="152">
        <f t="shared" si="29"/>
        <v>5.4333200000000001</v>
      </c>
      <c r="J970" s="153" t="s">
        <v>60</v>
      </c>
      <c r="K970" s="154" t="s">
        <v>60</v>
      </c>
      <c r="L970" s="131"/>
      <c r="M970" s="130"/>
    </row>
    <row r="971" spans="1:13" ht="11.25" customHeight="1">
      <c r="A971" s="131" t="s">
        <v>1134</v>
      </c>
      <c r="B971" s="131" t="s">
        <v>1746</v>
      </c>
      <c r="C971" s="149">
        <v>44.61</v>
      </c>
      <c r="D971" s="150">
        <v>3.7561900000000001</v>
      </c>
      <c r="E971" s="150">
        <v>3.7561900000000001</v>
      </c>
      <c r="F971" s="151">
        <v>1</v>
      </c>
      <c r="G971" s="150">
        <f t="shared" si="28"/>
        <v>3.7561900000000001</v>
      </c>
      <c r="H971" s="149">
        <v>1.2</v>
      </c>
      <c r="I971" s="152">
        <f t="shared" si="29"/>
        <v>4.5074300000000003</v>
      </c>
      <c r="J971" s="153" t="s">
        <v>60</v>
      </c>
      <c r="K971" s="154" t="s">
        <v>60</v>
      </c>
      <c r="L971" s="131"/>
      <c r="M971" s="130"/>
    </row>
    <row r="972" spans="1:13" ht="11.25" customHeight="1">
      <c r="A972" s="155" t="s">
        <v>1135</v>
      </c>
      <c r="B972" s="155" t="s">
        <v>1746</v>
      </c>
      <c r="C972" s="156">
        <v>1.92</v>
      </c>
      <c r="D972" s="157">
        <v>0.11251</v>
      </c>
      <c r="E972" s="157">
        <v>0.11251</v>
      </c>
      <c r="F972" s="158">
        <v>1</v>
      </c>
      <c r="G972" s="157">
        <f t="shared" si="28"/>
        <v>0.11251</v>
      </c>
      <c r="H972" s="156">
        <v>1.2</v>
      </c>
      <c r="I972" s="159">
        <f t="shared" si="29"/>
        <v>0.13500999999999999</v>
      </c>
      <c r="J972" s="160" t="s">
        <v>60</v>
      </c>
      <c r="K972" s="161" t="s">
        <v>60</v>
      </c>
      <c r="L972" s="131"/>
      <c r="M972" s="130"/>
    </row>
    <row r="973" spans="1:13" ht="11.25" customHeight="1">
      <c r="A973" s="142" t="s">
        <v>1136</v>
      </c>
      <c r="B973" s="142" t="s">
        <v>1747</v>
      </c>
      <c r="C973" s="143">
        <v>2.67</v>
      </c>
      <c r="D973" s="144">
        <v>0.19741</v>
      </c>
      <c r="E973" s="144">
        <v>0.19741</v>
      </c>
      <c r="F973" s="145">
        <v>1</v>
      </c>
      <c r="G973" s="144">
        <f t="shared" ref="G973:G1036" si="30">ROUND(F973*D973,5)</f>
        <v>0.19741</v>
      </c>
      <c r="H973" s="143">
        <v>1.2</v>
      </c>
      <c r="I973" s="146">
        <f t="shared" ref="I973:I1036" si="31">ROUND(H973*G973,5)</f>
        <v>0.23688999999999999</v>
      </c>
      <c r="J973" s="147" t="s">
        <v>60</v>
      </c>
      <c r="K973" s="148" t="s">
        <v>60</v>
      </c>
      <c r="L973" s="131"/>
      <c r="M973" s="130"/>
    </row>
    <row r="974" spans="1:13" ht="11.25" customHeight="1">
      <c r="A974" s="131" t="s">
        <v>1137</v>
      </c>
      <c r="B974" s="131" t="s">
        <v>1747</v>
      </c>
      <c r="C974" s="149">
        <v>73.23</v>
      </c>
      <c r="D974" s="150">
        <v>10.757250000000001</v>
      </c>
      <c r="E974" s="150">
        <v>10.757250000000001</v>
      </c>
      <c r="F974" s="151">
        <v>1</v>
      </c>
      <c r="G974" s="150">
        <f t="shared" si="30"/>
        <v>10.757250000000001</v>
      </c>
      <c r="H974" s="149">
        <v>1.2</v>
      </c>
      <c r="I974" s="152">
        <f t="shared" si="31"/>
        <v>12.9087</v>
      </c>
      <c r="J974" s="153" t="s">
        <v>60</v>
      </c>
      <c r="K974" s="154" t="s">
        <v>60</v>
      </c>
      <c r="L974" s="131"/>
      <c r="M974" s="130"/>
    </row>
    <row r="975" spans="1:13" ht="11.25" customHeight="1">
      <c r="A975" s="131" t="s">
        <v>1138</v>
      </c>
      <c r="B975" s="131" t="s">
        <v>1747</v>
      </c>
      <c r="C975" s="149">
        <v>84.76</v>
      </c>
      <c r="D975" s="150">
        <v>12.57877</v>
      </c>
      <c r="E975" s="150">
        <v>12.57877</v>
      </c>
      <c r="F975" s="151">
        <v>1</v>
      </c>
      <c r="G975" s="150">
        <f t="shared" si="30"/>
        <v>12.57877</v>
      </c>
      <c r="H975" s="149">
        <v>1.2</v>
      </c>
      <c r="I975" s="152">
        <f t="shared" si="31"/>
        <v>15.094519999999999</v>
      </c>
      <c r="J975" s="153" t="s">
        <v>60</v>
      </c>
      <c r="K975" s="154" t="s">
        <v>60</v>
      </c>
      <c r="L975" s="131"/>
      <c r="M975" s="130"/>
    </row>
    <row r="976" spans="1:13" ht="11.25" customHeight="1">
      <c r="A976" s="155" t="s">
        <v>1139</v>
      </c>
      <c r="B976" s="155" t="s">
        <v>1747</v>
      </c>
      <c r="C976" s="156">
        <v>100.37</v>
      </c>
      <c r="D976" s="157">
        <v>19.78135</v>
      </c>
      <c r="E976" s="157">
        <v>19.78135</v>
      </c>
      <c r="F976" s="158">
        <v>1</v>
      </c>
      <c r="G976" s="157">
        <f t="shared" si="30"/>
        <v>19.78135</v>
      </c>
      <c r="H976" s="156">
        <v>1.2</v>
      </c>
      <c r="I976" s="159">
        <f t="shared" si="31"/>
        <v>23.73762</v>
      </c>
      <c r="J976" s="160" t="s">
        <v>60</v>
      </c>
      <c r="K976" s="161" t="s">
        <v>60</v>
      </c>
      <c r="L976" s="131"/>
      <c r="M976" s="130"/>
    </row>
    <row r="977" spans="1:13" ht="11.25" customHeight="1">
      <c r="A977" s="142" t="s">
        <v>1140</v>
      </c>
      <c r="B977" s="142" t="s">
        <v>1748</v>
      </c>
      <c r="C977" s="143">
        <v>3.76</v>
      </c>
      <c r="D977" s="144">
        <v>0.41342000000000001</v>
      </c>
      <c r="E977" s="144">
        <v>0.41342000000000001</v>
      </c>
      <c r="F977" s="145">
        <v>1</v>
      </c>
      <c r="G977" s="144">
        <f t="shared" si="30"/>
        <v>0.41342000000000001</v>
      </c>
      <c r="H977" s="143">
        <v>1.2</v>
      </c>
      <c r="I977" s="146">
        <f t="shared" si="31"/>
        <v>0.49609999999999999</v>
      </c>
      <c r="J977" s="147" t="s">
        <v>60</v>
      </c>
      <c r="K977" s="148" t="s">
        <v>60</v>
      </c>
      <c r="L977" s="131"/>
      <c r="M977" s="130"/>
    </row>
    <row r="978" spans="1:13" ht="11.25" customHeight="1">
      <c r="A978" s="131" t="s">
        <v>1141</v>
      </c>
      <c r="B978" s="131" t="s">
        <v>1748</v>
      </c>
      <c r="C978" s="149">
        <v>64.17</v>
      </c>
      <c r="D978" s="150">
        <v>10.14592</v>
      </c>
      <c r="E978" s="150">
        <v>10.14592</v>
      </c>
      <c r="F978" s="151">
        <v>1</v>
      </c>
      <c r="G978" s="150">
        <f t="shared" si="30"/>
        <v>10.14592</v>
      </c>
      <c r="H978" s="149">
        <v>1.2</v>
      </c>
      <c r="I978" s="152">
        <f t="shared" si="31"/>
        <v>12.1751</v>
      </c>
      <c r="J978" s="153" t="s">
        <v>60</v>
      </c>
      <c r="K978" s="154" t="s">
        <v>60</v>
      </c>
      <c r="L978" s="131"/>
      <c r="M978" s="130"/>
    </row>
    <row r="979" spans="1:13" ht="11.25" customHeight="1">
      <c r="A979" s="131" t="s">
        <v>1142</v>
      </c>
      <c r="B979" s="131" t="s">
        <v>1748</v>
      </c>
      <c r="C979" s="149">
        <v>73.180000000000007</v>
      </c>
      <c r="D979" s="150">
        <v>12.134980000000001</v>
      </c>
      <c r="E979" s="150">
        <v>12.134980000000001</v>
      </c>
      <c r="F979" s="151">
        <v>1</v>
      </c>
      <c r="G979" s="150">
        <f t="shared" si="30"/>
        <v>12.134980000000001</v>
      </c>
      <c r="H979" s="149">
        <v>1.2</v>
      </c>
      <c r="I979" s="152">
        <f t="shared" si="31"/>
        <v>14.56198</v>
      </c>
      <c r="J979" s="153" t="s">
        <v>60</v>
      </c>
      <c r="K979" s="154" t="s">
        <v>60</v>
      </c>
      <c r="L979" s="131"/>
      <c r="M979" s="130"/>
    </row>
    <row r="980" spans="1:13" ht="11.25" customHeight="1">
      <c r="A980" s="155" t="s">
        <v>1143</v>
      </c>
      <c r="B980" s="155" t="s">
        <v>1748</v>
      </c>
      <c r="C980" s="156">
        <v>88.03</v>
      </c>
      <c r="D980" s="157">
        <v>17.13918</v>
      </c>
      <c r="E980" s="157">
        <v>17.13918</v>
      </c>
      <c r="F980" s="158">
        <v>1</v>
      </c>
      <c r="G980" s="157">
        <f t="shared" si="30"/>
        <v>17.13918</v>
      </c>
      <c r="H980" s="156">
        <v>1.2</v>
      </c>
      <c r="I980" s="159">
        <f t="shared" si="31"/>
        <v>20.567019999999999</v>
      </c>
      <c r="J980" s="160" t="s">
        <v>60</v>
      </c>
      <c r="K980" s="161" t="s">
        <v>60</v>
      </c>
      <c r="L980" s="131"/>
      <c r="M980" s="130"/>
    </row>
    <row r="981" spans="1:13" ht="11.25" customHeight="1">
      <c r="A981" s="142" t="s">
        <v>1144</v>
      </c>
      <c r="B981" s="142" t="s">
        <v>1749</v>
      </c>
      <c r="C981" s="143">
        <v>17.05</v>
      </c>
      <c r="D981" s="144">
        <v>1.68543</v>
      </c>
      <c r="E981" s="144">
        <v>1.68543</v>
      </c>
      <c r="F981" s="145">
        <v>1</v>
      </c>
      <c r="G981" s="144">
        <f t="shared" si="30"/>
        <v>1.68543</v>
      </c>
      <c r="H981" s="143">
        <v>1.2</v>
      </c>
      <c r="I981" s="146">
        <f t="shared" si="31"/>
        <v>2.0225200000000001</v>
      </c>
      <c r="J981" s="147" t="s">
        <v>60</v>
      </c>
      <c r="K981" s="148" t="s">
        <v>60</v>
      </c>
      <c r="L981" s="131"/>
      <c r="M981" s="130"/>
    </row>
    <row r="982" spans="1:13" ht="11.25" customHeight="1">
      <c r="A982" s="131" t="s">
        <v>1145</v>
      </c>
      <c r="B982" s="131" t="s">
        <v>1749</v>
      </c>
      <c r="C982" s="149">
        <v>50.53</v>
      </c>
      <c r="D982" s="150">
        <v>7.9603400000000004</v>
      </c>
      <c r="E982" s="150">
        <v>7.9603400000000004</v>
      </c>
      <c r="F982" s="151">
        <v>1</v>
      </c>
      <c r="G982" s="150">
        <f t="shared" si="30"/>
        <v>7.9603400000000004</v>
      </c>
      <c r="H982" s="149">
        <v>1.2</v>
      </c>
      <c r="I982" s="152">
        <f t="shared" si="31"/>
        <v>9.5524100000000001</v>
      </c>
      <c r="J982" s="153" t="s">
        <v>60</v>
      </c>
      <c r="K982" s="154" t="s">
        <v>60</v>
      </c>
      <c r="L982" s="131"/>
      <c r="M982" s="130"/>
    </row>
    <row r="983" spans="1:13" ht="11.25" customHeight="1">
      <c r="A983" s="131" t="s">
        <v>1146</v>
      </c>
      <c r="B983" s="131" t="s">
        <v>1749</v>
      </c>
      <c r="C983" s="149">
        <v>58.89</v>
      </c>
      <c r="D983" s="150">
        <v>9.8615300000000001</v>
      </c>
      <c r="E983" s="150">
        <v>9.8615300000000001</v>
      </c>
      <c r="F983" s="151">
        <v>1</v>
      </c>
      <c r="G983" s="150">
        <f t="shared" si="30"/>
        <v>9.8615300000000001</v>
      </c>
      <c r="H983" s="149">
        <v>1.2</v>
      </c>
      <c r="I983" s="152">
        <f t="shared" si="31"/>
        <v>11.83384</v>
      </c>
      <c r="J983" s="153" t="s">
        <v>60</v>
      </c>
      <c r="K983" s="154" t="s">
        <v>60</v>
      </c>
      <c r="L983" s="131"/>
      <c r="M983" s="130"/>
    </row>
    <row r="984" spans="1:13" ht="11.25" customHeight="1">
      <c r="A984" s="155" t="s">
        <v>1147</v>
      </c>
      <c r="B984" s="155" t="s">
        <v>1749</v>
      </c>
      <c r="C984" s="156">
        <v>71.62</v>
      </c>
      <c r="D984" s="157">
        <v>13.697889999999999</v>
      </c>
      <c r="E984" s="157">
        <v>13.697889999999999</v>
      </c>
      <c r="F984" s="158">
        <v>1</v>
      </c>
      <c r="G984" s="157">
        <f t="shared" si="30"/>
        <v>13.697889999999999</v>
      </c>
      <c r="H984" s="156">
        <v>1.2</v>
      </c>
      <c r="I984" s="159">
        <f t="shared" si="31"/>
        <v>16.437470000000001</v>
      </c>
      <c r="J984" s="160" t="s">
        <v>60</v>
      </c>
      <c r="K984" s="161" t="s">
        <v>60</v>
      </c>
      <c r="L984" s="131"/>
      <c r="M984" s="130"/>
    </row>
    <row r="985" spans="1:13" ht="11.25" customHeight="1">
      <c r="A985" s="142" t="s">
        <v>1148</v>
      </c>
      <c r="B985" s="142" t="s">
        <v>1750</v>
      </c>
      <c r="C985" s="143">
        <v>2.9</v>
      </c>
      <c r="D985" s="144">
        <v>1.1322000000000001</v>
      </c>
      <c r="E985" s="144">
        <v>1.1322000000000001</v>
      </c>
      <c r="F985" s="145">
        <v>1</v>
      </c>
      <c r="G985" s="144">
        <f t="shared" si="30"/>
        <v>1.1322000000000001</v>
      </c>
      <c r="H985" s="143">
        <v>1.2</v>
      </c>
      <c r="I985" s="146">
        <f t="shared" si="31"/>
        <v>1.3586400000000001</v>
      </c>
      <c r="J985" s="147" t="s">
        <v>60</v>
      </c>
      <c r="K985" s="148" t="s">
        <v>60</v>
      </c>
      <c r="L985" s="131"/>
      <c r="M985" s="130"/>
    </row>
    <row r="986" spans="1:13" ht="11.25" customHeight="1">
      <c r="A986" s="131" t="s">
        <v>1149</v>
      </c>
      <c r="B986" s="131" t="s">
        <v>1750</v>
      </c>
      <c r="C986" s="149">
        <v>39.29</v>
      </c>
      <c r="D986" s="150">
        <v>5.1058300000000001</v>
      </c>
      <c r="E986" s="150">
        <v>5.1058300000000001</v>
      </c>
      <c r="F986" s="151">
        <v>1</v>
      </c>
      <c r="G986" s="150">
        <f t="shared" si="30"/>
        <v>5.1058300000000001</v>
      </c>
      <c r="H986" s="149">
        <v>1.2</v>
      </c>
      <c r="I986" s="152">
        <f t="shared" si="31"/>
        <v>6.1269999999999998</v>
      </c>
      <c r="J986" s="153" t="s">
        <v>60</v>
      </c>
      <c r="K986" s="154" t="s">
        <v>60</v>
      </c>
      <c r="L986" s="131"/>
      <c r="M986" s="130"/>
    </row>
    <row r="987" spans="1:13" ht="11.25" customHeight="1">
      <c r="A987" s="131" t="s">
        <v>1150</v>
      </c>
      <c r="B987" s="131" t="s">
        <v>1750</v>
      </c>
      <c r="C987" s="149">
        <v>51.63</v>
      </c>
      <c r="D987" s="150">
        <v>8.2162000000000006</v>
      </c>
      <c r="E987" s="150">
        <v>8.2162000000000006</v>
      </c>
      <c r="F987" s="151">
        <v>1</v>
      </c>
      <c r="G987" s="150">
        <f t="shared" si="30"/>
        <v>8.2162000000000006</v>
      </c>
      <c r="H987" s="149">
        <v>1.2</v>
      </c>
      <c r="I987" s="152">
        <f t="shared" si="31"/>
        <v>9.8594399999999993</v>
      </c>
      <c r="J987" s="153" t="s">
        <v>60</v>
      </c>
      <c r="K987" s="154" t="s">
        <v>60</v>
      </c>
      <c r="L987" s="131"/>
      <c r="M987" s="130"/>
    </row>
    <row r="988" spans="1:13" ht="11.25" customHeight="1">
      <c r="A988" s="155" t="s">
        <v>1151</v>
      </c>
      <c r="B988" s="155" t="s">
        <v>1750</v>
      </c>
      <c r="C988" s="156">
        <v>71.38</v>
      </c>
      <c r="D988" s="157">
        <v>13.19455</v>
      </c>
      <c r="E988" s="157">
        <v>13.19455</v>
      </c>
      <c r="F988" s="158">
        <v>1</v>
      </c>
      <c r="G988" s="157">
        <f t="shared" si="30"/>
        <v>13.19455</v>
      </c>
      <c r="H988" s="156">
        <v>1.2</v>
      </c>
      <c r="I988" s="159">
        <f t="shared" si="31"/>
        <v>15.833460000000001</v>
      </c>
      <c r="J988" s="160" t="s">
        <v>60</v>
      </c>
      <c r="K988" s="161" t="s">
        <v>60</v>
      </c>
      <c r="L988" s="131"/>
      <c r="M988" s="130"/>
    </row>
    <row r="989" spans="1:13" ht="11.25" customHeight="1">
      <c r="A989" s="142" t="s">
        <v>1152</v>
      </c>
      <c r="B989" s="142" t="s">
        <v>1751</v>
      </c>
      <c r="C989" s="143">
        <v>25.17</v>
      </c>
      <c r="D989" s="144">
        <v>3.7992699999999999</v>
      </c>
      <c r="E989" s="144">
        <v>3.7992699999999999</v>
      </c>
      <c r="F989" s="145">
        <v>1</v>
      </c>
      <c r="G989" s="144">
        <f t="shared" si="30"/>
        <v>3.7992699999999999</v>
      </c>
      <c r="H989" s="143">
        <v>1.2</v>
      </c>
      <c r="I989" s="146">
        <f t="shared" si="31"/>
        <v>4.5591200000000001</v>
      </c>
      <c r="J989" s="147" t="s">
        <v>60</v>
      </c>
      <c r="K989" s="148" t="s">
        <v>60</v>
      </c>
      <c r="L989" s="131"/>
      <c r="M989" s="130"/>
    </row>
    <row r="990" spans="1:13" ht="11.25" customHeight="1">
      <c r="A990" s="131" t="s">
        <v>1153</v>
      </c>
      <c r="B990" s="131" t="s">
        <v>1751</v>
      </c>
      <c r="C990" s="149">
        <v>38.69</v>
      </c>
      <c r="D990" s="150">
        <v>5.7994300000000001</v>
      </c>
      <c r="E990" s="150">
        <v>5.7994300000000001</v>
      </c>
      <c r="F990" s="151">
        <v>1</v>
      </c>
      <c r="G990" s="150">
        <f t="shared" si="30"/>
        <v>5.7994300000000001</v>
      </c>
      <c r="H990" s="149">
        <v>1.2</v>
      </c>
      <c r="I990" s="152">
        <f t="shared" si="31"/>
        <v>6.95932</v>
      </c>
      <c r="J990" s="153" t="s">
        <v>60</v>
      </c>
      <c r="K990" s="154" t="s">
        <v>60</v>
      </c>
      <c r="L990" s="131"/>
      <c r="M990" s="130"/>
    </row>
    <row r="991" spans="1:13" ht="11.25" customHeight="1">
      <c r="A991" s="131" t="s">
        <v>1154</v>
      </c>
      <c r="B991" s="131" t="s">
        <v>1751</v>
      </c>
      <c r="C991" s="149">
        <v>47.34</v>
      </c>
      <c r="D991" s="150">
        <v>7.4527700000000001</v>
      </c>
      <c r="E991" s="150">
        <v>7.4527700000000001</v>
      </c>
      <c r="F991" s="151">
        <v>1</v>
      </c>
      <c r="G991" s="150">
        <f t="shared" si="30"/>
        <v>7.4527700000000001</v>
      </c>
      <c r="H991" s="149">
        <v>1.2</v>
      </c>
      <c r="I991" s="152">
        <f t="shared" si="31"/>
        <v>8.9433199999999999</v>
      </c>
      <c r="J991" s="153" t="s">
        <v>60</v>
      </c>
      <c r="K991" s="154" t="s">
        <v>60</v>
      </c>
      <c r="L991" s="131"/>
      <c r="M991" s="130"/>
    </row>
    <row r="992" spans="1:13" ht="11.25" customHeight="1">
      <c r="A992" s="155" t="s">
        <v>1155</v>
      </c>
      <c r="B992" s="155" t="s">
        <v>1751</v>
      </c>
      <c r="C992" s="156">
        <v>61.18</v>
      </c>
      <c r="D992" s="157">
        <v>10.91356</v>
      </c>
      <c r="E992" s="157">
        <v>10.91356</v>
      </c>
      <c r="F992" s="158">
        <v>1</v>
      </c>
      <c r="G992" s="157">
        <f t="shared" si="30"/>
        <v>10.91356</v>
      </c>
      <c r="H992" s="156">
        <v>1.2</v>
      </c>
      <c r="I992" s="159">
        <f t="shared" si="31"/>
        <v>13.096270000000001</v>
      </c>
      <c r="J992" s="160" t="s">
        <v>60</v>
      </c>
      <c r="K992" s="161" t="s">
        <v>60</v>
      </c>
      <c r="L992" s="131"/>
      <c r="M992" s="130"/>
    </row>
    <row r="993" spans="1:13" ht="11.25" customHeight="1">
      <c r="A993" s="142" t="s">
        <v>1156</v>
      </c>
      <c r="B993" s="142" t="s">
        <v>1752</v>
      </c>
      <c r="C993" s="143">
        <v>11.94</v>
      </c>
      <c r="D993" s="144">
        <v>1.6355599999999999</v>
      </c>
      <c r="E993" s="144">
        <v>1.6355599999999999</v>
      </c>
      <c r="F993" s="145">
        <v>1</v>
      </c>
      <c r="G993" s="144">
        <f t="shared" si="30"/>
        <v>1.6355599999999999</v>
      </c>
      <c r="H993" s="143">
        <v>1.2</v>
      </c>
      <c r="I993" s="146">
        <f t="shared" si="31"/>
        <v>1.9626699999999999</v>
      </c>
      <c r="J993" s="147" t="s">
        <v>60</v>
      </c>
      <c r="K993" s="148" t="s">
        <v>60</v>
      </c>
      <c r="L993" s="131"/>
      <c r="M993" s="130"/>
    </row>
    <row r="994" spans="1:13" ht="11.25" customHeight="1">
      <c r="A994" s="131" t="s">
        <v>1157</v>
      </c>
      <c r="B994" s="131" t="s">
        <v>1752</v>
      </c>
      <c r="C994" s="149">
        <v>30.22</v>
      </c>
      <c r="D994" s="150">
        <v>4.1011699999999998</v>
      </c>
      <c r="E994" s="150">
        <v>4.1011699999999998</v>
      </c>
      <c r="F994" s="151">
        <v>1</v>
      </c>
      <c r="G994" s="150">
        <f t="shared" si="30"/>
        <v>4.1011699999999998</v>
      </c>
      <c r="H994" s="149">
        <v>1.2</v>
      </c>
      <c r="I994" s="152">
        <f t="shared" si="31"/>
        <v>4.9214000000000002</v>
      </c>
      <c r="J994" s="153" t="s">
        <v>60</v>
      </c>
      <c r="K994" s="154" t="s">
        <v>60</v>
      </c>
      <c r="L994" s="131"/>
      <c r="M994" s="130"/>
    </row>
    <row r="995" spans="1:13" ht="11.25" customHeight="1">
      <c r="A995" s="131" t="s">
        <v>1158</v>
      </c>
      <c r="B995" s="131" t="s">
        <v>1752</v>
      </c>
      <c r="C995" s="149">
        <v>41.19</v>
      </c>
      <c r="D995" s="150">
        <v>6.1472800000000003</v>
      </c>
      <c r="E995" s="150">
        <v>6.1472800000000003</v>
      </c>
      <c r="F995" s="151">
        <v>1</v>
      </c>
      <c r="G995" s="150">
        <f t="shared" si="30"/>
        <v>6.1472800000000003</v>
      </c>
      <c r="H995" s="149">
        <v>1.2</v>
      </c>
      <c r="I995" s="152">
        <f t="shared" si="31"/>
        <v>7.3767399999999999</v>
      </c>
      <c r="J995" s="153" t="s">
        <v>60</v>
      </c>
      <c r="K995" s="154" t="s">
        <v>60</v>
      </c>
      <c r="L995" s="131"/>
      <c r="M995" s="130"/>
    </row>
    <row r="996" spans="1:13" ht="11.25" customHeight="1">
      <c r="A996" s="155" t="s">
        <v>1159</v>
      </c>
      <c r="B996" s="155" t="s">
        <v>1752</v>
      </c>
      <c r="C996" s="156">
        <v>59.3</v>
      </c>
      <c r="D996" s="157">
        <v>9.3878699999999995</v>
      </c>
      <c r="E996" s="157">
        <v>9.3878699999999995</v>
      </c>
      <c r="F996" s="158">
        <v>1</v>
      </c>
      <c r="G996" s="157">
        <f t="shared" si="30"/>
        <v>9.3878699999999995</v>
      </c>
      <c r="H996" s="156">
        <v>1.2</v>
      </c>
      <c r="I996" s="159">
        <f t="shared" si="31"/>
        <v>11.26544</v>
      </c>
      <c r="J996" s="160" t="s">
        <v>60</v>
      </c>
      <c r="K996" s="161" t="s">
        <v>60</v>
      </c>
      <c r="L996" s="131"/>
      <c r="M996" s="130"/>
    </row>
    <row r="997" spans="1:13" ht="11.25" customHeight="1">
      <c r="A997" s="142" t="s">
        <v>1160</v>
      </c>
      <c r="B997" s="142" t="s">
        <v>1753</v>
      </c>
      <c r="C997" s="143">
        <v>15</v>
      </c>
      <c r="D997" s="144">
        <v>1.5013799999999999</v>
      </c>
      <c r="E997" s="144">
        <v>1.5013799999999999</v>
      </c>
      <c r="F997" s="145">
        <v>1</v>
      </c>
      <c r="G997" s="144">
        <f t="shared" si="30"/>
        <v>1.5013799999999999</v>
      </c>
      <c r="H997" s="143">
        <v>1.2</v>
      </c>
      <c r="I997" s="146">
        <f t="shared" si="31"/>
        <v>1.80166</v>
      </c>
      <c r="J997" s="147" t="s">
        <v>60</v>
      </c>
      <c r="K997" s="148" t="s">
        <v>60</v>
      </c>
      <c r="L997" s="131"/>
      <c r="M997" s="130"/>
    </row>
    <row r="998" spans="1:13" ht="11.25" customHeight="1">
      <c r="A998" s="131" t="s">
        <v>1161</v>
      </c>
      <c r="B998" s="131" t="s">
        <v>1753</v>
      </c>
      <c r="C998" s="149">
        <v>25.32</v>
      </c>
      <c r="D998" s="150">
        <v>4.8075299999999999</v>
      </c>
      <c r="E998" s="150">
        <v>4.8075299999999999</v>
      </c>
      <c r="F998" s="151">
        <v>1</v>
      </c>
      <c r="G998" s="150">
        <f t="shared" si="30"/>
        <v>4.8075299999999999</v>
      </c>
      <c r="H998" s="149">
        <v>1.2</v>
      </c>
      <c r="I998" s="152">
        <f t="shared" si="31"/>
        <v>5.7690400000000004</v>
      </c>
      <c r="J998" s="153" t="s">
        <v>60</v>
      </c>
      <c r="K998" s="154" t="s">
        <v>60</v>
      </c>
      <c r="L998" s="131"/>
      <c r="M998" s="130"/>
    </row>
    <row r="999" spans="1:13" ht="11.25" customHeight="1">
      <c r="A999" s="131" t="s">
        <v>1162</v>
      </c>
      <c r="B999" s="131" t="s">
        <v>1753</v>
      </c>
      <c r="C999" s="149">
        <v>39.35</v>
      </c>
      <c r="D999" s="150">
        <v>8.0025499999999994</v>
      </c>
      <c r="E999" s="150">
        <v>8.0025499999999994</v>
      </c>
      <c r="F999" s="151">
        <v>1</v>
      </c>
      <c r="G999" s="150">
        <f t="shared" si="30"/>
        <v>8.0025499999999994</v>
      </c>
      <c r="H999" s="149">
        <v>1.2</v>
      </c>
      <c r="I999" s="152">
        <f t="shared" si="31"/>
        <v>9.6030599999999993</v>
      </c>
      <c r="J999" s="153" t="s">
        <v>60</v>
      </c>
      <c r="K999" s="154" t="s">
        <v>60</v>
      </c>
      <c r="L999" s="131"/>
      <c r="M999" s="130"/>
    </row>
    <row r="1000" spans="1:13" ht="11.25" customHeight="1">
      <c r="A1000" s="155" t="s">
        <v>1163</v>
      </c>
      <c r="B1000" s="155" t="s">
        <v>1753</v>
      </c>
      <c r="C1000" s="156">
        <v>75.400000000000006</v>
      </c>
      <c r="D1000" s="157">
        <v>16.988409999999998</v>
      </c>
      <c r="E1000" s="157">
        <v>16.988409999999998</v>
      </c>
      <c r="F1000" s="158">
        <v>1</v>
      </c>
      <c r="G1000" s="157">
        <f t="shared" si="30"/>
        <v>16.988409999999998</v>
      </c>
      <c r="H1000" s="156">
        <v>1.2</v>
      </c>
      <c r="I1000" s="159">
        <f t="shared" si="31"/>
        <v>20.386089999999999</v>
      </c>
      <c r="J1000" s="160" t="s">
        <v>60</v>
      </c>
      <c r="K1000" s="161" t="s">
        <v>60</v>
      </c>
      <c r="L1000" s="131"/>
      <c r="M1000" s="130"/>
    </row>
    <row r="1001" spans="1:13" ht="11.25" customHeight="1">
      <c r="A1001" s="142" t="s">
        <v>1164</v>
      </c>
      <c r="B1001" s="142" t="s">
        <v>1754</v>
      </c>
      <c r="C1001" s="143">
        <v>13.71</v>
      </c>
      <c r="D1001" s="144">
        <v>1.46126</v>
      </c>
      <c r="E1001" s="144">
        <v>1.46126</v>
      </c>
      <c r="F1001" s="145">
        <v>1</v>
      </c>
      <c r="G1001" s="144">
        <f t="shared" si="30"/>
        <v>1.46126</v>
      </c>
      <c r="H1001" s="143">
        <v>1.2</v>
      </c>
      <c r="I1001" s="146">
        <f t="shared" si="31"/>
        <v>1.7535099999999999</v>
      </c>
      <c r="J1001" s="147" t="s">
        <v>60</v>
      </c>
      <c r="K1001" s="148" t="s">
        <v>60</v>
      </c>
      <c r="L1001" s="131"/>
      <c r="M1001" s="130"/>
    </row>
    <row r="1002" spans="1:13" ht="11.25" customHeight="1">
      <c r="A1002" s="131" t="s">
        <v>1165</v>
      </c>
      <c r="B1002" s="131" t="s">
        <v>1754</v>
      </c>
      <c r="C1002" s="149">
        <v>21.72</v>
      </c>
      <c r="D1002" s="150">
        <v>2.9906899999999998</v>
      </c>
      <c r="E1002" s="150">
        <v>2.9906899999999998</v>
      </c>
      <c r="F1002" s="151">
        <v>1</v>
      </c>
      <c r="G1002" s="150">
        <f t="shared" si="30"/>
        <v>2.9906899999999998</v>
      </c>
      <c r="H1002" s="149">
        <v>1.2</v>
      </c>
      <c r="I1002" s="152">
        <f t="shared" si="31"/>
        <v>3.5888300000000002</v>
      </c>
      <c r="J1002" s="153" t="s">
        <v>60</v>
      </c>
      <c r="K1002" s="154" t="s">
        <v>60</v>
      </c>
      <c r="L1002" s="131"/>
      <c r="M1002" s="130"/>
    </row>
    <row r="1003" spans="1:13" ht="11.25" customHeight="1">
      <c r="A1003" s="131" t="s">
        <v>1166</v>
      </c>
      <c r="B1003" s="131" t="s">
        <v>1754</v>
      </c>
      <c r="C1003" s="149">
        <v>34.81</v>
      </c>
      <c r="D1003" s="150">
        <v>5.0847100000000003</v>
      </c>
      <c r="E1003" s="150">
        <v>5.0847100000000003</v>
      </c>
      <c r="F1003" s="151">
        <v>1</v>
      </c>
      <c r="G1003" s="150">
        <f t="shared" si="30"/>
        <v>5.0847100000000003</v>
      </c>
      <c r="H1003" s="149">
        <v>1.2</v>
      </c>
      <c r="I1003" s="152">
        <f t="shared" si="31"/>
        <v>6.1016500000000002</v>
      </c>
      <c r="J1003" s="153" t="s">
        <v>60</v>
      </c>
      <c r="K1003" s="154" t="s">
        <v>60</v>
      </c>
      <c r="L1003" s="131"/>
      <c r="M1003" s="130"/>
    </row>
    <row r="1004" spans="1:13" ht="11.25" customHeight="1">
      <c r="A1004" s="155" t="s">
        <v>1167</v>
      </c>
      <c r="B1004" s="155" t="s">
        <v>1754</v>
      </c>
      <c r="C1004" s="156">
        <v>45.99</v>
      </c>
      <c r="D1004" s="157">
        <v>8.1412899999999997</v>
      </c>
      <c r="E1004" s="157">
        <v>8.1412899999999997</v>
      </c>
      <c r="F1004" s="158">
        <v>1</v>
      </c>
      <c r="G1004" s="157">
        <f t="shared" si="30"/>
        <v>8.1412899999999997</v>
      </c>
      <c r="H1004" s="156">
        <v>1.2</v>
      </c>
      <c r="I1004" s="159">
        <f t="shared" si="31"/>
        <v>9.7695500000000006</v>
      </c>
      <c r="J1004" s="160" t="s">
        <v>60</v>
      </c>
      <c r="K1004" s="161" t="s">
        <v>60</v>
      </c>
      <c r="L1004" s="131"/>
      <c r="M1004" s="130"/>
    </row>
    <row r="1005" spans="1:13" ht="11.25" customHeight="1">
      <c r="A1005" s="142" t="s">
        <v>1168</v>
      </c>
      <c r="B1005" s="142" t="s">
        <v>1755</v>
      </c>
      <c r="C1005" s="143">
        <v>18.190000000000001</v>
      </c>
      <c r="D1005" s="144">
        <v>2.5905300000000002</v>
      </c>
      <c r="E1005" s="144">
        <v>2.5905300000000002</v>
      </c>
      <c r="F1005" s="145">
        <v>1</v>
      </c>
      <c r="G1005" s="144">
        <f t="shared" si="30"/>
        <v>2.5905300000000002</v>
      </c>
      <c r="H1005" s="143">
        <v>1.2</v>
      </c>
      <c r="I1005" s="146">
        <f t="shared" si="31"/>
        <v>3.1086399999999998</v>
      </c>
      <c r="J1005" s="147" t="s">
        <v>60</v>
      </c>
      <c r="K1005" s="148" t="s">
        <v>60</v>
      </c>
      <c r="L1005" s="131"/>
      <c r="M1005" s="130"/>
    </row>
    <row r="1006" spans="1:13" ht="11.25" customHeight="1">
      <c r="A1006" s="131" t="s">
        <v>1169</v>
      </c>
      <c r="B1006" s="131" t="s">
        <v>1755</v>
      </c>
      <c r="C1006" s="149">
        <v>25.89</v>
      </c>
      <c r="D1006" s="150">
        <v>3.7859799999999999</v>
      </c>
      <c r="E1006" s="150">
        <v>3.7859799999999999</v>
      </c>
      <c r="F1006" s="151">
        <v>1</v>
      </c>
      <c r="G1006" s="150">
        <f t="shared" si="30"/>
        <v>3.7859799999999999</v>
      </c>
      <c r="H1006" s="149">
        <v>1.2</v>
      </c>
      <c r="I1006" s="152">
        <f t="shared" si="31"/>
        <v>4.5431800000000004</v>
      </c>
      <c r="J1006" s="153" t="s">
        <v>60</v>
      </c>
      <c r="K1006" s="154" t="s">
        <v>60</v>
      </c>
      <c r="L1006" s="131"/>
      <c r="M1006" s="130"/>
    </row>
    <row r="1007" spans="1:13" ht="11.25" customHeight="1">
      <c r="A1007" s="131" t="s">
        <v>1170</v>
      </c>
      <c r="B1007" s="131" t="s">
        <v>1755</v>
      </c>
      <c r="C1007" s="149">
        <v>33.53</v>
      </c>
      <c r="D1007" s="150">
        <v>5.1018699999999999</v>
      </c>
      <c r="E1007" s="150">
        <v>5.1018699999999999</v>
      </c>
      <c r="F1007" s="151">
        <v>1</v>
      </c>
      <c r="G1007" s="150">
        <f t="shared" si="30"/>
        <v>5.1018699999999999</v>
      </c>
      <c r="H1007" s="149">
        <v>1.2</v>
      </c>
      <c r="I1007" s="152">
        <f t="shared" si="31"/>
        <v>6.1222399999999997</v>
      </c>
      <c r="J1007" s="153" t="s">
        <v>60</v>
      </c>
      <c r="K1007" s="154" t="s">
        <v>60</v>
      </c>
      <c r="L1007" s="131"/>
      <c r="M1007" s="130"/>
    </row>
    <row r="1008" spans="1:13" ht="11.25" customHeight="1">
      <c r="A1008" s="155" t="s">
        <v>1171</v>
      </c>
      <c r="B1008" s="155" t="s">
        <v>1755</v>
      </c>
      <c r="C1008" s="156">
        <v>44.91</v>
      </c>
      <c r="D1008" s="157">
        <v>7.3148799999999996</v>
      </c>
      <c r="E1008" s="157">
        <v>7.3148799999999996</v>
      </c>
      <c r="F1008" s="158">
        <v>1</v>
      </c>
      <c r="G1008" s="157">
        <f t="shared" si="30"/>
        <v>7.3148799999999996</v>
      </c>
      <c r="H1008" s="156">
        <v>1.2</v>
      </c>
      <c r="I1008" s="159">
        <f t="shared" si="31"/>
        <v>8.7778600000000004</v>
      </c>
      <c r="J1008" s="160" t="s">
        <v>60</v>
      </c>
      <c r="K1008" s="161" t="s">
        <v>60</v>
      </c>
      <c r="L1008" s="131"/>
      <c r="M1008" s="130"/>
    </row>
    <row r="1009" spans="1:13" ht="11.25" customHeight="1">
      <c r="A1009" s="142" t="s">
        <v>1172</v>
      </c>
      <c r="B1009" s="142" t="s">
        <v>1756</v>
      </c>
      <c r="C1009" s="143">
        <v>14.56</v>
      </c>
      <c r="D1009" s="144">
        <v>1.87798</v>
      </c>
      <c r="E1009" s="144">
        <v>1.87798</v>
      </c>
      <c r="F1009" s="145">
        <v>1</v>
      </c>
      <c r="G1009" s="144">
        <f t="shared" si="30"/>
        <v>1.87798</v>
      </c>
      <c r="H1009" s="143">
        <v>1.2</v>
      </c>
      <c r="I1009" s="146">
        <f t="shared" si="31"/>
        <v>2.2535799999999999</v>
      </c>
      <c r="J1009" s="147" t="s">
        <v>60</v>
      </c>
      <c r="K1009" s="148" t="s">
        <v>60</v>
      </c>
      <c r="L1009" s="131"/>
      <c r="M1009" s="130"/>
    </row>
    <row r="1010" spans="1:13" ht="11.25" customHeight="1">
      <c r="A1010" s="131" t="s">
        <v>1173</v>
      </c>
      <c r="B1010" s="131" t="s">
        <v>1756</v>
      </c>
      <c r="C1010" s="149">
        <v>22.82</v>
      </c>
      <c r="D1010" s="150">
        <v>3.0897999999999999</v>
      </c>
      <c r="E1010" s="150">
        <v>3.0897999999999999</v>
      </c>
      <c r="F1010" s="151">
        <v>1</v>
      </c>
      <c r="G1010" s="150">
        <f t="shared" si="30"/>
        <v>3.0897999999999999</v>
      </c>
      <c r="H1010" s="149">
        <v>1.2</v>
      </c>
      <c r="I1010" s="152">
        <f t="shared" si="31"/>
        <v>3.7077599999999999</v>
      </c>
      <c r="J1010" s="153" t="s">
        <v>60</v>
      </c>
      <c r="K1010" s="154" t="s">
        <v>60</v>
      </c>
      <c r="L1010" s="131"/>
      <c r="M1010" s="130"/>
    </row>
    <row r="1011" spans="1:13" ht="11.25" customHeight="1">
      <c r="A1011" s="131" t="s">
        <v>1174</v>
      </c>
      <c r="B1011" s="131" t="s">
        <v>1756</v>
      </c>
      <c r="C1011" s="149">
        <v>34.74</v>
      </c>
      <c r="D1011" s="150">
        <v>5.0026700000000002</v>
      </c>
      <c r="E1011" s="150">
        <v>5.0026700000000002</v>
      </c>
      <c r="F1011" s="151">
        <v>1</v>
      </c>
      <c r="G1011" s="150">
        <f t="shared" si="30"/>
        <v>5.0026700000000002</v>
      </c>
      <c r="H1011" s="149">
        <v>1.2</v>
      </c>
      <c r="I1011" s="152">
        <f t="shared" si="31"/>
        <v>6.0031999999999996</v>
      </c>
      <c r="J1011" s="153" t="s">
        <v>60</v>
      </c>
      <c r="K1011" s="154" t="s">
        <v>60</v>
      </c>
      <c r="L1011" s="131"/>
      <c r="M1011" s="130"/>
    </row>
    <row r="1012" spans="1:13" ht="11.25" customHeight="1">
      <c r="A1012" s="155" t="s">
        <v>1175</v>
      </c>
      <c r="B1012" s="155" t="s">
        <v>1756</v>
      </c>
      <c r="C1012" s="156">
        <v>38.42</v>
      </c>
      <c r="D1012" s="157">
        <v>6.5226699999999997</v>
      </c>
      <c r="E1012" s="157">
        <v>6.5226699999999997</v>
      </c>
      <c r="F1012" s="158">
        <v>1</v>
      </c>
      <c r="G1012" s="157">
        <f t="shared" si="30"/>
        <v>6.5226699999999997</v>
      </c>
      <c r="H1012" s="156">
        <v>1.2</v>
      </c>
      <c r="I1012" s="159">
        <f t="shared" si="31"/>
        <v>7.8272000000000004</v>
      </c>
      <c r="J1012" s="160" t="s">
        <v>60</v>
      </c>
      <c r="K1012" s="161" t="s">
        <v>60</v>
      </c>
      <c r="L1012" s="131"/>
      <c r="M1012" s="130"/>
    </row>
    <row r="1013" spans="1:13" ht="11.25" customHeight="1">
      <c r="A1013" s="142" t="s">
        <v>1176</v>
      </c>
      <c r="B1013" s="142" t="s">
        <v>1757</v>
      </c>
      <c r="C1013" s="143">
        <v>10.61</v>
      </c>
      <c r="D1013" s="144">
        <v>1.1554199999999999</v>
      </c>
      <c r="E1013" s="144">
        <v>1.1554199999999999</v>
      </c>
      <c r="F1013" s="145">
        <v>1</v>
      </c>
      <c r="G1013" s="144">
        <f t="shared" si="30"/>
        <v>1.1554199999999999</v>
      </c>
      <c r="H1013" s="143">
        <v>1.2</v>
      </c>
      <c r="I1013" s="146">
        <f t="shared" si="31"/>
        <v>1.3865000000000001</v>
      </c>
      <c r="J1013" s="147" t="s">
        <v>60</v>
      </c>
      <c r="K1013" s="148" t="s">
        <v>60</v>
      </c>
      <c r="L1013" s="131"/>
      <c r="M1013" s="130"/>
    </row>
    <row r="1014" spans="1:13" ht="11.25" customHeight="1">
      <c r="A1014" s="131" t="s">
        <v>1177</v>
      </c>
      <c r="B1014" s="131" t="s">
        <v>1757</v>
      </c>
      <c r="C1014" s="149">
        <v>19.170000000000002</v>
      </c>
      <c r="D1014" s="150">
        <v>2.4539300000000002</v>
      </c>
      <c r="E1014" s="150">
        <v>2.4539300000000002</v>
      </c>
      <c r="F1014" s="151">
        <v>1</v>
      </c>
      <c r="G1014" s="150">
        <f t="shared" si="30"/>
        <v>2.4539300000000002</v>
      </c>
      <c r="H1014" s="149">
        <v>1.2</v>
      </c>
      <c r="I1014" s="152">
        <f t="shared" si="31"/>
        <v>2.9447199999999998</v>
      </c>
      <c r="J1014" s="153" t="s">
        <v>60</v>
      </c>
      <c r="K1014" s="154" t="s">
        <v>60</v>
      </c>
      <c r="L1014" s="131"/>
      <c r="M1014" s="130"/>
    </row>
    <row r="1015" spans="1:13" ht="11.25" customHeight="1">
      <c r="A1015" s="131" t="s">
        <v>1178</v>
      </c>
      <c r="B1015" s="131" t="s">
        <v>1757</v>
      </c>
      <c r="C1015" s="149">
        <v>30.63</v>
      </c>
      <c r="D1015" s="150">
        <v>4.1677600000000004</v>
      </c>
      <c r="E1015" s="150">
        <v>4.1677600000000004</v>
      </c>
      <c r="F1015" s="151">
        <v>1</v>
      </c>
      <c r="G1015" s="150">
        <f t="shared" si="30"/>
        <v>4.1677600000000004</v>
      </c>
      <c r="H1015" s="149">
        <v>1.2</v>
      </c>
      <c r="I1015" s="152">
        <f t="shared" si="31"/>
        <v>5.0013100000000001</v>
      </c>
      <c r="J1015" s="153" t="s">
        <v>60</v>
      </c>
      <c r="K1015" s="154" t="s">
        <v>60</v>
      </c>
      <c r="L1015" s="131"/>
      <c r="M1015" s="130"/>
    </row>
    <row r="1016" spans="1:13" ht="11.25" customHeight="1">
      <c r="A1016" s="155" t="s">
        <v>1179</v>
      </c>
      <c r="B1016" s="155" t="s">
        <v>1757</v>
      </c>
      <c r="C1016" s="156">
        <v>38.85</v>
      </c>
      <c r="D1016" s="157">
        <v>5.8754299999999997</v>
      </c>
      <c r="E1016" s="157">
        <v>5.8754299999999997</v>
      </c>
      <c r="F1016" s="158">
        <v>1</v>
      </c>
      <c r="G1016" s="157">
        <f t="shared" si="30"/>
        <v>5.8754299999999997</v>
      </c>
      <c r="H1016" s="156">
        <v>1.2</v>
      </c>
      <c r="I1016" s="159">
        <f t="shared" si="31"/>
        <v>7.0505199999999997</v>
      </c>
      <c r="J1016" s="160" t="s">
        <v>60</v>
      </c>
      <c r="K1016" s="161" t="s">
        <v>60</v>
      </c>
      <c r="L1016" s="131"/>
      <c r="M1016" s="130"/>
    </row>
    <row r="1017" spans="1:13" ht="11.25" customHeight="1">
      <c r="A1017" s="142" t="s">
        <v>1180</v>
      </c>
      <c r="B1017" s="142" t="s">
        <v>1758</v>
      </c>
      <c r="C1017" s="143">
        <v>6.31</v>
      </c>
      <c r="D1017" s="144">
        <v>0.60736000000000001</v>
      </c>
      <c r="E1017" s="144">
        <v>0.60736000000000001</v>
      </c>
      <c r="F1017" s="145">
        <v>1</v>
      </c>
      <c r="G1017" s="144">
        <f t="shared" si="30"/>
        <v>0.60736000000000001</v>
      </c>
      <c r="H1017" s="143">
        <v>1.2</v>
      </c>
      <c r="I1017" s="146">
        <f t="shared" si="31"/>
        <v>0.72882999999999998</v>
      </c>
      <c r="J1017" s="147" t="s">
        <v>60</v>
      </c>
      <c r="K1017" s="148" t="s">
        <v>60</v>
      </c>
      <c r="L1017" s="131"/>
      <c r="M1017" s="130"/>
    </row>
    <row r="1018" spans="1:13" ht="11.25" customHeight="1">
      <c r="A1018" s="131" t="s">
        <v>1181</v>
      </c>
      <c r="B1018" s="131" t="s">
        <v>1758</v>
      </c>
      <c r="C1018" s="149">
        <v>14.42</v>
      </c>
      <c r="D1018" s="150">
        <v>1.83541</v>
      </c>
      <c r="E1018" s="150">
        <v>1.83541</v>
      </c>
      <c r="F1018" s="151">
        <v>1</v>
      </c>
      <c r="G1018" s="150">
        <f t="shared" si="30"/>
        <v>1.83541</v>
      </c>
      <c r="H1018" s="149">
        <v>1.2</v>
      </c>
      <c r="I1018" s="152">
        <f t="shared" si="31"/>
        <v>2.2024900000000001</v>
      </c>
      <c r="J1018" s="153" t="s">
        <v>60</v>
      </c>
      <c r="K1018" s="154" t="s">
        <v>60</v>
      </c>
      <c r="L1018" s="131"/>
      <c r="M1018" s="130"/>
    </row>
    <row r="1019" spans="1:13" ht="11.25" customHeight="1">
      <c r="A1019" s="131" t="s">
        <v>1182</v>
      </c>
      <c r="B1019" s="131" t="s">
        <v>1758</v>
      </c>
      <c r="C1019" s="149">
        <v>23.69</v>
      </c>
      <c r="D1019" s="150">
        <v>3.7472500000000002</v>
      </c>
      <c r="E1019" s="150">
        <v>3.7472500000000002</v>
      </c>
      <c r="F1019" s="151">
        <v>1</v>
      </c>
      <c r="G1019" s="150">
        <f t="shared" si="30"/>
        <v>3.7472500000000002</v>
      </c>
      <c r="H1019" s="149">
        <v>1.2</v>
      </c>
      <c r="I1019" s="152">
        <f t="shared" si="31"/>
        <v>4.4966999999999997</v>
      </c>
      <c r="J1019" s="153" t="s">
        <v>60</v>
      </c>
      <c r="K1019" s="154" t="s">
        <v>60</v>
      </c>
      <c r="L1019" s="131"/>
      <c r="M1019" s="130"/>
    </row>
    <row r="1020" spans="1:13" ht="11.25" customHeight="1">
      <c r="A1020" s="155" t="s">
        <v>1183</v>
      </c>
      <c r="B1020" s="155" t="s">
        <v>1758</v>
      </c>
      <c r="C1020" s="156">
        <v>29.77</v>
      </c>
      <c r="D1020" s="157">
        <v>6.4872699999999996</v>
      </c>
      <c r="E1020" s="157">
        <v>6.4872699999999996</v>
      </c>
      <c r="F1020" s="158">
        <v>1</v>
      </c>
      <c r="G1020" s="157">
        <f t="shared" si="30"/>
        <v>6.4872699999999996</v>
      </c>
      <c r="H1020" s="156">
        <v>1.2</v>
      </c>
      <c r="I1020" s="159">
        <f t="shared" si="31"/>
        <v>7.7847200000000001</v>
      </c>
      <c r="J1020" s="160" t="s">
        <v>60</v>
      </c>
      <c r="K1020" s="161" t="s">
        <v>60</v>
      </c>
      <c r="L1020" s="131"/>
      <c r="M1020" s="130"/>
    </row>
    <row r="1021" spans="1:13" ht="11.25" customHeight="1">
      <c r="A1021" s="142" t="s">
        <v>1184</v>
      </c>
      <c r="B1021" s="142" t="s">
        <v>1759</v>
      </c>
      <c r="C1021" s="143">
        <v>11.3</v>
      </c>
      <c r="D1021" s="144">
        <v>1.6326700000000001</v>
      </c>
      <c r="E1021" s="144">
        <v>1.6326700000000001</v>
      </c>
      <c r="F1021" s="145">
        <v>1</v>
      </c>
      <c r="G1021" s="144">
        <f t="shared" si="30"/>
        <v>1.6326700000000001</v>
      </c>
      <c r="H1021" s="143">
        <v>1.2</v>
      </c>
      <c r="I1021" s="146">
        <f t="shared" si="31"/>
        <v>1.9592000000000001</v>
      </c>
      <c r="J1021" s="147" t="s">
        <v>60</v>
      </c>
      <c r="K1021" s="148" t="s">
        <v>60</v>
      </c>
      <c r="L1021" s="131"/>
      <c r="M1021" s="130"/>
    </row>
    <row r="1022" spans="1:13" ht="11.25" customHeight="1">
      <c r="A1022" s="131" t="s">
        <v>1185</v>
      </c>
      <c r="B1022" s="131" t="s">
        <v>1759</v>
      </c>
      <c r="C1022" s="149">
        <v>15.71</v>
      </c>
      <c r="D1022" s="150">
        <v>2.29671</v>
      </c>
      <c r="E1022" s="150">
        <v>2.29671</v>
      </c>
      <c r="F1022" s="151">
        <v>1</v>
      </c>
      <c r="G1022" s="150">
        <f t="shared" si="30"/>
        <v>2.29671</v>
      </c>
      <c r="H1022" s="149">
        <v>1.2</v>
      </c>
      <c r="I1022" s="152">
        <f t="shared" si="31"/>
        <v>2.7560500000000001</v>
      </c>
      <c r="J1022" s="153" t="s">
        <v>60</v>
      </c>
      <c r="K1022" s="154" t="s">
        <v>60</v>
      </c>
      <c r="L1022" s="131"/>
      <c r="M1022" s="130"/>
    </row>
    <row r="1023" spans="1:13" ht="11.25" customHeight="1">
      <c r="A1023" s="131" t="s">
        <v>1186</v>
      </c>
      <c r="B1023" s="131" t="s">
        <v>1759</v>
      </c>
      <c r="C1023" s="149">
        <v>19.829999999999998</v>
      </c>
      <c r="D1023" s="150">
        <v>2.9639700000000002</v>
      </c>
      <c r="E1023" s="150">
        <v>2.9639700000000002</v>
      </c>
      <c r="F1023" s="151">
        <v>1</v>
      </c>
      <c r="G1023" s="150">
        <f t="shared" si="30"/>
        <v>2.9639700000000002</v>
      </c>
      <c r="H1023" s="149">
        <v>1.2</v>
      </c>
      <c r="I1023" s="152">
        <f t="shared" si="31"/>
        <v>3.5567600000000001</v>
      </c>
      <c r="J1023" s="153" t="s">
        <v>60</v>
      </c>
      <c r="K1023" s="154" t="s">
        <v>60</v>
      </c>
      <c r="L1023" s="131"/>
      <c r="M1023" s="130"/>
    </row>
    <row r="1024" spans="1:13" ht="11.25" customHeight="1">
      <c r="A1024" s="155" t="s">
        <v>1187</v>
      </c>
      <c r="B1024" s="155" t="s">
        <v>1759</v>
      </c>
      <c r="C1024" s="156">
        <v>26.08</v>
      </c>
      <c r="D1024" s="157">
        <v>5.1852799999999997</v>
      </c>
      <c r="E1024" s="157">
        <v>5.1852799999999997</v>
      </c>
      <c r="F1024" s="158">
        <v>1</v>
      </c>
      <c r="G1024" s="157">
        <f t="shared" si="30"/>
        <v>5.1852799999999997</v>
      </c>
      <c r="H1024" s="156">
        <v>1.2</v>
      </c>
      <c r="I1024" s="159">
        <f t="shared" si="31"/>
        <v>6.22234</v>
      </c>
      <c r="J1024" s="160" t="s">
        <v>60</v>
      </c>
      <c r="K1024" s="161" t="s">
        <v>60</v>
      </c>
      <c r="L1024" s="131"/>
      <c r="M1024" s="130"/>
    </row>
    <row r="1025" spans="1:13" ht="11.25" customHeight="1">
      <c r="A1025" s="142" t="s">
        <v>1188</v>
      </c>
      <c r="B1025" s="142" t="s">
        <v>1760</v>
      </c>
      <c r="C1025" s="143">
        <v>8.67</v>
      </c>
      <c r="D1025" s="144">
        <v>1.0924199999999999</v>
      </c>
      <c r="E1025" s="144">
        <v>1.0924199999999999</v>
      </c>
      <c r="F1025" s="145">
        <v>1</v>
      </c>
      <c r="G1025" s="144">
        <f t="shared" si="30"/>
        <v>1.0924199999999999</v>
      </c>
      <c r="H1025" s="143">
        <v>1.2</v>
      </c>
      <c r="I1025" s="146">
        <f t="shared" si="31"/>
        <v>1.3109</v>
      </c>
      <c r="J1025" s="147" t="s">
        <v>60</v>
      </c>
      <c r="K1025" s="148" t="s">
        <v>60</v>
      </c>
      <c r="L1025" s="131"/>
      <c r="M1025" s="130"/>
    </row>
    <row r="1026" spans="1:13" ht="11.25" customHeight="1">
      <c r="A1026" s="131" t="s">
        <v>1189</v>
      </c>
      <c r="B1026" s="131" t="s">
        <v>1760</v>
      </c>
      <c r="C1026" s="149">
        <v>13.8</v>
      </c>
      <c r="D1026" s="150">
        <v>1.7086699999999999</v>
      </c>
      <c r="E1026" s="150">
        <v>1.7086699999999999</v>
      </c>
      <c r="F1026" s="151">
        <v>1</v>
      </c>
      <c r="G1026" s="150">
        <f t="shared" si="30"/>
        <v>1.7086699999999999</v>
      </c>
      <c r="H1026" s="149">
        <v>1.2</v>
      </c>
      <c r="I1026" s="152">
        <f t="shared" si="31"/>
        <v>2.0503999999999998</v>
      </c>
      <c r="J1026" s="153" t="s">
        <v>60</v>
      </c>
      <c r="K1026" s="154" t="s">
        <v>60</v>
      </c>
      <c r="L1026" s="131"/>
      <c r="M1026" s="130"/>
    </row>
    <row r="1027" spans="1:13" ht="11.25" customHeight="1">
      <c r="A1027" s="131" t="s">
        <v>1190</v>
      </c>
      <c r="B1027" s="131" t="s">
        <v>1760</v>
      </c>
      <c r="C1027" s="149">
        <v>21.76</v>
      </c>
      <c r="D1027" s="150">
        <v>3.11558</v>
      </c>
      <c r="E1027" s="150">
        <v>3.11558</v>
      </c>
      <c r="F1027" s="151">
        <v>1</v>
      </c>
      <c r="G1027" s="150">
        <f t="shared" si="30"/>
        <v>3.11558</v>
      </c>
      <c r="H1027" s="149">
        <v>1.2</v>
      </c>
      <c r="I1027" s="152">
        <f t="shared" si="31"/>
        <v>3.7387000000000001</v>
      </c>
      <c r="J1027" s="153" t="s">
        <v>60</v>
      </c>
      <c r="K1027" s="154" t="s">
        <v>60</v>
      </c>
      <c r="L1027" s="131"/>
      <c r="M1027" s="130"/>
    </row>
    <row r="1028" spans="1:13" ht="11.25" customHeight="1">
      <c r="A1028" s="155" t="s">
        <v>1191</v>
      </c>
      <c r="B1028" s="155" t="s">
        <v>1760</v>
      </c>
      <c r="C1028" s="156">
        <v>30.6</v>
      </c>
      <c r="D1028" s="157">
        <v>3.7439</v>
      </c>
      <c r="E1028" s="157">
        <v>3.7439</v>
      </c>
      <c r="F1028" s="158">
        <v>1</v>
      </c>
      <c r="G1028" s="157">
        <f t="shared" si="30"/>
        <v>3.7439</v>
      </c>
      <c r="H1028" s="156">
        <v>1.2</v>
      </c>
      <c r="I1028" s="159">
        <f t="shared" si="31"/>
        <v>4.49268</v>
      </c>
      <c r="J1028" s="160" t="s">
        <v>60</v>
      </c>
      <c r="K1028" s="161" t="s">
        <v>60</v>
      </c>
      <c r="L1028" s="131"/>
      <c r="M1028" s="130"/>
    </row>
    <row r="1029" spans="1:13" ht="11.25" customHeight="1">
      <c r="A1029" s="142" t="s">
        <v>1192</v>
      </c>
      <c r="B1029" s="142" t="s">
        <v>1761</v>
      </c>
      <c r="C1029" s="143">
        <v>10.89</v>
      </c>
      <c r="D1029" s="144">
        <v>1.2089799999999999</v>
      </c>
      <c r="E1029" s="144">
        <v>1.2089799999999999</v>
      </c>
      <c r="F1029" s="145">
        <v>1</v>
      </c>
      <c r="G1029" s="144">
        <f t="shared" si="30"/>
        <v>1.2089799999999999</v>
      </c>
      <c r="H1029" s="143">
        <v>1.2</v>
      </c>
      <c r="I1029" s="146">
        <f t="shared" si="31"/>
        <v>1.45078</v>
      </c>
      <c r="J1029" s="147" t="s">
        <v>60</v>
      </c>
      <c r="K1029" s="148" t="s">
        <v>60</v>
      </c>
      <c r="L1029" s="131"/>
      <c r="M1029" s="130"/>
    </row>
    <row r="1030" spans="1:13" ht="11.25" customHeight="1">
      <c r="A1030" s="131" t="s">
        <v>0</v>
      </c>
      <c r="B1030" s="131" t="s">
        <v>1761</v>
      </c>
      <c r="C1030" s="149">
        <v>15.75</v>
      </c>
      <c r="D1030" s="150">
        <v>1.90801</v>
      </c>
      <c r="E1030" s="150">
        <v>1.90801</v>
      </c>
      <c r="F1030" s="151">
        <v>1</v>
      </c>
      <c r="G1030" s="150">
        <f t="shared" si="30"/>
        <v>1.90801</v>
      </c>
      <c r="H1030" s="149">
        <v>1.2</v>
      </c>
      <c r="I1030" s="152">
        <f t="shared" si="31"/>
        <v>2.2896100000000001</v>
      </c>
      <c r="J1030" s="153" t="s">
        <v>60</v>
      </c>
      <c r="K1030" s="154" t="s">
        <v>60</v>
      </c>
      <c r="L1030" s="131"/>
      <c r="M1030" s="130"/>
    </row>
    <row r="1031" spans="1:13" ht="11.25" customHeight="1">
      <c r="A1031" s="131" t="s">
        <v>1</v>
      </c>
      <c r="B1031" s="131" t="s">
        <v>1761</v>
      </c>
      <c r="C1031" s="149">
        <v>23.35</v>
      </c>
      <c r="D1031" s="150">
        <v>3.06107</v>
      </c>
      <c r="E1031" s="150">
        <v>3.06107</v>
      </c>
      <c r="F1031" s="151">
        <v>1</v>
      </c>
      <c r="G1031" s="150">
        <f t="shared" si="30"/>
        <v>3.06107</v>
      </c>
      <c r="H1031" s="149">
        <v>1.2</v>
      </c>
      <c r="I1031" s="152">
        <f t="shared" si="31"/>
        <v>3.6732800000000001</v>
      </c>
      <c r="J1031" s="153" t="s">
        <v>60</v>
      </c>
      <c r="K1031" s="154" t="s">
        <v>60</v>
      </c>
      <c r="L1031" s="131"/>
      <c r="M1031" s="130"/>
    </row>
    <row r="1032" spans="1:13" ht="11.25" customHeight="1">
      <c r="A1032" s="155" t="s">
        <v>2</v>
      </c>
      <c r="B1032" s="155" t="s">
        <v>1761</v>
      </c>
      <c r="C1032" s="156">
        <v>38.64</v>
      </c>
      <c r="D1032" s="157">
        <v>5.03918</v>
      </c>
      <c r="E1032" s="157">
        <v>5.03918</v>
      </c>
      <c r="F1032" s="158">
        <v>1</v>
      </c>
      <c r="G1032" s="157">
        <f t="shared" si="30"/>
        <v>5.03918</v>
      </c>
      <c r="H1032" s="156">
        <v>1.2</v>
      </c>
      <c r="I1032" s="159">
        <f t="shared" si="31"/>
        <v>6.0470199999999998</v>
      </c>
      <c r="J1032" s="160" t="s">
        <v>60</v>
      </c>
      <c r="K1032" s="161" t="s">
        <v>60</v>
      </c>
      <c r="L1032" s="131"/>
      <c r="M1032" s="130"/>
    </row>
    <row r="1033" spans="1:13" ht="11.25" customHeight="1">
      <c r="A1033" s="142" t="s">
        <v>3</v>
      </c>
      <c r="B1033" s="142" t="s">
        <v>1762</v>
      </c>
      <c r="C1033" s="143">
        <v>2.64</v>
      </c>
      <c r="D1033" s="144">
        <v>0.16994999999999999</v>
      </c>
      <c r="E1033" s="144">
        <v>0.16994999999999999</v>
      </c>
      <c r="F1033" s="145">
        <v>1</v>
      </c>
      <c r="G1033" s="144">
        <f t="shared" si="30"/>
        <v>0.16994999999999999</v>
      </c>
      <c r="H1033" s="149">
        <v>1</v>
      </c>
      <c r="I1033" s="146">
        <f t="shared" si="31"/>
        <v>0.16994999999999999</v>
      </c>
      <c r="J1033" s="147" t="s">
        <v>1193</v>
      </c>
      <c r="K1033" s="148" t="s">
        <v>1193</v>
      </c>
      <c r="L1033" s="131"/>
      <c r="M1033" s="130"/>
    </row>
    <row r="1034" spans="1:13" ht="11.25" customHeight="1">
      <c r="A1034" s="131" t="s">
        <v>4</v>
      </c>
      <c r="B1034" s="131" t="s">
        <v>1762</v>
      </c>
      <c r="C1034" s="149">
        <v>3.14</v>
      </c>
      <c r="D1034" s="150">
        <v>0.21851999999999999</v>
      </c>
      <c r="E1034" s="150">
        <v>0.21851999999999999</v>
      </c>
      <c r="F1034" s="151">
        <v>1</v>
      </c>
      <c r="G1034" s="150">
        <f t="shared" si="30"/>
        <v>0.21851999999999999</v>
      </c>
      <c r="H1034" s="156">
        <v>1</v>
      </c>
      <c r="I1034" s="152">
        <f t="shared" si="31"/>
        <v>0.21851999999999999</v>
      </c>
      <c r="J1034" s="153" t="s">
        <v>1193</v>
      </c>
      <c r="K1034" s="154" t="s">
        <v>1193</v>
      </c>
      <c r="L1034" s="131"/>
      <c r="M1034" s="130"/>
    </row>
    <row r="1035" spans="1:13" ht="11.25" customHeight="1">
      <c r="A1035" s="131" t="s">
        <v>5</v>
      </c>
      <c r="B1035" s="131" t="s">
        <v>1762</v>
      </c>
      <c r="C1035" s="149">
        <v>6.15</v>
      </c>
      <c r="D1035" s="150">
        <v>0.56544000000000005</v>
      </c>
      <c r="E1035" s="150">
        <v>0.56544000000000005</v>
      </c>
      <c r="F1035" s="151">
        <v>1</v>
      </c>
      <c r="G1035" s="150">
        <f t="shared" si="30"/>
        <v>0.56544000000000005</v>
      </c>
      <c r="H1035" s="143">
        <v>1.2</v>
      </c>
      <c r="I1035" s="152">
        <f t="shared" si="31"/>
        <v>0.67852999999999997</v>
      </c>
      <c r="J1035" s="153" t="s">
        <v>60</v>
      </c>
      <c r="K1035" s="154" t="s">
        <v>60</v>
      </c>
      <c r="L1035" s="131"/>
      <c r="M1035" s="130"/>
    </row>
    <row r="1036" spans="1:13" ht="11.25" customHeight="1">
      <c r="A1036" s="155" t="s">
        <v>6</v>
      </c>
      <c r="B1036" s="155" t="s">
        <v>1762</v>
      </c>
      <c r="C1036" s="156">
        <v>15</v>
      </c>
      <c r="D1036" s="157">
        <v>2.7364999999999999</v>
      </c>
      <c r="E1036" s="157">
        <v>2.7364999999999999</v>
      </c>
      <c r="F1036" s="158">
        <v>1</v>
      </c>
      <c r="G1036" s="157">
        <f t="shared" si="30"/>
        <v>2.7364999999999999</v>
      </c>
      <c r="H1036" s="156">
        <v>1.2</v>
      </c>
      <c r="I1036" s="159">
        <f t="shared" si="31"/>
        <v>3.2837999999999998</v>
      </c>
      <c r="J1036" s="160" t="s">
        <v>60</v>
      </c>
      <c r="K1036" s="161" t="s">
        <v>60</v>
      </c>
      <c r="L1036" s="131"/>
      <c r="M1036" s="130"/>
    </row>
    <row r="1037" spans="1:13" ht="11.25" customHeight="1">
      <c r="A1037" s="142" t="s">
        <v>7</v>
      </c>
      <c r="B1037" s="142" t="s">
        <v>1763</v>
      </c>
      <c r="C1037" s="143">
        <v>8.31</v>
      </c>
      <c r="D1037" s="144">
        <v>2.5954999999999999</v>
      </c>
      <c r="E1037" s="144">
        <v>2.5954999999999999</v>
      </c>
      <c r="F1037" s="145">
        <v>1</v>
      </c>
      <c r="G1037" s="144">
        <f t="shared" ref="G1037:G1100" si="32">ROUND(F1037*D1037,5)</f>
        <v>2.5954999999999999</v>
      </c>
      <c r="H1037" s="143">
        <v>1.2</v>
      </c>
      <c r="I1037" s="146">
        <f t="shared" ref="I1037:I1100" si="33">ROUND(H1037*G1037,5)</f>
        <v>3.1145999999999998</v>
      </c>
      <c r="J1037" s="147" t="s">
        <v>60</v>
      </c>
      <c r="K1037" s="148" t="s">
        <v>60</v>
      </c>
      <c r="L1037" s="131"/>
      <c r="M1037" s="130"/>
    </row>
    <row r="1038" spans="1:13" ht="11.25" customHeight="1">
      <c r="A1038" s="131" t="s">
        <v>8</v>
      </c>
      <c r="B1038" s="131" t="s">
        <v>1763</v>
      </c>
      <c r="C1038" s="149">
        <v>12.02</v>
      </c>
      <c r="D1038" s="150">
        <v>4.5297499999999999</v>
      </c>
      <c r="E1038" s="150">
        <v>4.5297499999999999</v>
      </c>
      <c r="F1038" s="151">
        <v>1</v>
      </c>
      <c r="G1038" s="150">
        <f t="shared" si="32"/>
        <v>4.5297499999999999</v>
      </c>
      <c r="H1038" s="149">
        <v>1.2</v>
      </c>
      <c r="I1038" s="152">
        <f t="shared" si="33"/>
        <v>5.4356999999999998</v>
      </c>
      <c r="J1038" s="153" t="s">
        <v>60</v>
      </c>
      <c r="K1038" s="154" t="s">
        <v>60</v>
      </c>
      <c r="L1038" s="131"/>
      <c r="M1038" s="130"/>
    </row>
    <row r="1039" spans="1:13" ht="11.25" customHeight="1">
      <c r="A1039" s="131" t="s">
        <v>9</v>
      </c>
      <c r="B1039" s="131" t="s">
        <v>1763</v>
      </c>
      <c r="C1039" s="149">
        <v>19.350000000000001</v>
      </c>
      <c r="D1039" s="150">
        <v>7.9603000000000002</v>
      </c>
      <c r="E1039" s="150">
        <v>7.9603000000000002</v>
      </c>
      <c r="F1039" s="151">
        <v>1</v>
      </c>
      <c r="G1039" s="150">
        <f t="shared" si="32"/>
        <v>7.9603000000000002</v>
      </c>
      <c r="H1039" s="149">
        <v>1.2</v>
      </c>
      <c r="I1039" s="152">
        <f t="shared" si="33"/>
        <v>9.5523600000000002</v>
      </c>
      <c r="J1039" s="153" t="s">
        <v>60</v>
      </c>
      <c r="K1039" s="154" t="s">
        <v>60</v>
      </c>
      <c r="L1039" s="131"/>
      <c r="M1039" s="130"/>
    </row>
    <row r="1040" spans="1:13" ht="11.25" customHeight="1">
      <c r="A1040" s="155" t="s">
        <v>10</v>
      </c>
      <c r="B1040" s="155" t="s">
        <v>1763</v>
      </c>
      <c r="C1040" s="156">
        <v>42.61</v>
      </c>
      <c r="D1040" s="157">
        <v>14.47067</v>
      </c>
      <c r="E1040" s="157">
        <v>14.47067</v>
      </c>
      <c r="F1040" s="158">
        <v>1</v>
      </c>
      <c r="G1040" s="157">
        <f t="shared" si="32"/>
        <v>14.47067</v>
      </c>
      <c r="H1040" s="156">
        <v>1.2</v>
      </c>
      <c r="I1040" s="159">
        <f t="shared" si="33"/>
        <v>17.364799999999999</v>
      </c>
      <c r="J1040" s="160" t="s">
        <v>60</v>
      </c>
      <c r="K1040" s="161" t="s">
        <v>60</v>
      </c>
      <c r="L1040" s="131"/>
      <c r="M1040" s="130"/>
    </row>
    <row r="1041" spans="1:13" ht="11.25" customHeight="1">
      <c r="A1041" s="142" t="s">
        <v>11</v>
      </c>
      <c r="B1041" s="142" t="s">
        <v>1764</v>
      </c>
      <c r="C1041" s="143">
        <v>3.64</v>
      </c>
      <c r="D1041" s="144">
        <v>1.3188800000000001</v>
      </c>
      <c r="E1041" s="144">
        <v>1.3188800000000001</v>
      </c>
      <c r="F1041" s="145">
        <v>1</v>
      </c>
      <c r="G1041" s="144">
        <f t="shared" si="32"/>
        <v>1.3188800000000001</v>
      </c>
      <c r="H1041" s="143">
        <v>1.2</v>
      </c>
      <c r="I1041" s="146">
        <f t="shared" si="33"/>
        <v>1.58266</v>
      </c>
      <c r="J1041" s="147" t="s">
        <v>60</v>
      </c>
      <c r="K1041" s="148" t="s">
        <v>60</v>
      </c>
      <c r="L1041" s="131"/>
      <c r="M1041" s="130"/>
    </row>
    <row r="1042" spans="1:13" ht="11.25" customHeight="1">
      <c r="A1042" s="131" t="s">
        <v>12</v>
      </c>
      <c r="B1042" s="131" t="s">
        <v>1764</v>
      </c>
      <c r="C1042" s="149">
        <v>13.21</v>
      </c>
      <c r="D1042" s="150">
        <v>3.07104</v>
      </c>
      <c r="E1042" s="150">
        <v>3.07104</v>
      </c>
      <c r="F1042" s="151">
        <v>1</v>
      </c>
      <c r="G1042" s="150">
        <f t="shared" si="32"/>
        <v>3.07104</v>
      </c>
      <c r="H1042" s="149">
        <v>1.2</v>
      </c>
      <c r="I1042" s="152">
        <f t="shared" si="33"/>
        <v>3.6852499999999999</v>
      </c>
      <c r="J1042" s="153" t="s">
        <v>60</v>
      </c>
      <c r="K1042" s="154" t="s">
        <v>60</v>
      </c>
      <c r="L1042" s="131"/>
      <c r="M1042" s="130"/>
    </row>
    <row r="1043" spans="1:13" ht="11.25" customHeight="1">
      <c r="A1043" s="131" t="s">
        <v>13</v>
      </c>
      <c r="B1043" s="131" t="s">
        <v>1764</v>
      </c>
      <c r="C1043" s="149">
        <v>27.12</v>
      </c>
      <c r="D1043" s="150">
        <v>5.51668</v>
      </c>
      <c r="E1043" s="150">
        <v>5.51668</v>
      </c>
      <c r="F1043" s="151">
        <v>1</v>
      </c>
      <c r="G1043" s="150">
        <f t="shared" si="32"/>
        <v>5.51668</v>
      </c>
      <c r="H1043" s="149">
        <v>1.2</v>
      </c>
      <c r="I1043" s="152">
        <f t="shared" si="33"/>
        <v>6.6200200000000002</v>
      </c>
      <c r="J1043" s="153" t="s">
        <v>60</v>
      </c>
      <c r="K1043" s="154" t="s">
        <v>60</v>
      </c>
      <c r="L1043" s="131"/>
      <c r="M1043" s="130"/>
    </row>
    <row r="1044" spans="1:13" ht="11.25" customHeight="1">
      <c r="A1044" s="155" t="s">
        <v>14</v>
      </c>
      <c r="B1044" s="155" t="s">
        <v>1764</v>
      </c>
      <c r="C1044" s="156">
        <v>66.28</v>
      </c>
      <c r="D1044" s="157">
        <v>13.22151</v>
      </c>
      <c r="E1044" s="157">
        <v>13.22151</v>
      </c>
      <c r="F1044" s="158">
        <v>1</v>
      </c>
      <c r="G1044" s="157">
        <f t="shared" si="32"/>
        <v>13.22151</v>
      </c>
      <c r="H1044" s="156">
        <v>1.2</v>
      </c>
      <c r="I1044" s="159">
        <f t="shared" si="33"/>
        <v>15.86581</v>
      </c>
      <c r="J1044" s="160" t="s">
        <v>60</v>
      </c>
      <c r="K1044" s="161" t="s">
        <v>60</v>
      </c>
      <c r="L1044" s="131"/>
      <c r="M1044" s="130"/>
    </row>
    <row r="1045" spans="1:13" ht="11.25" customHeight="1">
      <c r="A1045" s="142" t="s">
        <v>15</v>
      </c>
      <c r="B1045" s="142" t="s">
        <v>1765</v>
      </c>
      <c r="C1045" s="143">
        <v>2.66</v>
      </c>
      <c r="D1045" s="144">
        <v>0.27100000000000002</v>
      </c>
      <c r="E1045" s="144">
        <v>0.27100000000000002</v>
      </c>
      <c r="F1045" s="145">
        <v>1</v>
      </c>
      <c r="G1045" s="144">
        <f t="shared" si="32"/>
        <v>0.27100000000000002</v>
      </c>
      <c r="H1045" s="143">
        <v>1.2</v>
      </c>
      <c r="I1045" s="146">
        <f t="shared" si="33"/>
        <v>0.32519999999999999</v>
      </c>
      <c r="J1045" s="147" t="s">
        <v>60</v>
      </c>
      <c r="K1045" s="148" t="s">
        <v>60</v>
      </c>
      <c r="L1045" s="131"/>
      <c r="M1045" s="130"/>
    </row>
    <row r="1046" spans="1:13" ht="11.25" customHeight="1">
      <c r="A1046" s="131" t="s">
        <v>16</v>
      </c>
      <c r="B1046" s="131" t="s">
        <v>1765</v>
      </c>
      <c r="C1046" s="149">
        <v>6.66</v>
      </c>
      <c r="D1046" s="150">
        <v>0.86917</v>
      </c>
      <c r="E1046" s="150">
        <v>0.86917</v>
      </c>
      <c r="F1046" s="151">
        <v>1</v>
      </c>
      <c r="G1046" s="150">
        <f t="shared" si="32"/>
        <v>0.86917</v>
      </c>
      <c r="H1046" s="149">
        <v>1.2</v>
      </c>
      <c r="I1046" s="152">
        <f t="shared" si="33"/>
        <v>1.0429999999999999</v>
      </c>
      <c r="J1046" s="153" t="s">
        <v>60</v>
      </c>
      <c r="K1046" s="154" t="s">
        <v>60</v>
      </c>
      <c r="L1046" s="131"/>
      <c r="M1046" s="130"/>
    </row>
    <row r="1047" spans="1:13" ht="11.25" customHeight="1">
      <c r="A1047" s="131" t="s">
        <v>17</v>
      </c>
      <c r="B1047" s="131" t="s">
        <v>1765</v>
      </c>
      <c r="C1047" s="149">
        <v>15.48</v>
      </c>
      <c r="D1047" s="150">
        <v>2.3914800000000001</v>
      </c>
      <c r="E1047" s="150">
        <v>2.3914800000000001</v>
      </c>
      <c r="F1047" s="151">
        <v>1</v>
      </c>
      <c r="G1047" s="150">
        <f t="shared" si="32"/>
        <v>2.3914800000000001</v>
      </c>
      <c r="H1047" s="149">
        <v>1.2</v>
      </c>
      <c r="I1047" s="152">
        <f t="shared" si="33"/>
        <v>2.86978</v>
      </c>
      <c r="J1047" s="153" t="s">
        <v>60</v>
      </c>
      <c r="K1047" s="154" t="s">
        <v>60</v>
      </c>
      <c r="L1047" s="131"/>
      <c r="M1047" s="130"/>
    </row>
    <row r="1048" spans="1:13" ht="11.25" customHeight="1">
      <c r="A1048" s="155" t="s">
        <v>18</v>
      </c>
      <c r="B1048" s="155" t="s">
        <v>1765</v>
      </c>
      <c r="C1048" s="156">
        <v>24.72</v>
      </c>
      <c r="D1048" s="157">
        <v>5.42659</v>
      </c>
      <c r="E1048" s="157">
        <v>5.42659</v>
      </c>
      <c r="F1048" s="158">
        <v>1</v>
      </c>
      <c r="G1048" s="157">
        <f t="shared" si="32"/>
        <v>5.42659</v>
      </c>
      <c r="H1048" s="156">
        <v>1.2</v>
      </c>
      <c r="I1048" s="159">
        <f t="shared" si="33"/>
        <v>6.5119100000000003</v>
      </c>
      <c r="J1048" s="160" t="s">
        <v>60</v>
      </c>
      <c r="K1048" s="161" t="s">
        <v>60</v>
      </c>
      <c r="L1048" s="131"/>
      <c r="M1048" s="130"/>
    </row>
    <row r="1049" spans="1:13" ht="11.25" customHeight="1">
      <c r="A1049" s="142" t="s">
        <v>19</v>
      </c>
      <c r="B1049" s="142" t="s">
        <v>1766</v>
      </c>
      <c r="C1049" s="143">
        <v>4.74</v>
      </c>
      <c r="D1049" s="144">
        <v>0.65347</v>
      </c>
      <c r="E1049" s="144">
        <v>0.65347</v>
      </c>
      <c r="F1049" s="145">
        <v>1</v>
      </c>
      <c r="G1049" s="144">
        <f t="shared" si="32"/>
        <v>0.65347</v>
      </c>
      <c r="H1049" s="143">
        <v>1.2</v>
      </c>
      <c r="I1049" s="146">
        <f t="shared" si="33"/>
        <v>0.78415999999999997</v>
      </c>
      <c r="J1049" s="147" t="s">
        <v>60</v>
      </c>
      <c r="K1049" s="148" t="s">
        <v>60</v>
      </c>
      <c r="L1049" s="131"/>
      <c r="M1049" s="130"/>
    </row>
    <row r="1050" spans="1:13" ht="11.25" customHeight="1">
      <c r="A1050" s="131" t="s">
        <v>20</v>
      </c>
      <c r="B1050" s="131" t="s">
        <v>1766</v>
      </c>
      <c r="C1050" s="149">
        <v>8.18</v>
      </c>
      <c r="D1050" s="150">
        <v>1.26736</v>
      </c>
      <c r="E1050" s="150">
        <v>1.26736</v>
      </c>
      <c r="F1050" s="151">
        <v>1</v>
      </c>
      <c r="G1050" s="150">
        <f t="shared" si="32"/>
        <v>1.26736</v>
      </c>
      <c r="H1050" s="149">
        <v>1.2</v>
      </c>
      <c r="I1050" s="152">
        <f t="shared" si="33"/>
        <v>1.5208299999999999</v>
      </c>
      <c r="J1050" s="153" t="s">
        <v>60</v>
      </c>
      <c r="K1050" s="154" t="s">
        <v>60</v>
      </c>
      <c r="L1050" s="131"/>
      <c r="M1050" s="130"/>
    </row>
    <row r="1051" spans="1:13" ht="11.25" customHeight="1">
      <c r="A1051" s="131" t="s">
        <v>21</v>
      </c>
      <c r="B1051" s="131" t="s">
        <v>1766</v>
      </c>
      <c r="C1051" s="149">
        <v>10.54</v>
      </c>
      <c r="D1051" s="150">
        <v>1.6832499999999999</v>
      </c>
      <c r="E1051" s="150">
        <v>1.6832499999999999</v>
      </c>
      <c r="F1051" s="151">
        <v>1</v>
      </c>
      <c r="G1051" s="150">
        <f t="shared" si="32"/>
        <v>1.6832499999999999</v>
      </c>
      <c r="H1051" s="149">
        <v>1.2</v>
      </c>
      <c r="I1051" s="152">
        <f t="shared" si="33"/>
        <v>2.0198999999999998</v>
      </c>
      <c r="J1051" s="153" t="s">
        <v>60</v>
      </c>
      <c r="K1051" s="154" t="s">
        <v>60</v>
      </c>
      <c r="L1051" s="131"/>
      <c r="M1051" s="130"/>
    </row>
    <row r="1052" spans="1:13" ht="11.25" customHeight="1">
      <c r="A1052" s="155" t="s">
        <v>22</v>
      </c>
      <c r="B1052" s="155" t="s">
        <v>1766</v>
      </c>
      <c r="C1052" s="156">
        <v>18.100000000000001</v>
      </c>
      <c r="D1052" s="157">
        <v>4.3089399999999998</v>
      </c>
      <c r="E1052" s="157">
        <v>4.3089399999999998</v>
      </c>
      <c r="F1052" s="158">
        <v>1</v>
      </c>
      <c r="G1052" s="157">
        <f t="shared" si="32"/>
        <v>4.3089399999999998</v>
      </c>
      <c r="H1052" s="156">
        <v>1.2</v>
      </c>
      <c r="I1052" s="159">
        <f t="shared" si="33"/>
        <v>5.1707299999999998</v>
      </c>
      <c r="J1052" s="160" t="s">
        <v>60</v>
      </c>
      <c r="K1052" s="161" t="s">
        <v>60</v>
      </c>
      <c r="L1052" s="131"/>
      <c r="M1052" s="130"/>
    </row>
    <row r="1053" spans="1:13" ht="11.25" customHeight="1">
      <c r="A1053" s="142" t="s">
        <v>23</v>
      </c>
      <c r="B1053" s="142" t="s">
        <v>1767</v>
      </c>
      <c r="C1053" s="143">
        <v>5.1100000000000003</v>
      </c>
      <c r="D1053" s="144">
        <v>0.61326000000000003</v>
      </c>
      <c r="E1053" s="144">
        <v>0.61326000000000003</v>
      </c>
      <c r="F1053" s="145">
        <v>1</v>
      </c>
      <c r="G1053" s="144">
        <f t="shared" si="32"/>
        <v>0.61326000000000003</v>
      </c>
      <c r="H1053" s="143">
        <v>1.2</v>
      </c>
      <c r="I1053" s="146">
        <f t="shared" si="33"/>
        <v>0.73590999999999995</v>
      </c>
      <c r="J1053" s="147" t="s">
        <v>60</v>
      </c>
      <c r="K1053" s="148" t="s">
        <v>60</v>
      </c>
      <c r="L1053" s="131"/>
      <c r="M1053" s="130"/>
    </row>
    <row r="1054" spans="1:13" ht="11.25" customHeight="1">
      <c r="A1054" s="131" t="s">
        <v>24</v>
      </c>
      <c r="B1054" s="131" t="s">
        <v>1767</v>
      </c>
      <c r="C1054" s="149">
        <v>7.91</v>
      </c>
      <c r="D1054" s="150">
        <v>1.01193</v>
      </c>
      <c r="E1054" s="150">
        <v>1.01193</v>
      </c>
      <c r="F1054" s="151">
        <v>1</v>
      </c>
      <c r="G1054" s="150">
        <f t="shared" si="32"/>
        <v>1.01193</v>
      </c>
      <c r="H1054" s="149">
        <v>1.2</v>
      </c>
      <c r="I1054" s="152">
        <f t="shared" si="33"/>
        <v>1.2143200000000001</v>
      </c>
      <c r="J1054" s="153" t="s">
        <v>60</v>
      </c>
      <c r="K1054" s="154" t="s">
        <v>60</v>
      </c>
      <c r="L1054" s="131"/>
      <c r="M1054" s="130"/>
    </row>
    <row r="1055" spans="1:13" ht="11.25" customHeight="1">
      <c r="A1055" s="131" t="s">
        <v>25</v>
      </c>
      <c r="B1055" s="131" t="s">
        <v>1767</v>
      </c>
      <c r="C1055" s="149">
        <v>14.2</v>
      </c>
      <c r="D1055" s="150">
        <v>2.0499499999999999</v>
      </c>
      <c r="E1055" s="150">
        <v>2.0499499999999999</v>
      </c>
      <c r="F1055" s="151">
        <v>1</v>
      </c>
      <c r="G1055" s="150">
        <f t="shared" si="32"/>
        <v>2.0499499999999999</v>
      </c>
      <c r="H1055" s="149">
        <v>1.2</v>
      </c>
      <c r="I1055" s="152">
        <f t="shared" si="33"/>
        <v>2.45994</v>
      </c>
      <c r="J1055" s="153" t="s">
        <v>60</v>
      </c>
      <c r="K1055" s="154" t="s">
        <v>60</v>
      </c>
      <c r="L1055" s="131"/>
      <c r="M1055" s="130"/>
    </row>
    <row r="1056" spans="1:13" ht="11.25" customHeight="1">
      <c r="A1056" s="155" t="s">
        <v>26</v>
      </c>
      <c r="B1056" s="155" t="s">
        <v>1767</v>
      </c>
      <c r="C1056" s="156">
        <v>19.98</v>
      </c>
      <c r="D1056" s="157">
        <v>3.2905199999999999</v>
      </c>
      <c r="E1056" s="157">
        <v>3.2905199999999999</v>
      </c>
      <c r="F1056" s="158">
        <v>1</v>
      </c>
      <c r="G1056" s="157">
        <f t="shared" si="32"/>
        <v>3.2905199999999999</v>
      </c>
      <c r="H1056" s="156">
        <v>1.2</v>
      </c>
      <c r="I1056" s="159">
        <f t="shared" si="33"/>
        <v>3.94862</v>
      </c>
      <c r="J1056" s="160" t="s">
        <v>60</v>
      </c>
      <c r="K1056" s="161" t="s">
        <v>60</v>
      </c>
      <c r="L1056" s="131"/>
      <c r="M1056" s="130"/>
    </row>
    <row r="1057" spans="1:13" ht="11.25" customHeight="1">
      <c r="A1057" s="142" t="s">
        <v>27</v>
      </c>
      <c r="B1057" s="142" t="s">
        <v>1768</v>
      </c>
      <c r="C1057" s="143">
        <v>5.45</v>
      </c>
      <c r="D1057" s="144">
        <v>0.48898000000000003</v>
      </c>
      <c r="E1057" s="144">
        <v>0.48898000000000003</v>
      </c>
      <c r="F1057" s="145">
        <v>1</v>
      </c>
      <c r="G1057" s="144">
        <f t="shared" si="32"/>
        <v>0.48898000000000003</v>
      </c>
      <c r="H1057" s="143">
        <v>1.2</v>
      </c>
      <c r="I1057" s="146">
        <f t="shared" si="33"/>
        <v>0.58677999999999997</v>
      </c>
      <c r="J1057" s="147" t="s">
        <v>60</v>
      </c>
      <c r="K1057" s="148" t="s">
        <v>60</v>
      </c>
      <c r="L1057" s="131"/>
      <c r="M1057" s="130"/>
    </row>
    <row r="1058" spans="1:13" ht="11.25" customHeight="1">
      <c r="A1058" s="131" t="s">
        <v>28</v>
      </c>
      <c r="B1058" s="131" t="s">
        <v>1768</v>
      </c>
      <c r="C1058" s="149">
        <v>9.24</v>
      </c>
      <c r="D1058" s="150">
        <v>1.0121100000000001</v>
      </c>
      <c r="E1058" s="150">
        <v>1.0121100000000001</v>
      </c>
      <c r="F1058" s="151">
        <v>1</v>
      </c>
      <c r="G1058" s="150">
        <f t="shared" si="32"/>
        <v>1.0121100000000001</v>
      </c>
      <c r="H1058" s="149">
        <v>1.2</v>
      </c>
      <c r="I1058" s="152">
        <f t="shared" si="33"/>
        <v>1.2145300000000001</v>
      </c>
      <c r="J1058" s="153" t="s">
        <v>60</v>
      </c>
      <c r="K1058" s="154" t="s">
        <v>60</v>
      </c>
      <c r="L1058" s="131"/>
      <c r="M1058" s="130"/>
    </row>
    <row r="1059" spans="1:13" ht="11.25" customHeight="1">
      <c r="A1059" s="131" t="s">
        <v>29</v>
      </c>
      <c r="B1059" s="131" t="s">
        <v>1768</v>
      </c>
      <c r="C1059" s="149">
        <v>12.31</v>
      </c>
      <c r="D1059" s="150">
        <v>1.6441300000000001</v>
      </c>
      <c r="E1059" s="150">
        <v>1.6441300000000001</v>
      </c>
      <c r="F1059" s="151">
        <v>1</v>
      </c>
      <c r="G1059" s="150">
        <f t="shared" si="32"/>
        <v>1.6441300000000001</v>
      </c>
      <c r="H1059" s="149">
        <v>1.2</v>
      </c>
      <c r="I1059" s="152">
        <f t="shared" si="33"/>
        <v>1.97296</v>
      </c>
      <c r="J1059" s="153" t="s">
        <v>60</v>
      </c>
      <c r="K1059" s="154" t="s">
        <v>60</v>
      </c>
      <c r="L1059" s="131"/>
      <c r="M1059" s="130"/>
    </row>
    <row r="1060" spans="1:13" ht="11.25" customHeight="1">
      <c r="A1060" s="155" t="s">
        <v>30</v>
      </c>
      <c r="B1060" s="155" t="s">
        <v>1768</v>
      </c>
      <c r="C1060" s="156">
        <v>12.31</v>
      </c>
      <c r="D1060" s="157">
        <v>2.5343200000000001</v>
      </c>
      <c r="E1060" s="157">
        <v>2.5343200000000001</v>
      </c>
      <c r="F1060" s="158">
        <v>1</v>
      </c>
      <c r="G1060" s="157">
        <f t="shared" si="32"/>
        <v>2.5343200000000001</v>
      </c>
      <c r="H1060" s="156">
        <v>1.2</v>
      </c>
      <c r="I1060" s="159">
        <f t="shared" si="33"/>
        <v>3.0411800000000002</v>
      </c>
      <c r="J1060" s="160" t="s">
        <v>60</v>
      </c>
      <c r="K1060" s="161" t="s">
        <v>60</v>
      </c>
      <c r="L1060" s="131"/>
      <c r="M1060" s="130"/>
    </row>
    <row r="1061" spans="1:13" ht="11.25" customHeight="1">
      <c r="A1061" s="142" t="s">
        <v>31</v>
      </c>
      <c r="B1061" s="142" t="s">
        <v>1769</v>
      </c>
      <c r="C1061" s="143">
        <v>2</v>
      </c>
      <c r="D1061" s="144">
        <v>0.12003</v>
      </c>
      <c r="E1061" s="144">
        <v>0.12003</v>
      </c>
      <c r="F1061" s="145">
        <v>1</v>
      </c>
      <c r="G1061" s="144">
        <f t="shared" si="32"/>
        <v>0.12003</v>
      </c>
      <c r="H1061" s="149">
        <v>1</v>
      </c>
      <c r="I1061" s="146">
        <f t="shared" si="33"/>
        <v>0.12003</v>
      </c>
      <c r="J1061" s="147" t="s">
        <v>1193</v>
      </c>
      <c r="K1061" s="148" t="s">
        <v>1193</v>
      </c>
      <c r="L1061" s="131"/>
      <c r="M1061" s="130"/>
    </row>
    <row r="1062" spans="1:13" ht="11.25" customHeight="1">
      <c r="A1062" s="131" t="s">
        <v>32</v>
      </c>
      <c r="B1062" s="131" t="s">
        <v>1769</v>
      </c>
      <c r="C1062" s="149">
        <v>2.29</v>
      </c>
      <c r="D1062" s="150">
        <v>0.16123000000000001</v>
      </c>
      <c r="E1062" s="150">
        <v>0.16123000000000001</v>
      </c>
      <c r="F1062" s="151">
        <v>1</v>
      </c>
      <c r="G1062" s="150">
        <f t="shared" si="32"/>
        <v>0.16123000000000001</v>
      </c>
      <c r="H1062" s="149">
        <v>1</v>
      </c>
      <c r="I1062" s="152">
        <f t="shared" si="33"/>
        <v>0.16123000000000001</v>
      </c>
      <c r="J1062" s="153" t="s">
        <v>1193</v>
      </c>
      <c r="K1062" s="154" t="s">
        <v>1193</v>
      </c>
      <c r="L1062" s="131"/>
      <c r="M1062" s="130"/>
    </row>
    <row r="1063" spans="1:13" ht="11.25" customHeight="1">
      <c r="A1063" s="131" t="s">
        <v>33</v>
      </c>
      <c r="B1063" s="131" t="s">
        <v>1769</v>
      </c>
      <c r="C1063" s="149">
        <v>3.27</v>
      </c>
      <c r="D1063" s="150">
        <v>0.30787999999999999</v>
      </c>
      <c r="E1063" s="150">
        <v>0.30787999999999999</v>
      </c>
      <c r="F1063" s="151">
        <v>1</v>
      </c>
      <c r="G1063" s="150">
        <f t="shared" si="32"/>
        <v>0.30787999999999999</v>
      </c>
      <c r="H1063" s="156">
        <v>1</v>
      </c>
      <c r="I1063" s="152">
        <f t="shared" si="33"/>
        <v>0.30787999999999999</v>
      </c>
      <c r="J1063" s="153" t="s">
        <v>1193</v>
      </c>
      <c r="K1063" s="154" t="s">
        <v>1193</v>
      </c>
      <c r="L1063" s="131"/>
      <c r="M1063" s="130"/>
    </row>
    <row r="1064" spans="1:13" ht="11.25" customHeight="1">
      <c r="A1064" s="155" t="s">
        <v>34</v>
      </c>
      <c r="B1064" s="155" t="s">
        <v>1769</v>
      </c>
      <c r="C1064" s="156">
        <v>14.56</v>
      </c>
      <c r="D1064" s="157">
        <v>2.5713699999999999</v>
      </c>
      <c r="E1064" s="157">
        <v>2.5713699999999999</v>
      </c>
      <c r="F1064" s="158">
        <v>1</v>
      </c>
      <c r="G1064" s="157">
        <f t="shared" si="32"/>
        <v>2.5713699999999999</v>
      </c>
      <c r="H1064" s="156">
        <v>1.2</v>
      </c>
      <c r="I1064" s="159">
        <f t="shared" si="33"/>
        <v>3.0856400000000002</v>
      </c>
      <c r="J1064" s="160" t="s">
        <v>60</v>
      </c>
      <c r="K1064" s="161" t="s">
        <v>60</v>
      </c>
      <c r="L1064" s="131"/>
      <c r="M1064" s="130"/>
    </row>
    <row r="1065" spans="1:13" ht="11.25" customHeight="1">
      <c r="A1065" s="142" t="s">
        <v>35</v>
      </c>
      <c r="B1065" s="142" t="s">
        <v>1305</v>
      </c>
      <c r="C1065" s="143">
        <v>3.2</v>
      </c>
      <c r="D1065" s="144">
        <v>1.30711</v>
      </c>
      <c r="E1065" s="144">
        <v>1.30711</v>
      </c>
      <c r="F1065" s="145">
        <v>1</v>
      </c>
      <c r="G1065" s="144">
        <f t="shared" si="32"/>
        <v>1.30711</v>
      </c>
      <c r="H1065" s="143">
        <v>1.7</v>
      </c>
      <c r="I1065" s="146">
        <f t="shared" si="33"/>
        <v>2.2220900000000001</v>
      </c>
      <c r="J1065" s="147" t="s">
        <v>1239</v>
      </c>
      <c r="K1065" s="148" t="s">
        <v>1241</v>
      </c>
      <c r="L1065" s="131"/>
      <c r="M1065" s="130"/>
    </row>
    <row r="1066" spans="1:13" ht="11.25" customHeight="1">
      <c r="A1066" s="131" t="s">
        <v>36</v>
      </c>
      <c r="B1066" s="131" t="s">
        <v>1305</v>
      </c>
      <c r="C1066" s="149">
        <v>4.8899999999999997</v>
      </c>
      <c r="D1066" s="150">
        <v>1.73068</v>
      </c>
      <c r="E1066" s="150">
        <v>1.73068</v>
      </c>
      <c r="F1066" s="151">
        <v>1</v>
      </c>
      <c r="G1066" s="150">
        <f t="shared" si="32"/>
        <v>1.73068</v>
      </c>
      <c r="H1066" s="149">
        <v>1.7</v>
      </c>
      <c r="I1066" s="152">
        <f t="shared" si="33"/>
        <v>2.9421599999999999</v>
      </c>
      <c r="J1066" s="153" t="s">
        <v>1239</v>
      </c>
      <c r="K1066" s="154" t="s">
        <v>1241</v>
      </c>
      <c r="L1066" s="131"/>
      <c r="M1066" s="130"/>
    </row>
    <row r="1067" spans="1:13" ht="11.25" customHeight="1">
      <c r="A1067" s="131" t="s">
        <v>37</v>
      </c>
      <c r="B1067" s="131" t="s">
        <v>1305</v>
      </c>
      <c r="C1067" s="149">
        <v>8.01</v>
      </c>
      <c r="D1067" s="150">
        <v>2.66031</v>
      </c>
      <c r="E1067" s="150">
        <v>2.66031</v>
      </c>
      <c r="F1067" s="151">
        <v>1</v>
      </c>
      <c r="G1067" s="150">
        <f t="shared" si="32"/>
        <v>2.66031</v>
      </c>
      <c r="H1067" s="149">
        <v>1.7</v>
      </c>
      <c r="I1067" s="152">
        <f t="shared" si="33"/>
        <v>4.5225299999999997</v>
      </c>
      <c r="J1067" s="153" t="s">
        <v>1239</v>
      </c>
      <c r="K1067" s="154" t="s">
        <v>1241</v>
      </c>
      <c r="L1067" s="131"/>
      <c r="M1067" s="130"/>
    </row>
    <row r="1068" spans="1:13" ht="11.25" customHeight="1">
      <c r="A1068" s="155" t="s">
        <v>38</v>
      </c>
      <c r="B1068" s="155" t="s">
        <v>1305</v>
      </c>
      <c r="C1068" s="156">
        <v>10.61</v>
      </c>
      <c r="D1068" s="157">
        <v>3.8092600000000001</v>
      </c>
      <c r="E1068" s="157">
        <v>3.8092600000000001</v>
      </c>
      <c r="F1068" s="158">
        <v>1</v>
      </c>
      <c r="G1068" s="157">
        <f t="shared" si="32"/>
        <v>3.8092600000000001</v>
      </c>
      <c r="H1068" s="156">
        <v>1.7</v>
      </c>
      <c r="I1068" s="159">
        <f t="shared" si="33"/>
        <v>6.4757400000000001</v>
      </c>
      <c r="J1068" s="160" t="s">
        <v>1239</v>
      </c>
      <c r="K1068" s="161" t="s">
        <v>1241</v>
      </c>
      <c r="L1068" s="131"/>
      <c r="M1068" s="130"/>
    </row>
    <row r="1069" spans="1:13" ht="11.25" customHeight="1">
      <c r="A1069" s="142" t="s">
        <v>39</v>
      </c>
      <c r="B1069" s="142" t="s">
        <v>1770</v>
      </c>
      <c r="C1069" s="143">
        <v>3.15</v>
      </c>
      <c r="D1069" s="144">
        <v>0.99690000000000001</v>
      </c>
      <c r="E1069" s="144">
        <v>0.99690000000000001</v>
      </c>
      <c r="F1069" s="145">
        <v>1</v>
      </c>
      <c r="G1069" s="144">
        <f t="shared" si="32"/>
        <v>0.99690000000000001</v>
      </c>
      <c r="H1069" s="143">
        <v>1.7</v>
      </c>
      <c r="I1069" s="146">
        <f t="shared" si="33"/>
        <v>1.6947300000000001</v>
      </c>
      <c r="J1069" s="147" t="s">
        <v>1239</v>
      </c>
      <c r="K1069" s="148" t="s">
        <v>1241</v>
      </c>
      <c r="L1069" s="131"/>
      <c r="M1069" s="130"/>
    </row>
    <row r="1070" spans="1:13" ht="11.25" customHeight="1">
      <c r="A1070" s="131" t="s">
        <v>40</v>
      </c>
      <c r="B1070" s="131" t="s">
        <v>1770</v>
      </c>
      <c r="C1070" s="149">
        <v>4.1100000000000003</v>
      </c>
      <c r="D1070" s="150">
        <v>1.3939600000000001</v>
      </c>
      <c r="E1070" s="150">
        <v>1.3939600000000001</v>
      </c>
      <c r="F1070" s="151">
        <v>1</v>
      </c>
      <c r="G1070" s="150">
        <f t="shared" si="32"/>
        <v>1.3939600000000001</v>
      </c>
      <c r="H1070" s="149">
        <v>1.7</v>
      </c>
      <c r="I1070" s="152">
        <f t="shared" si="33"/>
        <v>2.3697300000000001</v>
      </c>
      <c r="J1070" s="153" t="s">
        <v>1239</v>
      </c>
      <c r="K1070" s="154" t="s">
        <v>1241</v>
      </c>
      <c r="L1070" s="131"/>
      <c r="M1070" s="130"/>
    </row>
    <row r="1071" spans="1:13" ht="11.25" customHeight="1">
      <c r="A1071" s="131" t="s">
        <v>41</v>
      </c>
      <c r="B1071" s="131" t="s">
        <v>1770</v>
      </c>
      <c r="C1071" s="149">
        <v>9.0399999999999991</v>
      </c>
      <c r="D1071" s="150">
        <v>2.1513100000000001</v>
      </c>
      <c r="E1071" s="150">
        <v>2.1513100000000001</v>
      </c>
      <c r="F1071" s="151">
        <v>1</v>
      </c>
      <c r="G1071" s="150">
        <f t="shared" si="32"/>
        <v>2.1513100000000001</v>
      </c>
      <c r="H1071" s="149">
        <v>1.7</v>
      </c>
      <c r="I1071" s="152">
        <f t="shared" si="33"/>
        <v>3.6572300000000002</v>
      </c>
      <c r="J1071" s="153" t="s">
        <v>1239</v>
      </c>
      <c r="K1071" s="154" t="s">
        <v>1241</v>
      </c>
      <c r="L1071" s="131"/>
      <c r="M1071" s="130"/>
    </row>
    <row r="1072" spans="1:13" ht="11.25" customHeight="1">
      <c r="A1072" s="155" t="s">
        <v>42</v>
      </c>
      <c r="B1072" s="155" t="s">
        <v>1770</v>
      </c>
      <c r="C1072" s="156">
        <v>17.690000000000001</v>
      </c>
      <c r="D1072" s="157">
        <v>4.9236700000000004</v>
      </c>
      <c r="E1072" s="157">
        <v>4.9236700000000004</v>
      </c>
      <c r="F1072" s="158">
        <v>1</v>
      </c>
      <c r="G1072" s="157">
        <f t="shared" si="32"/>
        <v>4.9236700000000004</v>
      </c>
      <c r="H1072" s="156">
        <v>1.7</v>
      </c>
      <c r="I1072" s="159">
        <f t="shared" si="33"/>
        <v>8.3702400000000008</v>
      </c>
      <c r="J1072" s="160" t="s">
        <v>1239</v>
      </c>
      <c r="K1072" s="161" t="s">
        <v>1241</v>
      </c>
      <c r="L1072" s="131"/>
      <c r="M1072" s="130"/>
    </row>
    <row r="1073" spans="1:13" ht="11.25" customHeight="1">
      <c r="A1073" s="142" t="s">
        <v>43</v>
      </c>
      <c r="B1073" s="142" t="s">
        <v>1771</v>
      </c>
      <c r="C1073" s="143">
        <v>2.99</v>
      </c>
      <c r="D1073" s="144">
        <v>0.58975999999999995</v>
      </c>
      <c r="E1073" s="144">
        <v>0.58975999999999995</v>
      </c>
      <c r="F1073" s="145">
        <v>1</v>
      </c>
      <c r="G1073" s="144">
        <f t="shared" si="32"/>
        <v>0.58975999999999995</v>
      </c>
      <c r="H1073" s="143">
        <v>1.7</v>
      </c>
      <c r="I1073" s="146">
        <f t="shared" si="33"/>
        <v>1.0025900000000001</v>
      </c>
      <c r="J1073" s="147" t="s">
        <v>1239</v>
      </c>
      <c r="K1073" s="148" t="s">
        <v>1241</v>
      </c>
      <c r="L1073" s="131"/>
      <c r="M1073" s="130"/>
    </row>
    <row r="1074" spans="1:13" ht="11.25" customHeight="1">
      <c r="A1074" s="131" t="s">
        <v>44</v>
      </c>
      <c r="B1074" s="131" t="s">
        <v>1771</v>
      </c>
      <c r="C1074" s="149">
        <v>3.86</v>
      </c>
      <c r="D1074" s="150">
        <v>0.72621999999999998</v>
      </c>
      <c r="E1074" s="150">
        <v>0.72621999999999998</v>
      </c>
      <c r="F1074" s="151">
        <v>1</v>
      </c>
      <c r="G1074" s="150">
        <f t="shared" si="32"/>
        <v>0.72621999999999998</v>
      </c>
      <c r="H1074" s="149">
        <v>1.7</v>
      </c>
      <c r="I1074" s="152">
        <f t="shared" si="33"/>
        <v>1.2345699999999999</v>
      </c>
      <c r="J1074" s="153" t="s">
        <v>1239</v>
      </c>
      <c r="K1074" s="154" t="s">
        <v>1241</v>
      </c>
      <c r="L1074" s="131"/>
      <c r="M1074" s="130"/>
    </row>
    <row r="1075" spans="1:13" ht="11.25" customHeight="1">
      <c r="A1075" s="131" t="s">
        <v>45</v>
      </c>
      <c r="B1075" s="131" t="s">
        <v>1771</v>
      </c>
      <c r="C1075" s="149">
        <v>6.15</v>
      </c>
      <c r="D1075" s="150">
        <v>1.1734100000000001</v>
      </c>
      <c r="E1075" s="150">
        <v>1.1734100000000001</v>
      </c>
      <c r="F1075" s="151">
        <v>1</v>
      </c>
      <c r="G1075" s="150">
        <f t="shared" si="32"/>
        <v>1.1734100000000001</v>
      </c>
      <c r="H1075" s="149">
        <v>1.7</v>
      </c>
      <c r="I1075" s="152">
        <f t="shared" si="33"/>
        <v>1.9947999999999999</v>
      </c>
      <c r="J1075" s="153" t="s">
        <v>1239</v>
      </c>
      <c r="K1075" s="154" t="s">
        <v>1241</v>
      </c>
      <c r="L1075" s="131"/>
      <c r="M1075" s="130"/>
    </row>
    <row r="1076" spans="1:13" ht="11.25" customHeight="1">
      <c r="A1076" s="155" t="s">
        <v>46</v>
      </c>
      <c r="B1076" s="155" t="s">
        <v>1771</v>
      </c>
      <c r="C1076" s="156">
        <v>12.53</v>
      </c>
      <c r="D1076" s="157">
        <v>2.6061100000000001</v>
      </c>
      <c r="E1076" s="157">
        <v>2.6061100000000001</v>
      </c>
      <c r="F1076" s="158">
        <v>1</v>
      </c>
      <c r="G1076" s="157">
        <f t="shared" si="32"/>
        <v>2.6061100000000001</v>
      </c>
      <c r="H1076" s="156">
        <v>1.7</v>
      </c>
      <c r="I1076" s="159">
        <f t="shared" si="33"/>
        <v>4.4303900000000001</v>
      </c>
      <c r="J1076" s="160" t="s">
        <v>1239</v>
      </c>
      <c r="K1076" s="161" t="s">
        <v>1241</v>
      </c>
      <c r="L1076" s="131"/>
      <c r="M1076" s="130"/>
    </row>
    <row r="1077" spans="1:13" ht="11.25" customHeight="1">
      <c r="A1077" s="142" t="s">
        <v>47</v>
      </c>
      <c r="B1077" s="142" t="s">
        <v>1772</v>
      </c>
      <c r="C1077" s="143">
        <v>2.78</v>
      </c>
      <c r="D1077" s="144">
        <v>0.64941000000000004</v>
      </c>
      <c r="E1077" s="144">
        <v>0.64941000000000004</v>
      </c>
      <c r="F1077" s="145">
        <v>1</v>
      </c>
      <c r="G1077" s="144">
        <f t="shared" si="32"/>
        <v>0.64941000000000004</v>
      </c>
      <c r="H1077" s="143">
        <v>1.7</v>
      </c>
      <c r="I1077" s="146">
        <f t="shared" si="33"/>
        <v>1.1040000000000001</v>
      </c>
      <c r="J1077" s="147" t="s">
        <v>1239</v>
      </c>
      <c r="K1077" s="148" t="s">
        <v>1241</v>
      </c>
      <c r="L1077" s="131"/>
      <c r="M1077" s="130"/>
    </row>
    <row r="1078" spans="1:13" ht="11.25" customHeight="1">
      <c r="A1078" s="131" t="s">
        <v>48</v>
      </c>
      <c r="B1078" s="131" t="s">
        <v>1772</v>
      </c>
      <c r="C1078" s="149">
        <v>3.66</v>
      </c>
      <c r="D1078" s="150">
        <v>0.87995999999999996</v>
      </c>
      <c r="E1078" s="150">
        <v>0.87995999999999996</v>
      </c>
      <c r="F1078" s="151">
        <v>1</v>
      </c>
      <c r="G1078" s="150">
        <f t="shared" si="32"/>
        <v>0.87995999999999996</v>
      </c>
      <c r="H1078" s="149">
        <v>1.7</v>
      </c>
      <c r="I1078" s="152">
        <f t="shared" si="33"/>
        <v>1.49593</v>
      </c>
      <c r="J1078" s="153" t="s">
        <v>1239</v>
      </c>
      <c r="K1078" s="154" t="s">
        <v>1241</v>
      </c>
      <c r="L1078" s="131"/>
      <c r="M1078" s="130"/>
    </row>
    <row r="1079" spans="1:13" ht="11.25" customHeight="1">
      <c r="A1079" s="131" t="s">
        <v>49</v>
      </c>
      <c r="B1079" s="131" t="s">
        <v>1772</v>
      </c>
      <c r="C1079" s="149">
        <v>5.43</v>
      </c>
      <c r="D1079" s="150">
        <v>1.2850600000000001</v>
      </c>
      <c r="E1079" s="150">
        <v>1.2850600000000001</v>
      </c>
      <c r="F1079" s="151">
        <v>1</v>
      </c>
      <c r="G1079" s="150">
        <f t="shared" si="32"/>
        <v>1.2850600000000001</v>
      </c>
      <c r="H1079" s="149">
        <v>1.7</v>
      </c>
      <c r="I1079" s="152">
        <f t="shared" si="33"/>
        <v>2.1846000000000001</v>
      </c>
      <c r="J1079" s="153" t="s">
        <v>1239</v>
      </c>
      <c r="K1079" s="154" t="s">
        <v>1241</v>
      </c>
      <c r="L1079" s="131"/>
      <c r="M1079" s="130"/>
    </row>
    <row r="1080" spans="1:13" ht="11.25" customHeight="1">
      <c r="A1080" s="155" t="s">
        <v>50</v>
      </c>
      <c r="B1080" s="155" t="s">
        <v>1772</v>
      </c>
      <c r="C1080" s="156">
        <v>10.43</v>
      </c>
      <c r="D1080" s="157">
        <v>2.39378</v>
      </c>
      <c r="E1080" s="157">
        <v>2.39378</v>
      </c>
      <c r="F1080" s="158">
        <v>1</v>
      </c>
      <c r="G1080" s="157">
        <f t="shared" si="32"/>
        <v>2.39378</v>
      </c>
      <c r="H1080" s="156">
        <v>1.7</v>
      </c>
      <c r="I1080" s="159">
        <f t="shared" si="33"/>
        <v>4.0694299999999997</v>
      </c>
      <c r="J1080" s="160" t="s">
        <v>1239</v>
      </c>
      <c r="K1080" s="161" t="s">
        <v>1241</v>
      </c>
      <c r="L1080" s="131"/>
      <c r="M1080" s="130"/>
    </row>
    <row r="1081" spans="1:13" ht="11.25" customHeight="1">
      <c r="A1081" s="142" t="s">
        <v>51</v>
      </c>
      <c r="B1081" s="142" t="s">
        <v>1773</v>
      </c>
      <c r="C1081" s="143">
        <v>3.88</v>
      </c>
      <c r="D1081" s="144">
        <v>0.50341000000000002</v>
      </c>
      <c r="E1081" s="144">
        <v>0.50341000000000002</v>
      </c>
      <c r="F1081" s="145">
        <v>1</v>
      </c>
      <c r="G1081" s="144">
        <f t="shared" si="32"/>
        <v>0.50341000000000002</v>
      </c>
      <c r="H1081" s="143">
        <v>1.7</v>
      </c>
      <c r="I1081" s="146">
        <f t="shared" si="33"/>
        <v>0.85580000000000001</v>
      </c>
      <c r="J1081" s="147" t="s">
        <v>1239</v>
      </c>
      <c r="K1081" s="148" t="s">
        <v>1241</v>
      </c>
      <c r="L1081" s="131"/>
      <c r="M1081" s="130"/>
    </row>
    <row r="1082" spans="1:13" ht="11.25" customHeight="1">
      <c r="A1082" s="131" t="s">
        <v>52</v>
      </c>
      <c r="B1082" s="131" t="s">
        <v>1773</v>
      </c>
      <c r="C1082" s="149">
        <v>4.97</v>
      </c>
      <c r="D1082" s="150">
        <v>0.67962999999999996</v>
      </c>
      <c r="E1082" s="150">
        <v>0.67962999999999996</v>
      </c>
      <c r="F1082" s="151">
        <v>1</v>
      </c>
      <c r="G1082" s="150">
        <f t="shared" si="32"/>
        <v>0.67962999999999996</v>
      </c>
      <c r="H1082" s="149">
        <v>1.7</v>
      </c>
      <c r="I1082" s="152">
        <f t="shared" si="33"/>
        <v>1.15537</v>
      </c>
      <c r="J1082" s="153" t="s">
        <v>1239</v>
      </c>
      <c r="K1082" s="154" t="s">
        <v>1241</v>
      </c>
      <c r="L1082" s="131"/>
      <c r="M1082" s="130"/>
    </row>
    <row r="1083" spans="1:13" ht="11.25" customHeight="1">
      <c r="A1083" s="131" t="s">
        <v>53</v>
      </c>
      <c r="B1083" s="131" t="s">
        <v>1773</v>
      </c>
      <c r="C1083" s="149">
        <v>6.69</v>
      </c>
      <c r="D1083" s="150">
        <v>0.95755999999999997</v>
      </c>
      <c r="E1083" s="150">
        <v>0.95755999999999997</v>
      </c>
      <c r="F1083" s="151">
        <v>1</v>
      </c>
      <c r="G1083" s="150">
        <f t="shared" si="32"/>
        <v>0.95755999999999997</v>
      </c>
      <c r="H1083" s="149">
        <v>1.7</v>
      </c>
      <c r="I1083" s="152">
        <f t="shared" si="33"/>
        <v>1.62785</v>
      </c>
      <c r="J1083" s="153" t="s">
        <v>1239</v>
      </c>
      <c r="K1083" s="154" t="s">
        <v>1241</v>
      </c>
      <c r="L1083" s="131"/>
      <c r="M1083" s="130"/>
    </row>
    <row r="1084" spans="1:13" ht="11.25" customHeight="1">
      <c r="A1084" s="155" t="s">
        <v>54</v>
      </c>
      <c r="B1084" s="155" t="s">
        <v>1773</v>
      </c>
      <c r="C1084" s="156">
        <v>10.91</v>
      </c>
      <c r="D1084" s="157">
        <v>2.0220899999999999</v>
      </c>
      <c r="E1084" s="157">
        <v>2.0220899999999999</v>
      </c>
      <c r="F1084" s="158">
        <v>1</v>
      </c>
      <c r="G1084" s="157">
        <f t="shared" si="32"/>
        <v>2.0220899999999999</v>
      </c>
      <c r="H1084" s="156">
        <v>1.7</v>
      </c>
      <c r="I1084" s="159">
        <f t="shared" si="33"/>
        <v>3.4375499999999999</v>
      </c>
      <c r="J1084" s="160" t="s">
        <v>1239</v>
      </c>
      <c r="K1084" s="161" t="s">
        <v>1241</v>
      </c>
      <c r="L1084" s="131"/>
      <c r="M1084" s="130"/>
    </row>
    <row r="1085" spans="1:13" ht="11.25" customHeight="1">
      <c r="A1085" s="142" t="s">
        <v>55</v>
      </c>
      <c r="B1085" s="142" t="s">
        <v>1774</v>
      </c>
      <c r="C1085" s="143">
        <v>2.2400000000000002</v>
      </c>
      <c r="D1085" s="144">
        <v>0.48782999999999999</v>
      </c>
      <c r="E1085" s="144">
        <v>0.48782999999999999</v>
      </c>
      <c r="F1085" s="145">
        <v>1</v>
      </c>
      <c r="G1085" s="144">
        <f t="shared" si="32"/>
        <v>0.48782999999999999</v>
      </c>
      <c r="H1085" s="143">
        <v>1.7</v>
      </c>
      <c r="I1085" s="146">
        <f t="shared" si="33"/>
        <v>0.82930999999999999</v>
      </c>
      <c r="J1085" s="147" t="s">
        <v>1239</v>
      </c>
      <c r="K1085" s="148" t="s">
        <v>1241</v>
      </c>
      <c r="L1085" s="131"/>
      <c r="M1085" s="130"/>
    </row>
    <row r="1086" spans="1:13" ht="11.25" customHeight="1">
      <c r="A1086" s="131" t="s">
        <v>56</v>
      </c>
      <c r="B1086" s="131" t="s">
        <v>1774</v>
      </c>
      <c r="C1086" s="149">
        <v>3.06</v>
      </c>
      <c r="D1086" s="150">
        <v>0.64464999999999995</v>
      </c>
      <c r="E1086" s="150">
        <v>0.64464999999999995</v>
      </c>
      <c r="F1086" s="151">
        <v>1</v>
      </c>
      <c r="G1086" s="150">
        <f t="shared" si="32"/>
        <v>0.64464999999999995</v>
      </c>
      <c r="H1086" s="149">
        <v>1.7</v>
      </c>
      <c r="I1086" s="152">
        <f t="shared" si="33"/>
        <v>1.0959099999999999</v>
      </c>
      <c r="J1086" s="153" t="s">
        <v>1239</v>
      </c>
      <c r="K1086" s="154" t="s">
        <v>1241</v>
      </c>
      <c r="L1086" s="131"/>
      <c r="M1086" s="130"/>
    </row>
    <row r="1087" spans="1:13" ht="11.25" customHeight="1">
      <c r="A1087" s="131" t="s">
        <v>57</v>
      </c>
      <c r="B1087" s="131" t="s">
        <v>1774</v>
      </c>
      <c r="C1087" s="149">
        <v>4.43</v>
      </c>
      <c r="D1087" s="150">
        <v>0.89802999999999999</v>
      </c>
      <c r="E1087" s="150">
        <v>0.89802999999999999</v>
      </c>
      <c r="F1087" s="151">
        <v>1</v>
      </c>
      <c r="G1087" s="150">
        <f t="shared" si="32"/>
        <v>0.89802999999999999</v>
      </c>
      <c r="H1087" s="149">
        <v>1.7</v>
      </c>
      <c r="I1087" s="152">
        <f t="shared" si="33"/>
        <v>1.5266500000000001</v>
      </c>
      <c r="J1087" s="153" t="s">
        <v>1239</v>
      </c>
      <c r="K1087" s="154" t="s">
        <v>1241</v>
      </c>
      <c r="L1087" s="131"/>
      <c r="M1087" s="130"/>
    </row>
    <row r="1088" spans="1:13" ht="11.25" customHeight="1">
      <c r="A1088" s="155" t="s">
        <v>58</v>
      </c>
      <c r="B1088" s="155" t="s">
        <v>1774</v>
      </c>
      <c r="C1088" s="156">
        <v>7.4</v>
      </c>
      <c r="D1088" s="157">
        <v>1.4681200000000001</v>
      </c>
      <c r="E1088" s="157">
        <v>1.4681200000000001</v>
      </c>
      <c r="F1088" s="158">
        <v>1</v>
      </c>
      <c r="G1088" s="157">
        <f t="shared" si="32"/>
        <v>1.4681200000000001</v>
      </c>
      <c r="H1088" s="156">
        <v>1.7</v>
      </c>
      <c r="I1088" s="159">
        <f t="shared" si="33"/>
        <v>2.4958</v>
      </c>
      <c r="J1088" s="160" t="s">
        <v>1239</v>
      </c>
      <c r="K1088" s="161" t="s">
        <v>1241</v>
      </c>
      <c r="L1088" s="131"/>
      <c r="M1088" s="130"/>
    </row>
    <row r="1089" spans="1:13" ht="11.25" customHeight="1">
      <c r="A1089" s="142" t="s">
        <v>59</v>
      </c>
      <c r="B1089" s="142" t="s">
        <v>1775</v>
      </c>
      <c r="C1089" s="143">
        <v>3.69</v>
      </c>
      <c r="D1089" s="144">
        <v>1.48133</v>
      </c>
      <c r="E1089" s="144">
        <v>1.48133</v>
      </c>
      <c r="F1089" s="145">
        <v>1</v>
      </c>
      <c r="G1089" s="144">
        <f t="shared" si="32"/>
        <v>1.48133</v>
      </c>
      <c r="H1089" s="143">
        <v>1.7</v>
      </c>
      <c r="I1089" s="146">
        <f t="shared" si="33"/>
        <v>2.5182600000000002</v>
      </c>
      <c r="J1089" s="147" t="s">
        <v>1239</v>
      </c>
      <c r="K1089" s="148" t="s">
        <v>1241</v>
      </c>
      <c r="L1089" s="131"/>
      <c r="M1089" s="130"/>
    </row>
    <row r="1090" spans="1:13" ht="11.25" customHeight="1">
      <c r="A1090" s="131" t="s">
        <v>62</v>
      </c>
      <c r="B1090" s="131" t="s">
        <v>1775</v>
      </c>
      <c r="C1090" s="149">
        <v>6.15</v>
      </c>
      <c r="D1090" s="150">
        <v>2.03945</v>
      </c>
      <c r="E1090" s="150">
        <v>2.03945</v>
      </c>
      <c r="F1090" s="151">
        <v>1</v>
      </c>
      <c r="G1090" s="150">
        <f t="shared" si="32"/>
        <v>2.03945</v>
      </c>
      <c r="H1090" s="149">
        <v>1.7</v>
      </c>
      <c r="I1090" s="152">
        <f t="shared" si="33"/>
        <v>3.4670700000000001</v>
      </c>
      <c r="J1090" s="153" t="s">
        <v>1239</v>
      </c>
      <c r="K1090" s="154" t="s">
        <v>1241</v>
      </c>
      <c r="L1090" s="131"/>
      <c r="M1090" s="130"/>
    </row>
    <row r="1091" spans="1:13" ht="11.25" customHeight="1">
      <c r="A1091" s="131" t="s">
        <v>63</v>
      </c>
      <c r="B1091" s="131" t="s">
        <v>1775</v>
      </c>
      <c r="C1091" s="149">
        <v>11.13</v>
      </c>
      <c r="D1091" s="150">
        <v>3.1909299999999998</v>
      </c>
      <c r="E1091" s="150">
        <v>3.1909299999999998</v>
      </c>
      <c r="F1091" s="151">
        <v>1</v>
      </c>
      <c r="G1091" s="150">
        <f t="shared" si="32"/>
        <v>3.1909299999999998</v>
      </c>
      <c r="H1091" s="149">
        <v>1.7</v>
      </c>
      <c r="I1091" s="152">
        <f t="shared" si="33"/>
        <v>5.4245799999999997</v>
      </c>
      <c r="J1091" s="153" t="s">
        <v>1239</v>
      </c>
      <c r="K1091" s="154" t="s">
        <v>1241</v>
      </c>
      <c r="L1091" s="131"/>
      <c r="M1091" s="130"/>
    </row>
    <row r="1092" spans="1:13" ht="11.25" customHeight="1">
      <c r="A1092" s="155" t="s">
        <v>64</v>
      </c>
      <c r="B1092" s="155" t="s">
        <v>1775</v>
      </c>
      <c r="C1092" s="156">
        <v>22.93</v>
      </c>
      <c r="D1092" s="157">
        <v>5.96713</v>
      </c>
      <c r="E1092" s="157">
        <v>5.96713</v>
      </c>
      <c r="F1092" s="158">
        <v>1</v>
      </c>
      <c r="G1092" s="157">
        <f t="shared" si="32"/>
        <v>5.96713</v>
      </c>
      <c r="H1092" s="156">
        <v>1.7</v>
      </c>
      <c r="I1092" s="159">
        <f t="shared" si="33"/>
        <v>10.144119999999999</v>
      </c>
      <c r="J1092" s="160" t="s">
        <v>1239</v>
      </c>
      <c r="K1092" s="161" t="s">
        <v>1241</v>
      </c>
      <c r="L1092" s="131"/>
      <c r="M1092" s="130"/>
    </row>
    <row r="1093" spans="1:13" ht="11.25" customHeight="1">
      <c r="A1093" s="142" t="s">
        <v>65</v>
      </c>
      <c r="B1093" s="142" t="s">
        <v>1776</v>
      </c>
      <c r="C1093" s="143">
        <v>2.59</v>
      </c>
      <c r="D1093" s="144">
        <v>1.09724</v>
      </c>
      <c r="E1093" s="144">
        <v>1.09724</v>
      </c>
      <c r="F1093" s="145">
        <v>1</v>
      </c>
      <c r="G1093" s="144">
        <f t="shared" si="32"/>
        <v>1.09724</v>
      </c>
      <c r="H1093" s="143">
        <v>1.7</v>
      </c>
      <c r="I1093" s="146">
        <f t="shared" si="33"/>
        <v>1.86531</v>
      </c>
      <c r="J1093" s="147" t="s">
        <v>1239</v>
      </c>
      <c r="K1093" s="148" t="s">
        <v>1241</v>
      </c>
      <c r="L1093" s="131"/>
      <c r="M1093" s="130"/>
    </row>
    <row r="1094" spans="1:13" ht="11.25" customHeight="1">
      <c r="A1094" s="131" t="s">
        <v>66</v>
      </c>
      <c r="B1094" s="131" t="s">
        <v>1776</v>
      </c>
      <c r="C1094" s="149">
        <v>5.07</v>
      </c>
      <c r="D1094" s="150">
        <v>1.46804</v>
      </c>
      <c r="E1094" s="150">
        <v>1.46804</v>
      </c>
      <c r="F1094" s="151">
        <v>1</v>
      </c>
      <c r="G1094" s="150">
        <f t="shared" si="32"/>
        <v>1.46804</v>
      </c>
      <c r="H1094" s="149">
        <v>1.7</v>
      </c>
      <c r="I1094" s="152">
        <f t="shared" si="33"/>
        <v>2.4956700000000001</v>
      </c>
      <c r="J1094" s="153" t="s">
        <v>1239</v>
      </c>
      <c r="K1094" s="154" t="s">
        <v>1241</v>
      </c>
      <c r="L1094" s="131"/>
      <c r="M1094" s="130"/>
    </row>
    <row r="1095" spans="1:13" ht="11.25" customHeight="1">
      <c r="A1095" s="131" t="s">
        <v>67</v>
      </c>
      <c r="B1095" s="131" t="s">
        <v>1776</v>
      </c>
      <c r="C1095" s="149">
        <v>11.05</v>
      </c>
      <c r="D1095" s="150">
        <v>2.52799</v>
      </c>
      <c r="E1095" s="150">
        <v>2.52799</v>
      </c>
      <c r="F1095" s="151">
        <v>1</v>
      </c>
      <c r="G1095" s="150">
        <f t="shared" si="32"/>
        <v>2.52799</v>
      </c>
      <c r="H1095" s="149">
        <v>1.7</v>
      </c>
      <c r="I1095" s="152">
        <f t="shared" si="33"/>
        <v>4.29758</v>
      </c>
      <c r="J1095" s="153" t="s">
        <v>1239</v>
      </c>
      <c r="K1095" s="154" t="s">
        <v>1241</v>
      </c>
      <c r="L1095" s="131"/>
      <c r="M1095" s="130"/>
    </row>
    <row r="1096" spans="1:13" ht="11.25" customHeight="1">
      <c r="A1096" s="155" t="s">
        <v>68</v>
      </c>
      <c r="B1096" s="155" t="s">
        <v>1776</v>
      </c>
      <c r="C1096" s="156">
        <v>22.44</v>
      </c>
      <c r="D1096" s="157">
        <v>5.1317199999999996</v>
      </c>
      <c r="E1096" s="157">
        <v>5.1317199999999996</v>
      </c>
      <c r="F1096" s="158">
        <v>1</v>
      </c>
      <c r="G1096" s="157">
        <f t="shared" si="32"/>
        <v>5.1317199999999996</v>
      </c>
      <c r="H1096" s="156">
        <v>1.7</v>
      </c>
      <c r="I1096" s="159">
        <f t="shared" si="33"/>
        <v>8.7239199999999997</v>
      </c>
      <c r="J1096" s="160" t="s">
        <v>1239</v>
      </c>
      <c r="K1096" s="161" t="s">
        <v>1241</v>
      </c>
      <c r="L1096" s="131"/>
      <c r="M1096" s="130"/>
    </row>
    <row r="1097" spans="1:13" ht="11.25" customHeight="1">
      <c r="A1097" s="142" t="s">
        <v>69</v>
      </c>
      <c r="B1097" s="142" t="s">
        <v>1777</v>
      </c>
      <c r="C1097" s="143">
        <v>4.37</v>
      </c>
      <c r="D1097" s="144">
        <v>0.87016000000000004</v>
      </c>
      <c r="E1097" s="144">
        <v>0.87016000000000004</v>
      </c>
      <c r="F1097" s="145">
        <v>1</v>
      </c>
      <c r="G1097" s="144">
        <f t="shared" si="32"/>
        <v>0.87016000000000004</v>
      </c>
      <c r="H1097" s="143">
        <v>1.7</v>
      </c>
      <c r="I1097" s="146">
        <f t="shared" si="33"/>
        <v>1.4792700000000001</v>
      </c>
      <c r="J1097" s="147" t="s">
        <v>1239</v>
      </c>
      <c r="K1097" s="148" t="s">
        <v>1241</v>
      </c>
      <c r="L1097" s="131"/>
      <c r="M1097" s="130"/>
    </row>
    <row r="1098" spans="1:13" ht="11.25" customHeight="1">
      <c r="A1098" s="131" t="s">
        <v>70</v>
      </c>
      <c r="B1098" s="131" t="s">
        <v>1777</v>
      </c>
      <c r="C1098" s="149">
        <v>8.43</v>
      </c>
      <c r="D1098" s="150">
        <v>1.5037400000000001</v>
      </c>
      <c r="E1098" s="150">
        <v>1.5037400000000001</v>
      </c>
      <c r="F1098" s="151">
        <v>1</v>
      </c>
      <c r="G1098" s="150">
        <f t="shared" si="32"/>
        <v>1.5037400000000001</v>
      </c>
      <c r="H1098" s="149">
        <v>1.7</v>
      </c>
      <c r="I1098" s="152">
        <f t="shared" si="33"/>
        <v>2.5563600000000002</v>
      </c>
      <c r="J1098" s="153" t="s">
        <v>1239</v>
      </c>
      <c r="K1098" s="154" t="s">
        <v>1241</v>
      </c>
      <c r="L1098" s="131"/>
      <c r="M1098" s="130"/>
    </row>
    <row r="1099" spans="1:13" ht="11.25" customHeight="1">
      <c r="A1099" s="131" t="s">
        <v>71</v>
      </c>
      <c r="B1099" s="131" t="s">
        <v>1777</v>
      </c>
      <c r="C1099" s="149">
        <v>17.07</v>
      </c>
      <c r="D1099" s="150">
        <v>2.8701599999999998</v>
      </c>
      <c r="E1099" s="150">
        <v>2.8701599999999998</v>
      </c>
      <c r="F1099" s="151">
        <v>1</v>
      </c>
      <c r="G1099" s="150">
        <f t="shared" si="32"/>
        <v>2.8701599999999998</v>
      </c>
      <c r="H1099" s="149">
        <v>1.7</v>
      </c>
      <c r="I1099" s="152">
        <f t="shared" si="33"/>
        <v>4.87927</v>
      </c>
      <c r="J1099" s="153" t="s">
        <v>1239</v>
      </c>
      <c r="K1099" s="154" t="s">
        <v>1241</v>
      </c>
      <c r="L1099" s="131"/>
      <c r="M1099" s="130"/>
    </row>
    <row r="1100" spans="1:13" ht="11.25" customHeight="1">
      <c r="A1100" s="155" t="s">
        <v>72</v>
      </c>
      <c r="B1100" s="155" t="s">
        <v>1777</v>
      </c>
      <c r="C1100" s="156">
        <v>23.18</v>
      </c>
      <c r="D1100" s="157">
        <v>4.8885399999999999</v>
      </c>
      <c r="E1100" s="157">
        <v>4.8885399999999999</v>
      </c>
      <c r="F1100" s="158">
        <v>1</v>
      </c>
      <c r="G1100" s="157">
        <f t="shared" si="32"/>
        <v>4.8885399999999999</v>
      </c>
      <c r="H1100" s="156">
        <v>1.7</v>
      </c>
      <c r="I1100" s="159">
        <f t="shared" si="33"/>
        <v>8.3105200000000004</v>
      </c>
      <c r="J1100" s="160" t="s">
        <v>1239</v>
      </c>
      <c r="K1100" s="161" t="s">
        <v>1241</v>
      </c>
      <c r="L1100" s="131"/>
      <c r="M1100" s="130"/>
    </row>
    <row r="1101" spans="1:13" ht="11.25" customHeight="1">
      <c r="A1101" s="142" t="s">
        <v>73</v>
      </c>
      <c r="B1101" s="142" t="s">
        <v>1778</v>
      </c>
      <c r="C1101" s="143">
        <v>3.63</v>
      </c>
      <c r="D1101" s="144">
        <v>0.82223000000000002</v>
      </c>
      <c r="E1101" s="144">
        <v>0.82223000000000002</v>
      </c>
      <c r="F1101" s="145">
        <v>1</v>
      </c>
      <c r="G1101" s="144">
        <f t="shared" ref="G1101:G1164" si="34">ROUND(F1101*D1101,5)</f>
        <v>0.82223000000000002</v>
      </c>
      <c r="H1101" s="143">
        <v>1.7</v>
      </c>
      <c r="I1101" s="146">
        <f t="shared" ref="I1101:I1164" si="35">ROUND(H1101*G1101,5)</f>
        <v>1.3977900000000001</v>
      </c>
      <c r="J1101" s="147" t="s">
        <v>1239</v>
      </c>
      <c r="K1101" s="148" t="s">
        <v>1241</v>
      </c>
      <c r="L1101" s="131"/>
      <c r="M1101" s="130"/>
    </row>
    <row r="1102" spans="1:13" ht="11.25" customHeight="1">
      <c r="A1102" s="131" t="s">
        <v>74</v>
      </c>
      <c r="B1102" s="131" t="s">
        <v>1778</v>
      </c>
      <c r="C1102" s="149">
        <v>5.24</v>
      </c>
      <c r="D1102" s="150">
        <v>1.0159199999999999</v>
      </c>
      <c r="E1102" s="150">
        <v>1.0159199999999999</v>
      </c>
      <c r="F1102" s="151">
        <v>1</v>
      </c>
      <c r="G1102" s="150">
        <f t="shared" si="34"/>
        <v>1.0159199999999999</v>
      </c>
      <c r="H1102" s="149">
        <v>1.7</v>
      </c>
      <c r="I1102" s="152">
        <f t="shared" si="35"/>
        <v>1.72706</v>
      </c>
      <c r="J1102" s="153" t="s">
        <v>1239</v>
      </c>
      <c r="K1102" s="154" t="s">
        <v>1241</v>
      </c>
      <c r="L1102" s="131"/>
      <c r="M1102" s="130"/>
    </row>
    <row r="1103" spans="1:13" ht="11.25" customHeight="1">
      <c r="A1103" s="131" t="s">
        <v>75</v>
      </c>
      <c r="B1103" s="131" t="s">
        <v>1778</v>
      </c>
      <c r="C1103" s="149">
        <v>8.4600000000000009</v>
      </c>
      <c r="D1103" s="150">
        <v>1.58009</v>
      </c>
      <c r="E1103" s="150">
        <v>1.58009</v>
      </c>
      <c r="F1103" s="151">
        <v>1</v>
      </c>
      <c r="G1103" s="150">
        <f t="shared" si="34"/>
        <v>1.58009</v>
      </c>
      <c r="H1103" s="149">
        <v>1.7</v>
      </c>
      <c r="I1103" s="152">
        <f t="shared" si="35"/>
        <v>2.68615</v>
      </c>
      <c r="J1103" s="153" t="s">
        <v>1239</v>
      </c>
      <c r="K1103" s="154" t="s">
        <v>1241</v>
      </c>
      <c r="L1103" s="131"/>
      <c r="M1103" s="130"/>
    </row>
    <row r="1104" spans="1:13" ht="11.25" customHeight="1">
      <c r="A1104" s="155" t="s">
        <v>76</v>
      </c>
      <c r="B1104" s="155" t="s">
        <v>1778</v>
      </c>
      <c r="C1104" s="156">
        <v>14.99</v>
      </c>
      <c r="D1104" s="157">
        <v>2.9870700000000001</v>
      </c>
      <c r="E1104" s="157">
        <v>2.9870700000000001</v>
      </c>
      <c r="F1104" s="158">
        <v>1</v>
      </c>
      <c r="G1104" s="157">
        <f t="shared" si="34"/>
        <v>2.9870700000000001</v>
      </c>
      <c r="H1104" s="156">
        <v>1.7</v>
      </c>
      <c r="I1104" s="159">
        <f t="shared" si="35"/>
        <v>5.0780200000000004</v>
      </c>
      <c r="J1104" s="160" t="s">
        <v>1239</v>
      </c>
      <c r="K1104" s="161" t="s">
        <v>1241</v>
      </c>
      <c r="L1104" s="131"/>
      <c r="M1104" s="130"/>
    </row>
    <row r="1105" spans="1:13" ht="11.25" customHeight="1">
      <c r="A1105" s="142" t="s">
        <v>77</v>
      </c>
      <c r="B1105" s="142" t="s">
        <v>1779</v>
      </c>
      <c r="C1105" s="143">
        <v>2.79</v>
      </c>
      <c r="D1105" s="144">
        <v>0.63304000000000005</v>
      </c>
      <c r="E1105" s="144">
        <v>0.63304000000000005</v>
      </c>
      <c r="F1105" s="145">
        <v>1</v>
      </c>
      <c r="G1105" s="144">
        <f t="shared" si="34"/>
        <v>0.63304000000000005</v>
      </c>
      <c r="H1105" s="143">
        <v>1.7</v>
      </c>
      <c r="I1105" s="146">
        <f t="shared" si="35"/>
        <v>1.0761700000000001</v>
      </c>
      <c r="J1105" s="147" t="s">
        <v>1239</v>
      </c>
      <c r="K1105" s="148" t="s">
        <v>1241</v>
      </c>
      <c r="L1105" s="131"/>
      <c r="M1105" s="130"/>
    </row>
    <row r="1106" spans="1:13" ht="11.25" customHeight="1">
      <c r="A1106" s="131" t="s">
        <v>78</v>
      </c>
      <c r="B1106" s="131" t="s">
        <v>1779</v>
      </c>
      <c r="C1106" s="149">
        <v>5.3</v>
      </c>
      <c r="D1106" s="150">
        <v>1.11938</v>
      </c>
      <c r="E1106" s="150">
        <v>1.11938</v>
      </c>
      <c r="F1106" s="151">
        <v>1</v>
      </c>
      <c r="G1106" s="150">
        <f t="shared" si="34"/>
        <v>1.11938</v>
      </c>
      <c r="H1106" s="149">
        <v>1.7</v>
      </c>
      <c r="I1106" s="152">
        <f t="shared" si="35"/>
        <v>1.9029499999999999</v>
      </c>
      <c r="J1106" s="153" t="s">
        <v>1239</v>
      </c>
      <c r="K1106" s="154" t="s">
        <v>1241</v>
      </c>
      <c r="L1106" s="131"/>
      <c r="M1106" s="130"/>
    </row>
    <row r="1107" spans="1:13" ht="11.25" customHeight="1">
      <c r="A1107" s="131" t="s">
        <v>79</v>
      </c>
      <c r="B1107" s="131" t="s">
        <v>1779</v>
      </c>
      <c r="C1107" s="149">
        <v>9.07</v>
      </c>
      <c r="D1107" s="150">
        <v>1.8083899999999999</v>
      </c>
      <c r="E1107" s="150">
        <v>1.8083899999999999</v>
      </c>
      <c r="F1107" s="151">
        <v>1</v>
      </c>
      <c r="G1107" s="150">
        <f t="shared" si="34"/>
        <v>1.8083899999999999</v>
      </c>
      <c r="H1107" s="149">
        <v>1.7</v>
      </c>
      <c r="I1107" s="152">
        <f t="shared" si="35"/>
        <v>3.0742600000000002</v>
      </c>
      <c r="J1107" s="153" t="s">
        <v>1239</v>
      </c>
      <c r="K1107" s="154" t="s">
        <v>1241</v>
      </c>
      <c r="L1107" s="131"/>
      <c r="M1107" s="130"/>
    </row>
    <row r="1108" spans="1:13" ht="11.25" customHeight="1">
      <c r="A1108" s="155" t="s">
        <v>80</v>
      </c>
      <c r="B1108" s="155" t="s">
        <v>1779</v>
      </c>
      <c r="C1108" s="156">
        <v>13.84</v>
      </c>
      <c r="D1108" s="157">
        <v>3.2548699999999999</v>
      </c>
      <c r="E1108" s="157">
        <v>3.2548699999999999</v>
      </c>
      <c r="F1108" s="158">
        <v>1</v>
      </c>
      <c r="G1108" s="157">
        <f t="shared" si="34"/>
        <v>3.2548699999999999</v>
      </c>
      <c r="H1108" s="156">
        <v>1.7</v>
      </c>
      <c r="I1108" s="159">
        <f t="shared" si="35"/>
        <v>5.5332800000000004</v>
      </c>
      <c r="J1108" s="160" t="s">
        <v>1239</v>
      </c>
      <c r="K1108" s="161" t="s">
        <v>1241</v>
      </c>
      <c r="L1108" s="131"/>
      <c r="M1108" s="130"/>
    </row>
    <row r="1109" spans="1:13" ht="11.25" customHeight="1">
      <c r="A1109" s="142" t="s">
        <v>81</v>
      </c>
      <c r="B1109" s="142" t="s">
        <v>1780</v>
      </c>
      <c r="C1109" s="143">
        <v>2.7</v>
      </c>
      <c r="D1109" s="144">
        <v>0.5675</v>
      </c>
      <c r="E1109" s="144">
        <v>0.5675</v>
      </c>
      <c r="F1109" s="145">
        <v>1</v>
      </c>
      <c r="G1109" s="144">
        <f t="shared" si="34"/>
        <v>0.5675</v>
      </c>
      <c r="H1109" s="143">
        <v>1.7</v>
      </c>
      <c r="I1109" s="146">
        <f t="shared" si="35"/>
        <v>0.96475</v>
      </c>
      <c r="J1109" s="147" t="s">
        <v>1239</v>
      </c>
      <c r="K1109" s="148" t="s">
        <v>1241</v>
      </c>
      <c r="L1109" s="131"/>
      <c r="M1109" s="130"/>
    </row>
    <row r="1110" spans="1:13" ht="11.25" customHeight="1">
      <c r="A1110" s="131" t="s">
        <v>82</v>
      </c>
      <c r="B1110" s="131" t="s">
        <v>1780</v>
      </c>
      <c r="C1110" s="149">
        <v>3.93</v>
      </c>
      <c r="D1110" s="150">
        <v>0.72363</v>
      </c>
      <c r="E1110" s="150">
        <v>0.72363</v>
      </c>
      <c r="F1110" s="151">
        <v>1</v>
      </c>
      <c r="G1110" s="150">
        <f t="shared" si="34"/>
        <v>0.72363</v>
      </c>
      <c r="H1110" s="149">
        <v>1.7</v>
      </c>
      <c r="I1110" s="152">
        <f t="shared" si="35"/>
        <v>1.23017</v>
      </c>
      <c r="J1110" s="153" t="s">
        <v>1239</v>
      </c>
      <c r="K1110" s="154" t="s">
        <v>1241</v>
      </c>
      <c r="L1110" s="131"/>
      <c r="M1110" s="130"/>
    </row>
    <row r="1111" spans="1:13" ht="11.25" customHeight="1">
      <c r="A1111" s="131" t="s">
        <v>83</v>
      </c>
      <c r="B1111" s="131" t="s">
        <v>1780</v>
      </c>
      <c r="C1111" s="149">
        <v>6.2</v>
      </c>
      <c r="D1111" s="150">
        <v>1.0728</v>
      </c>
      <c r="E1111" s="150">
        <v>1.0728</v>
      </c>
      <c r="F1111" s="151">
        <v>1</v>
      </c>
      <c r="G1111" s="150">
        <f t="shared" si="34"/>
        <v>1.0728</v>
      </c>
      <c r="H1111" s="149">
        <v>1.7</v>
      </c>
      <c r="I1111" s="152">
        <f t="shared" si="35"/>
        <v>1.82376</v>
      </c>
      <c r="J1111" s="153" t="s">
        <v>1239</v>
      </c>
      <c r="K1111" s="154" t="s">
        <v>1241</v>
      </c>
      <c r="L1111" s="131"/>
      <c r="M1111" s="130"/>
    </row>
    <row r="1112" spans="1:13" ht="11.25" customHeight="1">
      <c r="A1112" s="155" t="s">
        <v>84</v>
      </c>
      <c r="B1112" s="155" t="s">
        <v>1780</v>
      </c>
      <c r="C1112" s="156">
        <v>10.37</v>
      </c>
      <c r="D1112" s="157">
        <v>1.8727400000000001</v>
      </c>
      <c r="E1112" s="157">
        <v>1.8727400000000001</v>
      </c>
      <c r="F1112" s="158">
        <v>1</v>
      </c>
      <c r="G1112" s="157">
        <f t="shared" si="34"/>
        <v>1.8727400000000001</v>
      </c>
      <c r="H1112" s="156">
        <v>1.7</v>
      </c>
      <c r="I1112" s="159">
        <f t="shared" si="35"/>
        <v>3.1836600000000002</v>
      </c>
      <c r="J1112" s="160" t="s">
        <v>1239</v>
      </c>
      <c r="K1112" s="161" t="s">
        <v>1241</v>
      </c>
      <c r="L1112" s="131"/>
      <c r="M1112" s="130"/>
    </row>
    <row r="1113" spans="1:13" ht="11.25" customHeight="1">
      <c r="A1113" s="142" t="s">
        <v>1378</v>
      </c>
      <c r="B1113" s="142" t="s">
        <v>1781</v>
      </c>
      <c r="C1113" s="143">
        <v>4.17</v>
      </c>
      <c r="D1113" s="144">
        <v>0.68193000000000004</v>
      </c>
      <c r="E1113" s="144">
        <v>0.68193000000000004</v>
      </c>
      <c r="F1113" s="145">
        <v>1</v>
      </c>
      <c r="G1113" s="144">
        <f t="shared" si="34"/>
        <v>0.68193000000000004</v>
      </c>
      <c r="H1113" s="143">
        <v>1.7</v>
      </c>
      <c r="I1113" s="146">
        <f t="shared" si="35"/>
        <v>1.1592800000000001</v>
      </c>
      <c r="J1113" s="147" t="s">
        <v>1239</v>
      </c>
      <c r="K1113" s="148" t="s">
        <v>1241</v>
      </c>
      <c r="L1113" s="131"/>
      <c r="M1113" s="130"/>
    </row>
    <row r="1114" spans="1:13" ht="11.25" customHeight="1">
      <c r="A1114" s="131" t="s">
        <v>1379</v>
      </c>
      <c r="B1114" s="131" t="s">
        <v>1781</v>
      </c>
      <c r="C1114" s="149">
        <v>4.17</v>
      </c>
      <c r="D1114" s="150">
        <v>0.78486</v>
      </c>
      <c r="E1114" s="150">
        <v>0.78486</v>
      </c>
      <c r="F1114" s="151">
        <v>1</v>
      </c>
      <c r="G1114" s="150">
        <f t="shared" si="34"/>
        <v>0.78486</v>
      </c>
      <c r="H1114" s="149">
        <v>1.7</v>
      </c>
      <c r="I1114" s="152">
        <f t="shared" si="35"/>
        <v>1.33426</v>
      </c>
      <c r="J1114" s="153" t="s">
        <v>1239</v>
      </c>
      <c r="K1114" s="154" t="s">
        <v>1241</v>
      </c>
      <c r="L1114" s="131"/>
      <c r="M1114" s="130"/>
    </row>
    <row r="1115" spans="1:13" ht="11.25" customHeight="1">
      <c r="A1115" s="131" t="s">
        <v>1380</v>
      </c>
      <c r="B1115" s="131" t="s">
        <v>1781</v>
      </c>
      <c r="C1115" s="149">
        <v>10.5</v>
      </c>
      <c r="D1115" s="150">
        <v>1.6722600000000001</v>
      </c>
      <c r="E1115" s="150">
        <v>1.6722600000000001</v>
      </c>
      <c r="F1115" s="151">
        <v>1</v>
      </c>
      <c r="G1115" s="150">
        <f t="shared" si="34"/>
        <v>1.6722600000000001</v>
      </c>
      <c r="H1115" s="149">
        <v>1.7</v>
      </c>
      <c r="I1115" s="152">
        <f t="shared" si="35"/>
        <v>2.8428399999999998</v>
      </c>
      <c r="J1115" s="153" t="s">
        <v>1239</v>
      </c>
      <c r="K1115" s="154" t="s">
        <v>1241</v>
      </c>
      <c r="L1115" s="131"/>
      <c r="M1115" s="130"/>
    </row>
    <row r="1116" spans="1:13" ht="11.25" customHeight="1">
      <c r="A1116" s="155" t="s">
        <v>1381</v>
      </c>
      <c r="B1116" s="155" t="s">
        <v>1781</v>
      </c>
      <c r="C1116" s="156">
        <v>24.75</v>
      </c>
      <c r="D1116" s="157">
        <v>4.98224</v>
      </c>
      <c r="E1116" s="157">
        <v>4.98224</v>
      </c>
      <c r="F1116" s="158">
        <v>1</v>
      </c>
      <c r="G1116" s="157">
        <f t="shared" si="34"/>
        <v>4.98224</v>
      </c>
      <c r="H1116" s="156">
        <v>1.7</v>
      </c>
      <c r="I1116" s="159">
        <f t="shared" si="35"/>
        <v>8.4698100000000007</v>
      </c>
      <c r="J1116" s="160" t="s">
        <v>1239</v>
      </c>
      <c r="K1116" s="161" t="s">
        <v>1241</v>
      </c>
      <c r="L1116" s="131"/>
      <c r="M1116" s="130"/>
    </row>
    <row r="1117" spans="1:13" ht="11.25" customHeight="1">
      <c r="A1117" s="142" t="s">
        <v>1382</v>
      </c>
      <c r="B1117" s="142" t="s">
        <v>1782</v>
      </c>
      <c r="C1117" s="143">
        <v>2.96</v>
      </c>
      <c r="D1117" s="144">
        <v>0.64348000000000005</v>
      </c>
      <c r="E1117" s="144">
        <v>0.64348000000000005</v>
      </c>
      <c r="F1117" s="145">
        <v>1</v>
      </c>
      <c r="G1117" s="144">
        <f t="shared" si="34"/>
        <v>0.64348000000000005</v>
      </c>
      <c r="H1117" s="143">
        <v>1.7</v>
      </c>
      <c r="I1117" s="146">
        <f t="shared" si="35"/>
        <v>1.09392</v>
      </c>
      <c r="J1117" s="147" t="s">
        <v>1239</v>
      </c>
      <c r="K1117" s="148" t="s">
        <v>1241</v>
      </c>
      <c r="L1117" s="131"/>
      <c r="M1117" s="130"/>
    </row>
    <row r="1118" spans="1:13" ht="11.25" customHeight="1">
      <c r="A1118" s="131" t="s">
        <v>1383</v>
      </c>
      <c r="B1118" s="131" t="s">
        <v>1782</v>
      </c>
      <c r="C1118" s="149">
        <v>3.73</v>
      </c>
      <c r="D1118" s="150">
        <v>0.85799000000000003</v>
      </c>
      <c r="E1118" s="150">
        <v>0.85799000000000003</v>
      </c>
      <c r="F1118" s="151">
        <v>1</v>
      </c>
      <c r="G1118" s="150">
        <f t="shared" si="34"/>
        <v>0.85799000000000003</v>
      </c>
      <c r="H1118" s="149">
        <v>1.7</v>
      </c>
      <c r="I1118" s="152">
        <f t="shared" si="35"/>
        <v>1.45858</v>
      </c>
      <c r="J1118" s="153" t="s">
        <v>1239</v>
      </c>
      <c r="K1118" s="154" t="s">
        <v>1241</v>
      </c>
      <c r="L1118" s="131"/>
      <c r="M1118" s="130"/>
    </row>
    <row r="1119" spans="1:13" ht="11.25" customHeight="1">
      <c r="A1119" s="131" t="s">
        <v>1384</v>
      </c>
      <c r="B1119" s="131" t="s">
        <v>1782</v>
      </c>
      <c r="C1119" s="149">
        <v>5.65</v>
      </c>
      <c r="D1119" s="150">
        <v>1.2948900000000001</v>
      </c>
      <c r="E1119" s="150">
        <v>1.2948900000000001</v>
      </c>
      <c r="F1119" s="151">
        <v>1</v>
      </c>
      <c r="G1119" s="150">
        <f t="shared" si="34"/>
        <v>1.2948900000000001</v>
      </c>
      <c r="H1119" s="149">
        <v>1.7</v>
      </c>
      <c r="I1119" s="152">
        <f t="shared" si="35"/>
        <v>2.2013099999999999</v>
      </c>
      <c r="J1119" s="153" t="s">
        <v>1239</v>
      </c>
      <c r="K1119" s="154" t="s">
        <v>1241</v>
      </c>
      <c r="L1119" s="131"/>
      <c r="M1119" s="130"/>
    </row>
    <row r="1120" spans="1:13" ht="11.25" customHeight="1">
      <c r="A1120" s="155" t="s">
        <v>1385</v>
      </c>
      <c r="B1120" s="155" t="s">
        <v>1782</v>
      </c>
      <c r="C1120" s="156">
        <v>13.99</v>
      </c>
      <c r="D1120" s="157">
        <v>2.6906500000000002</v>
      </c>
      <c r="E1120" s="157">
        <v>2.6906500000000002</v>
      </c>
      <c r="F1120" s="158">
        <v>1</v>
      </c>
      <c r="G1120" s="157">
        <f t="shared" si="34"/>
        <v>2.6906500000000002</v>
      </c>
      <c r="H1120" s="156">
        <v>1.7</v>
      </c>
      <c r="I1120" s="159">
        <f t="shared" si="35"/>
        <v>4.5741100000000001</v>
      </c>
      <c r="J1120" s="160" t="s">
        <v>1239</v>
      </c>
      <c r="K1120" s="161" t="s">
        <v>1241</v>
      </c>
      <c r="L1120" s="131"/>
      <c r="M1120" s="130"/>
    </row>
    <row r="1121" spans="1:13" ht="11.25" customHeight="1">
      <c r="A1121" s="142" t="s">
        <v>85</v>
      </c>
      <c r="B1121" s="142" t="s">
        <v>1783</v>
      </c>
      <c r="C1121" s="143">
        <v>4.12</v>
      </c>
      <c r="D1121" s="144">
        <v>1.03874</v>
      </c>
      <c r="E1121" s="144">
        <v>1.03874</v>
      </c>
      <c r="F1121" s="145">
        <v>1</v>
      </c>
      <c r="G1121" s="144">
        <f t="shared" si="34"/>
        <v>1.03874</v>
      </c>
      <c r="H1121" s="143">
        <v>1.7</v>
      </c>
      <c r="I1121" s="146">
        <f t="shared" si="35"/>
        <v>1.76586</v>
      </c>
      <c r="J1121" s="147" t="s">
        <v>1239</v>
      </c>
      <c r="K1121" s="148" t="s">
        <v>1241</v>
      </c>
      <c r="L1121" s="131"/>
      <c r="M1121" s="130"/>
    </row>
    <row r="1122" spans="1:13" ht="11.25" customHeight="1">
      <c r="A1122" s="131" t="s">
        <v>86</v>
      </c>
      <c r="B1122" s="131" t="s">
        <v>1783</v>
      </c>
      <c r="C1122" s="149">
        <v>6.14</v>
      </c>
      <c r="D1122" s="150">
        <v>1.5195099999999999</v>
      </c>
      <c r="E1122" s="150">
        <v>1.5195099999999999</v>
      </c>
      <c r="F1122" s="151">
        <v>1</v>
      </c>
      <c r="G1122" s="150">
        <f t="shared" si="34"/>
        <v>1.5195099999999999</v>
      </c>
      <c r="H1122" s="149">
        <v>1.7</v>
      </c>
      <c r="I1122" s="152">
        <f t="shared" si="35"/>
        <v>2.58317</v>
      </c>
      <c r="J1122" s="153" t="s">
        <v>1239</v>
      </c>
      <c r="K1122" s="154" t="s">
        <v>1241</v>
      </c>
      <c r="L1122" s="131"/>
      <c r="M1122" s="130"/>
    </row>
    <row r="1123" spans="1:13" ht="11.25" customHeight="1">
      <c r="A1123" s="131" t="s">
        <v>87</v>
      </c>
      <c r="B1123" s="131" t="s">
        <v>1783</v>
      </c>
      <c r="C1123" s="149">
        <v>10.3</v>
      </c>
      <c r="D1123" s="150">
        <v>2.3900700000000001</v>
      </c>
      <c r="E1123" s="150">
        <v>2.3900700000000001</v>
      </c>
      <c r="F1123" s="151">
        <v>1</v>
      </c>
      <c r="G1123" s="150">
        <f t="shared" si="34"/>
        <v>2.3900700000000001</v>
      </c>
      <c r="H1123" s="149">
        <v>1.7</v>
      </c>
      <c r="I1123" s="152">
        <f t="shared" si="35"/>
        <v>4.0631199999999996</v>
      </c>
      <c r="J1123" s="153" t="s">
        <v>1239</v>
      </c>
      <c r="K1123" s="154" t="s">
        <v>1241</v>
      </c>
      <c r="L1123" s="131"/>
      <c r="M1123" s="130"/>
    </row>
    <row r="1124" spans="1:13" ht="11.25" customHeight="1">
      <c r="A1124" s="155" t="s">
        <v>88</v>
      </c>
      <c r="B1124" s="155" t="s">
        <v>1783</v>
      </c>
      <c r="C1124" s="156">
        <v>16.03</v>
      </c>
      <c r="D1124" s="157">
        <v>4.2931400000000002</v>
      </c>
      <c r="E1124" s="157">
        <v>4.2931400000000002</v>
      </c>
      <c r="F1124" s="158">
        <v>1</v>
      </c>
      <c r="G1124" s="157">
        <f t="shared" si="34"/>
        <v>4.2931400000000002</v>
      </c>
      <c r="H1124" s="156">
        <v>1.7</v>
      </c>
      <c r="I1124" s="159">
        <f t="shared" si="35"/>
        <v>7.2983399999999996</v>
      </c>
      <c r="J1124" s="160" t="s">
        <v>1239</v>
      </c>
      <c r="K1124" s="161" t="s">
        <v>1241</v>
      </c>
      <c r="L1124" s="131"/>
      <c r="M1124" s="130"/>
    </row>
    <row r="1125" spans="1:13" ht="11.25" customHeight="1">
      <c r="A1125" s="142" t="s">
        <v>89</v>
      </c>
      <c r="B1125" s="142" t="s">
        <v>1784</v>
      </c>
      <c r="C1125" s="143">
        <v>4.3</v>
      </c>
      <c r="D1125" s="144">
        <v>1.0128699999999999</v>
      </c>
      <c r="E1125" s="144">
        <v>1.0128699999999999</v>
      </c>
      <c r="F1125" s="145">
        <v>1</v>
      </c>
      <c r="G1125" s="144">
        <f t="shared" si="34"/>
        <v>1.0128699999999999</v>
      </c>
      <c r="H1125" s="143">
        <v>1.7</v>
      </c>
      <c r="I1125" s="146">
        <f t="shared" si="35"/>
        <v>1.7218800000000001</v>
      </c>
      <c r="J1125" s="147" t="s">
        <v>1239</v>
      </c>
      <c r="K1125" s="148" t="s">
        <v>1241</v>
      </c>
      <c r="L1125" s="131"/>
      <c r="M1125" s="130"/>
    </row>
    <row r="1126" spans="1:13" ht="11.25" customHeight="1">
      <c r="A1126" s="131" t="s">
        <v>90</v>
      </c>
      <c r="B1126" s="131" t="s">
        <v>1784</v>
      </c>
      <c r="C1126" s="149">
        <v>6.01</v>
      </c>
      <c r="D1126" s="150">
        <v>1.3157399999999999</v>
      </c>
      <c r="E1126" s="150">
        <v>1.3157399999999999</v>
      </c>
      <c r="F1126" s="151">
        <v>1</v>
      </c>
      <c r="G1126" s="150">
        <f t="shared" si="34"/>
        <v>1.3157399999999999</v>
      </c>
      <c r="H1126" s="149">
        <v>1.7</v>
      </c>
      <c r="I1126" s="152">
        <f t="shared" si="35"/>
        <v>2.2367599999999999</v>
      </c>
      <c r="J1126" s="153" t="s">
        <v>1239</v>
      </c>
      <c r="K1126" s="154" t="s">
        <v>1241</v>
      </c>
      <c r="L1126" s="131"/>
      <c r="M1126" s="130"/>
    </row>
    <row r="1127" spans="1:13" ht="11.25" customHeight="1">
      <c r="A1127" s="131" t="s">
        <v>91</v>
      </c>
      <c r="B1127" s="131" t="s">
        <v>1784</v>
      </c>
      <c r="C1127" s="149">
        <v>10.06</v>
      </c>
      <c r="D1127" s="150">
        <v>2.1932299999999998</v>
      </c>
      <c r="E1127" s="150">
        <v>2.1932299999999998</v>
      </c>
      <c r="F1127" s="151">
        <v>1</v>
      </c>
      <c r="G1127" s="150">
        <f t="shared" si="34"/>
        <v>2.1932299999999998</v>
      </c>
      <c r="H1127" s="149">
        <v>1.7</v>
      </c>
      <c r="I1127" s="152">
        <f t="shared" si="35"/>
        <v>3.7284899999999999</v>
      </c>
      <c r="J1127" s="153" t="s">
        <v>1239</v>
      </c>
      <c r="K1127" s="154" t="s">
        <v>1241</v>
      </c>
      <c r="L1127" s="131"/>
      <c r="M1127" s="130"/>
    </row>
    <row r="1128" spans="1:13" ht="11.25" customHeight="1">
      <c r="A1128" s="155" t="s">
        <v>92</v>
      </c>
      <c r="B1128" s="155" t="s">
        <v>1784</v>
      </c>
      <c r="C1128" s="156">
        <v>17.079999999999998</v>
      </c>
      <c r="D1128" s="157">
        <v>4.07951</v>
      </c>
      <c r="E1128" s="157">
        <v>4.07951</v>
      </c>
      <c r="F1128" s="158">
        <v>1</v>
      </c>
      <c r="G1128" s="157">
        <f t="shared" si="34"/>
        <v>4.07951</v>
      </c>
      <c r="H1128" s="156">
        <v>1.7</v>
      </c>
      <c r="I1128" s="159">
        <f t="shared" si="35"/>
        <v>6.9351700000000003</v>
      </c>
      <c r="J1128" s="160" t="s">
        <v>1239</v>
      </c>
      <c r="K1128" s="161" t="s">
        <v>1241</v>
      </c>
      <c r="L1128" s="131"/>
      <c r="M1128" s="130"/>
    </row>
    <row r="1129" spans="1:13" ht="11.25" customHeight="1">
      <c r="A1129" s="142" t="s">
        <v>93</v>
      </c>
      <c r="B1129" s="142" t="s">
        <v>1785</v>
      </c>
      <c r="C1129" s="143">
        <v>3.03</v>
      </c>
      <c r="D1129" s="144">
        <v>0.55642999999999998</v>
      </c>
      <c r="E1129" s="144">
        <v>0.55642999999999998</v>
      </c>
      <c r="F1129" s="145">
        <v>1</v>
      </c>
      <c r="G1129" s="144">
        <f t="shared" si="34"/>
        <v>0.55642999999999998</v>
      </c>
      <c r="H1129" s="143">
        <v>1.7</v>
      </c>
      <c r="I1129" s="146">
        <f t="shared" si="35"/>
        <v>0.94593000000000005</v>
      </c>
      <c r="J1129" s="147" t="s">
        <v>1239</v>
      </c>
      <c r="K1129" s="148" t="s">
        <v>1241</v>
      </c>
      <c r="L1129" s="131"/>
      <c r="M1129" s="130"/>
    </row>
    <row r="1130" spans="1:13" ht="11.25" customHeight="1">
      <c r="A1130" s="131" t="s">
        <v>94</v>
      </c>
      <c r="B1130" s="131" t="s">
        <v>1785</v>
      </c>
      <c r="C1130" s="149">
        <v>3.95</v>
      </c>
      <c r="D1130" s="150">
        <v>0.71799000000000002</v>
      </c>
      <c r="E1130" s="150">
        <v>0.71799000000000002</v>
      </c>
      <c r="F1130" s="151">
        <v>1</v>
      </c>
      <c r="G1130" s="150">
        <f t="shared" si="34"/>
        <v>0.71799000000000002</v>
      </c>
      <c r="H1130" s="149">
        <v>1.7</v>
      </c>
      <c r="I1130" s="152">
        <f t="shared" si="35"/>
        <v>1.22058</v>
      </c>
      <c r="J1130" s="153" t="s">
        <v>1239</v>
      </c>
      <c r="K1130" s="154" t="s">
        <v>1241</v>
      </c>
      <c r="L1130" s="131"/>
      <c r="M1130" s="130"/>
    </row>
    <row r="1131" spans="1:13" ht="11.25" customHeight="1">
      <c r="A1131" s="131" t="s">
        <v>95</v>
      </c>
      <c r="B1131" s="131" t="s">
        <v>1785</v>
      </c>
      <c r="C1131" s="149">
        <v>5.64</v>
      </c>
      <c r="D1131" s="150">
        <v>1.0531999999999999</v>
      </c>
      <c r="E1131" s="150">
        <v>1.0531999999999999</v>
      </c>
      <c r="F1131" s="151">
        <v>1</v>
      </c>
      <c r="G1131" s="150">
        <f t="shared" si="34"/>
        <v>1.0531999999999999</v>
      </c>
      <c r="H1131" s="149">
        <v>1.7</v>
      </c>
      <c r="I1131" s="152">
        <f t="shared" si="35"/>
        <v>1.79044</v>
      </c>
      <c r="J1131" s="153" t="s">
        <v>1239</v>
      </c>
      <c r="K1131" s="154" t="s">
        <v>1241</v>
      </c>
      <c r="L1131" s="131"/>
      <c r="M1131" s="130"/>
    </row>
    <row r="1132" spans="1:13" ht="11.25" customHeight="1">
      <c r="A1132" s="155" t="s">
        <v>96</v>
      </c>
      <c r="B1132" s="155" t="s">
        <v>1785</v>
      </c>
      <c r="C1132" s="156">
        <v>8.33</v>
      </c>
      <c r="D1132" s="157">
        <v>1.80027</v>
      </c>
      <c r="E1132" s="157">
        <v>1.80027</v>
      </c>
      <c r="F1132" s="158">
        <v>1</v>
      </c>
      <c r="G1132" s="157">
        <f t="shared" si="34"/>
        <v>1.80027</v>
      </c>
      <c r="H1132" s="156">
        <v>1.7</v>
      </c>
      <c r="I1132" s="159">
        <f t="shared" si="35"/>
        <v>3.06046</v>
      </c>
      <c r="J1132" s="160" t="s">
        <v>1239</v>
      </c>
      <c r="K1132" s="161" t="s">
        <v>1241</v>
      </c>
      <c r="L1132" s="131"/>
      <c r="M1132" s="130"/>
    </row>
    <row r="1133" spans="1:13" ht="11.25" customHeight="1">
      <c r="A1133" s="142" t="s">
        <v>97</v>
      </c>
      <c r="B1133" s="142" t="s">
        <v>1786</v>
      </c>
      <c r="C1133" s="143">
        <v>3.36</v>
      </c>
      <c r="D1133" s="144">
        <v>0.53851000000000004</v>
      </c>
      <c r="E1133" s="144">
        <v>0.53851000000000004</v>
      </c>
      <c r="F1133" s="145">
        <v>1</v>
      </c>
      <c r="G1133" s="144">
        <f t="shared" si="34"/>
        <v>0.53851000000000004</v>
      </c>
      <c r="H1133" s="143">
        <v>1.7</v>
      </c>
      <c r="I1133" s="146">
        <f t="shared" si="35"/>
        <v>0.91547000000000001</v>
      </c>
      <c r="J1133" s="147" t="s">
        <v>1239</v>
      </c>
      <c r="K1133" s="148" t="s">
        <v>1241</v>
      </c>
      <c r="L1133" s="131"/>
      <c r="M1133" s="130"/>
    </row>
    <row r="1134" spans="1:13" ht="11.25" customHeight="1">
      <c r="A1134" s="131" t="s">
        <v>98</v>
      </c>
      <c r="B1134" s="131" t="s">
        <v>1786</v>
      </c>
      <c r="C1134" s="149">
        <v>4.2699999999999996</v>
      </c>
      <c r="D1134" s="150">
        <v>0.71304999999999996</v>
      </c>
      <c r="E1134" s="150">
        <v>0.71304999999999996</v>
      </c>
      <c r="F1134" s="151">
        <v>1</v>
      </c>
      <c r="G1134" s="150">
        <f t="shared" si="34"/>
        <v>0.71304999999999996</v>
      </c>
      <c r="H1134" s="149">
        <v>1.7</v>
      </c>
      <c r="I1134" s="152">
        <f t="shared" si="35"/>
        <v>1.2121900000000001</v>
      </c>
      <c r="J1134" s="153" t="s">
        <v>1239</v>
      </c>
      <c r="K1134" s="154" t="s">
        <v>1241</v>
      </c>
      <c r="L1134" s="131"/>
      <c r="M1134" s="130"/>
    </row>
    <row r="1135" spans="1:13" ht="11.25" customHeight="1">
      <c r="A1135" s="131" t="s">
        <v>99</v>
      </c>
      <c r="B1135" s="131" t="s">
        <v>1786</v>
      </c>
      <c r="C1135" s="149">
        <v>6.47</v>
      </c>
      <c r="D1135" s="150">
        <v>1.1328400000000001</v>
      </c>
      <c r="E1135" s="150">
        <v>1.1328400000000001</v>
      </c>
      <c r="F1135" s="151">
        <v>1</v>
      </c>
      <c r="G1135" s="150">
        <f t="shared" si="34"/>
        <v>1.1328400000000001</v>
      </c>
      <c r="H1135" s="149">
        <v>1.7</v>
      </c>
      <c r="I1135" s="152">
        <f t="shared" si="35"/>
        <v>1.9258299999999999</v>
      </c>
      <c r="J1135" s="153" t="s">
        <v>1239</v>
      </c>
      <c r="K1135" s="154" t="s">
        <v>1241</v>
      </c>
      <c r="L1135" s="131"/>
      <c r="M1135" s="130"/>
    </row>
    <row r="1136" spans="1:13" ht="11.25" customHeight="1">
      <c r="A1136" s="155" t="s">
        <v>100</v>
      </c>
      <c r="B1136" s="155" t="s">
        <v>1786</v>
      </c>
      <c r="C1136" s="156">
        <v>10.06</v>
      </c>
      <c r="D1136" s="157">
        <v>2.0295999999999998</v>
      </c>
      <c r="E1136" s="157">
        <v>2.0295999999999998</v>
      </c>
      <c r="F1136" s="158">
        <v>1</v>
      </c>
      <c r="G1136" s="157">
        <f t="shared" si="34"/>
        <v>2.0295999999999998</v>
      </c>
      <c r="H1136" s="156">
        <v>1.7</v>
      </c>
      <c r="I1136" s="159">
        <f t="shared" si="35"/>
        <v>3.4503200000000001</v>
      </c>
      <c r="J1136" s="160" t="s">
        <v>1239</v>
      </c>
      <c r="K1136" s="161" t="s">
        <v>1241</v>
      </c>
      <c r="L1136" s="131"/>
      <c r="M1136" s="130"/>
    </row>
    <row r="1137" spans="1:13" ht="11.25" customHeight="1">
      <c r="A1137" s="142" t="s">
        <v>101</v>
      </c>
      <c r="B1137" s="142" t="s">
        <v>1787</v>
      </c>
      <c r="C1137" s="143">
        <v>2.2200000000000002</v>
      </c>
      <c r="D1137" s="144">
        <v>0.37939000000000001</v>
      </c>
      <c r="E1137" s="144">
        <v>0.37939000000000001</v>
      </c>
      <c r="F1137" s="145">
        <v>1</v>
      </c>
      <c r="G1137" s="144">
        <f t="shared" si="34"/>
        <v>0.37939000000000001</v>
      </c>
      <c r="H1137" s="143">
        <v>1.7</v>
      </c>
      <c r="I1137" s="146">
        <f t="shared" si="35"/>
        <v>0.64495999999999998</v>
      </c>
      <c r="J1137" s="147" t="s">
        <v>1239</v>
      </c>
      <c r="K1137" s="148" t="s">
        <v>1241</v>
      </c>
      <c r="L1137" s="131"/>
      <c r="M1137" s="130"/>
    </row>
    <row r="1138" spans="1:13" ht="11.25" customHeight="1">
      <c r="A1138" s="131" t="s">
        <v>102</v>
      </c>
      <c r="B1138" s="131" t="s">
        <v>1787</v>
      </c>
      <c r="C1138" s="149">
        <v>2.88</v>
      </c>
      <c r="D1138" s="150">
        <v>0.54537999999999998</v>
      </c>
      <c r="E1138" s="150">
        <v>0.54537999999999998</v>
      </c>
      <c r="F1138" s="151">
        <v>1</v>
      </c>
      <c r="G1138" s="150">
        <f t="shared" si="34"/>
        <v>0.54537999999999998</v>
      </c>
      <c r="H1138" s="149">
        <v>1.7</v>
      </c>
      <c r="I1138" s="152">
        <f t="shared" si="35"/>
        <v>0.92715000000000003</v>
      </c>
      <c r="J1138" s="153" t="s">
        <v>1239</v>
      </c>
      <c r="K1138" s="154" t="s">
        <v>1241</v>
      </c>
      <c r="L1138" s="131"/>
      <c r="M1138" s="130"/>
    </row>
    <row r="1139" spans="1:13" ht="11.25" customHeight="1">
      <c r="A1139" s="131" t="s">
        <v>103</v>
      </c>
      <c r="B1139" s="131" t="s">
        <v>1787</v>
      </c>
      <c r="C1139" s="149">
        <v>3.93</v>
      </c>
      <c r="D1139" s="150">
        <v>0.74195999999999995</v>
      </c>
      <c r="E1139" s="150">
        <v>0.74195999999999995</v>
      </c>
      <c r="F1139" s="151">
        <v>1</v>
      </c>
      <c r="G1139" s="150">
        <f t="shared" si="34"/>
        <v>0.74195999999999995</v>
      </c>
      <c r="H1139" s="149">
        <v>1.7</v>
      </c>
      <c r="I1139" s="152">
        <f t="shared" si="35"/>
        <v>1.2613300000000001</v>
      </c>
      <c r="J1139" s="153" t="s">
        <v>1239</v>
      </c>
      <c r="K1139" s="154" t="s">
        <v>1241</v>
      </c>
      <c r="L1139" s="131"/>
      <c r="M1139" s="130"/>
    </row>
    <row r="1140" spans="1:13" ht="11.25" customHeight="1">
      <c r="A1140" s="155" t="s">
        <v>104</v>
      </c>
      <c r="B1140" s="155" t="s">
        <v>1787</v>
      </c>
      <c r="C1140" s="156">
        <v>5.97</v>
      </c>
      <c r="D1140" s="157">
        <v>1.1525099999999999</v>
      </c>
      <c r="E1140" s="157">
        <v>1.1525099999999999</v>
      </c>
      <c r="F1140" s="158">
        <v>1</v>
      </c>
      <c r="G1140" s="157">
        <f t="shared" si="34"/>
        <v>1.1525099999999999</v>
      </c>
      <c r="H1140" s="156">
        <v>1.7</v>
      </c>
      <c r="I1140" s="159">
        <f t="shared" si="35"/>
        <v>1.9592700000000001</v>
      </c>
      <c r="J1140" s="160" t="s">
        <v>1239</v>
      </c>
      <c r="K1140" s="161" t="s">
        <v>1241</v>
      </c>
      <c r="L1140" s="131"/>
      <c r="M1140" s="130"/>
    </row>
    <row r="1141" spans="1:13" ht="11.25" customHeight="1">
      <c r="A1141" s="142" t="s">
        <v>105</v>
      </c>
      <c r="B1141" s="142" t="s">
        <v>1788</v>
      </c>
      <c r="C1141" s="143">
        <v>2.0699999999999998</v>
      </c>
      <c r="D1141" s="144">
        <v>0.35370000000000001</v>
      </c>
      <c r="E1141" s="144">
        <v>0.35370000000000001</v>
      </c>
      <c r="F1141" s="145">
        <v>1</v>
      </c>
      <c r="G1141" s="144">
        <f t="shared" si="34"/>
        <v>0.35370000000000001</v>
      </c>
      <c r="H1141" s="143">
        <v>1.7</v>
      </c>
      <c r="I1141" s="146">
        <f t="shared" si="35"/>
        <v>0.60128999999999999</v>
      </c>
      <c r="J1141" s="147" t="s">
        <v>1239</v>
      </c>
      <c r="K1141" s="148" t="s">
        <v>1241</v>
      </c>
      <c r="L1141" s="131"/>
      <c r="M1141" s="130"/>
    </row>
    <row r="1142" spans="1:13" ht="11.25" customHeight="1">
      <c r="A1142" s="131" t="s">
        <v>106</v>
      </c>
      <c r="B1142" s="131" t="s">
        <v>1788</v>
      </c>
      <c r="C1142" s="149">
        <v>2.73</v>
      </c>
      <c r="D1142" s="150">
        <v>0.50707000000000002</v>
      </c>
      <c r="E1142" s="150">
        <v>0.50707000000000002</v>
      </c>
      <c r="F1142" s="151">
        <v>1</v>
      </c>
      <c r="G1142" s="150">
        <f t="shared" si="34"/>
        <v>0.50707000000000002</v>
      </c>
      <c r="H1142" s="149">
        <v>1.7</v>
      </c>
      <c r="I1142" s="152">
        <f t="shared" si="35"/>
        <v>0.86202000000000001</v>
      </c>
      <c r="J1142" s="153" t="s">
        <v>1239</v>
      </c>
      <c r="K1142" s="154" t="s">
        <v>1241</v>
      </c>
      <c r="L1142" s="131"/>
      <c r="M1142" s="130"/>
    </row>
    <row r="1143" spans="1:13" ht="11.25" customHeight="1">
      <c r="A1143" s="131" t="s">
        <v>107</v>
      </c>
      <c r="B1143" s="131" t="s">
        <v>1788</v>
      </c>
      <c r="C1143" s="149">
        <v>4.25</v>
      </c>
      <c r="D1143" s="150">
        <v>0.76595999999999997</v>
      </c>
      <c r="E1143" s="150">
        <v>0.76595999999999997</v>
      </c>
      <c r="F1143" s="151">
        <v>1</v>
      </c>
      <c r="G1143" s="150">
        <f t="shared" si="34"/>
        <v>0.76595999999999997</v>
      </c>
      <c r="H1143" s="149">
        <v>1.7</v>
      </c>
      <c r="I1143" s="152">
        <f t="shared" si="35"/>
        <v>1.30213</v>
      </c>
      <c r="J1143" s="153" t="s">
        <v>1239</v>
      </c>
      <c r="K1143" s="154" t="s">
        <v>1241</v>
      </c>
      <c r="L1143" s="131"/>
      <c r="M1143" s="130"/>
    </row>
    <row r="1144" spans="1:13" ht="11.25" customHeight="1">
      <c r="A1144" s="155" t="s">
        <v>108</v>
      </c>
      <c r="B1144" s="155" t="s">
        <v>1788</v>
      </c>
      <c r="C1144" s="156">
        <v>8.61</v>
      </c>
      <c r="D1144" s="157">
        <v>1.6070500000000001</v>
      </c>
      <c r="E1144" s="157">
        <v>1.6070500000000001</v>
      </c>
      <c r="F1144" s="158">
        <v>1</v>
      </c>
      <c r="G1144" s="157">
        <f t="shared" si="34"/>
        <v>1.6070500000000001</v>
      </c>
      <c r="H1144" s="156">
        <v>1.7</v>
      </c>
      <c r="I1144" s="159">
        <f t="shared" si="35"/>
        <v>2.7319900000000001</v>
      </c>
      <c r="J1144" s="160" t="s">
        <v>1239</v>
      </c>
      <c r="K1144" s="161" t="s">
        <v>1241</v>
      </c>
      <c r="L1144" s="131"/>
      <c r="M1144" s="130"/>
    </row>
    <row r="1145" spans="1:13" ht="11.25" customHeight="1">
      <c r="A1145" s="142" t="s">
        <v>109</v>
      </c>
      <c r="B1145" s="142" t="s">
        <v>1789</v>
      </c>
      <c r="C1145" s="143">
        <v>3.48</v>
      </c>
      <c r="D1145" s="144">
        <v>0.53586</v>
      </c>
      <c r="E1145" s="144">
        <v>0.53586</v>
      </c>
      <c r="F1145" s="145">
        <v>1</v>
      </c>
      <c r="G1145" s="144">
        <f t="shared" si="34"/>
        <v>0.53586</v>
      </c>
      <c r="H1145" s="143">
        <v>1.7</v>
      </c>
      <c r="I1145" s="146">
        <f t="shared" si="35"/>
        <v>0.91095999999999999</v>
      </c>
      <c r="J1145" s="147" t="s">
        <v>1239</v>
      </c>
      <c r="K1145" s="148" t="s">
        <v>1241</v>
      </c>
      <c r="L1145" s="131"/>
      <c r="M1145" s="130"/>
    </row>
    <row r="1146" spans="1:13" ht="11.25" customHeight="1">
      <c r="A1146" s="131" t="s">
        <v>110</v>
      </c>
      <c r="B1146" s="131" t="s">
        <v>1789</v>
      </c>
      <c r="C1146" s="149">
        <v>4.1500000000000004</v>
      </c>
      <c r="D1146" s="150">
        <v>0.66222999999999999</v>
      </c>
      <c r="E1146" s="150">
        <v>0.66222999999999999</v>
      </c>
      <c r="F1146" s="151">
        <v>1</v>
      </c>
      <c r="G1146" s="150">
        <f t="shared" si="34"/>
        <v>0.66222999999999999</v>
      </c>
      <c r="H1146" s="149">
        <v>1.7</v>
      </c>
      <c r="I1146" s="152">
        <f t="shared" si="35"/>
        <v>1.1257900000000001</v>
      </c>
      <c r="J1146" s="153" t="s">
        <v>1239</v>
      </c>
      <c r="K1146" s="154" t="s">
        <v>1241</v>
      </c>
      <c r="L1146" s="131"/>
      <c r="M1146" s="130"/>
    </row>
    <row r="1147" spans="1:13" ht="11.25" customHeight="1">
      <c r="A1147" s="131" t="s">
        <v>111</v>
      </c>
      <c r="B1147" s="131" t="s">
        <v>1789</v>
      </c>
      <c r="C1147" s="149">
        <v>6.44</v>
      </c>
      <c r="D1147" s="150">
        <v>1.11758</v>
      </c>
      <c r="E1147" s="150">
        <v>1.11758</v>
      </c>
      <c r="F1147" s="151">
        <v>1</v>
      </c>
      <c r="G1147" s="150">
        <f t="shared" si="34"/>
        <v>1.11758</v>
      </c>
      <c r="H1147" s="149">
        <v>1.7</v>
      </c>
      <c r="I1147" s="152">
        <f t="shared" si="35"/>
        <v>1.8998900000000001</v>
      </c>
      <c r="J1147" s="153" t="s">
        <v>1239</v>
      </c>
      <c r="K1147" s="154" t="s">
        <v>1241</v>
      </c>
      <c r="L1147" s="131"/>
      <c r="M1147" s="130"/>
    </row>
    <row r="1148" spans="1:13" ht="11.25" customHeight="1">
      <c r="A1148" s="155" t="s">
        <v>112</v>
      </c>
      <c r="B1148" s="155" t="s">
        <v>1789</v>
      </c>
      <c r="C1148" s="156">
        <v>11.46</v>
      </c>
      <c r="D1148" s="157">
        <v>2.2762899999999999</v>
      </c>
      <c r="E1148" s="157">
        <v>2.2762899999999999</v>
      </c>
      <c r="F1148" s="158">
        <v>1</v>
      </c>
      <c r="G1148" s="157">
        <f t="shared" si="34"/>
        <v>2.2762899999999999</v>
      </c>
      <c r="H1148" s="156">
        <v>1.7</v>
      </c>
      <c r="I1148" s="159">
        <f t="shared" si="35"/>
        <v>3.8696899999999999</v>
      </c>
      <c r="J1148" s="160" t="s">
        <v>1239</v>
      </c>
      <c r="K1148" s="161" t="s">
        <v>1241</v>
      </c>
      <c r="L1148" s="131"/>
      <c r="M1148" s="130"/>
    </row>
    <row r="1149" spans="1:13" ht="11.25" customHeight="1">
      <c r="A1149" s="142" t="s">
        <v>113</v>
      </c>
      <c r="B1149" s="142" t="s">
        <v>1790</v>
      </c>
      <c r="C1149" s="143">
        <v>3.86</v>
      </c>
      <c r="D1149" s="144">
        <v>1.04976</v>
      </c>
      <c r="E1149" s="144">
        <v>1.04976</v>
      </c>
      <c r="F1149" s="145">
        <v>1</v>
      </c>
      <c r="G1149" s="144">
        <f t="shared" si="34"/>
        <v>1.04976</v>
      </c>
      <c r="H1149" s="143">
        <v>1.5</v>
      </c>
      <c r="I1149" s="146">
        <f t="shared" si="35"/>
        <v>1.57464</v>
      </c>
      <c r="J1149" s="147" t="s">
        <v>1245</v>
      </c>
      <c r="K1149" s="148" t="s">
        <v>1246</v>
      </c>
      <c r="L1149" s="131"/>
      <c r="M1149" s="130"/>
    </row>
    <row r="1150" spans="1:13" ht="11.25" customHeight="1">
      <c r="A1150" s="131" t="s">
        <v>114</v>
      </c>
      <c r="B1150" s="131" t="s">
        <v>1790</v>
      </c>
      <c r="C1150" s="149">
        <v>9</v>
      </c>
      <c r="D1150" s="150">
        <v>1.11314</v>
      </c>
      <c r="E1150" s="150">
        <v>1.11314</v>
      </c>
      <c r="F1150" s="151">
        <v>1</v>
      </c>
      <c r="G1150" s="150">
        <f t="shared" si="34"/>
        <v>1.11314</v>
      </c>
      <c r="H1150" s="149">
        <v>1.5</v>
      </c>
      <c r="I1150" s="152">
        <f t="shared" si="35"/>
        <v>1.66971</v>
      </c>
      <c r="J1150" s="153" t="s">
        <v>1245</v>
      </c>
      <c r="K1150" s="154" t="s">
        <v>1246</v>
      </c>
      <c r="L1150" s="131"/>
      <c r="M1150" s="130"/>
    </row>
    <row r="1151" spans="1:13" ht="11.25" customHeight="1">
      <c r="A1151" s="131" t="s">
        <v>115</v>
      </c>
      <c r="B1151" s="131" t="s">
        <v>1790</v>
      </c>
      <c r="C1151" s="149">
        <v>16.79</v>
      </c>
      <c r="D1151" s="150">
        <v>2.2940900000000002</v>
      </c>
      <c r="E1151" s="150">
        <v>2.2940900000000002</v>
      </c>
      <c r="F1151" s="151">
        <v>1</v>
      </c>
      <c r="G1151" s="150">
        <f t="shared" si="34"/>
        <v>2.2940900000000002</v>
      </c>
      <c r="H1151" s="149">
        <v>1.5</v>
      </c>
      <c r="I1151" s="152">
        <f t="shared" si="35"/>
        <v>3.4411399999999999</v>
      </c>
      <c r="J1151" s="153" t="s">
        <v>1245</v>
      </c>
      <c r="K1151" s="154" t="s">
        <v>1246</v>
      </c>
      <c r="L1151" s="131"/>
      <c r="M1151" s="130"/>
    </row>
    <row r="1152" spans="1:13" ht="11.25" customHeight="1">
      <c r="A1152" s="155" t="s">
        <v>116</v>
      </c>
      <c r="B1152" s="155" t="s">
        <v>1790</v>
      </c>
      <c r="C1152" s="156">
        <v>29</v>
      </c>
      <c r="D1152" s="157">
        <v>4.4116299999999997</v>
      </c>
      <c r="E1152" s="157">
        <v>4.4116299999999997</v>
      </c>
      <c r="F1152" s="158">
        <v>1</v>
      </c>
      <c r="G1152" s="157">
        <f t="shared" si="34"/>
        <v>4.4116299999999997</v>
      </c>
      <c r="H1152" s="156">
        <v>1.5</v>
      </c>
      <c r="I1152" s="159">
        <f t="shared" si="35"/>
        <v>6.6174499999999998</v>
      </c>
      <c r="J1152" s="160" t="s">
        <v>1245</v>
      </c>
      <c r="K1152" s="161" t="s">
        <v>1246</v>
      </c>
      <c r="L1152" s="131"/>
      <c r="M1152" s="130"/>
    </row>
    <row r="1153" spans="1:13" ht="11.25" customHeight="1">
      <c r="A1153" s="142" t="s">
        <v>117</v>
      </c>
      <c r="B1153" s="142" t="s">
        <v>1306</v>
      </c>
      <c r="C1153" s="143">
        <v>7.97</v>
      </c>
      <c r="D1153" s="144">
        <v>0.49262</v>
      </c>
      <c r="E1153" s="144">
        <v>0.49262</v>
      </c>
      <c r="F1153" s="145">
        <v>1</v>
      </c>
      <c r="G1153" s="144">
        <f t="shared" si="34"/>
        <v>0.49262</v>
      </c>
      <c r="H1153" s="143">
        <v>1.5</v>
      </c>
      <c r="I1153" s="146">
        <f t="shared" si="35"/>
        <v>0.73892999999999998</v>
      </c>
      <c r="J1153" s="147" t="s">
        <v>1245</v>
      </c>
      <c r="K1153" s="148" t="s">
        <v>1246</v>
      </c>
      <c r="L1153" s="131"/>
      <c r="M1153" s="130"/>
    </row>
    <row r="1154" spans="1:13" ht="11.25" customHeight="1">
      <c r="A1154" s="131" t="s">
        <v>118</v>
      </c>
      <c r="B1154" s="131" t="s">
        <v>1306</v>
      </c>
      <c r="C1154" s="149">
        <v>9.8000000000000007</v>
      </c>
      <c r="D1154" s="150">
        <v>0.60890999999999995</v>
      </c>
      <c r="E1154" s="150">
        <v>0.60890999999999995</v>
      </c>
      <c r="F1154" s="151">
        <v>1</v>
      </c>
      <c r="G1154" s="150">
        <f t="shared" si="34"/>
        <v>0.60890999999999995</v>
      </c>
      <c r="H1154" s="149">
        <v>1.5</v>
      </c>
      <c r="I1154" s="152">
        <f t="shared" si="35"/>
        <v>0.91337000000000002</v>
      </c>
      <c r="J1154" s="153" t="s">
        <v>1245</v>
      </c>
      <c r="K1154" s="154" t="s">
        <v>1246</v>
      </c>
      <c r="L1154" s="131"/>
      <c r="M1154" s="130"/>
    </row>
    <row r="1155" spans="1:13" ht="11.25" customHeight="1">
      <c r="A1155" s="131" t="s">
        <v>119</v>
      </c>
      <c r="B1155" s="131" t="s">
        <v>1306</v>
      </c>
      <c r="C1155" s="149">
        <v>15.08</v>
      </c>
      <c r="D1155" s="150">
        <v>0.94166000000000005</v>
      </c>
      <c r="E1155" s="150">
        <v>0.94166000000000005</v>
      </c>
      <c r="F1155" s="151">
        <v>1</v>
      </c>
      <c r="G1155" s="150">
        <f t="shared" si="34"/>
        <v>0.94166000000000005</v>
      </c>
      <c r="H1155" s="149">
        <v>1.5</v>
      </c>
      <c r="I1155" s="152">
        <f t="shared" si="35"/>
        <v>1.41249</v>
      </c>
      <c r="J1155" s="153" t="s">
        <v>1245</v>
      </c>
      <c r="K1155" s="154" t="s">
        <v>1246</v>
      </c>
      <c r="L1155" s="131"/>
      <c r="M1155" s="130"/>
    </row>
    <row r="1156" spans="1:13" ht="11.25" customHeight="1">
      <c r="A1156" s="155" t="s">
        <v>120</v>
      </c>
      <c r="B1156" s="155" t="s">
        <v>1306</v>
      </c>
      <c r="C1156" s="156">
        <v>30.12</v>
      </c>
      <c r="D1156" s="157">
        <v>2.19509</v>
      </c>
      <c r="E1156" s="157">
        <v>2.19509</v>
      </c>
      <c r="F1156" s="158">
        <v>1</v>
      </c>
      <c r="G1156" s="157">
        <f t="shared" si="34"/>
        <v>2.19509</v>
      </c>
      <c r="H1156" s="156">
        <v>1.5</v>
      </c>
      <c r="I1156" s="159">
        <f t="shared" si="35"/>
        <v>3.29264</v>
      </c>
      <c r="J1156" s="160" t="s">
        <v>1245</v>
      </c>
      <c r="K1156" s="161" t="s">
        <v>1246</v>
      </c>
      <c r="L1156" s="131"/>
      <c r="M1156" s="130"/>
    </row>
    <row r="1157" spans="1:13" ht="11.25" customHeight="1">
      <c r="A1157" s="142" t="s">
        <v>121</v>
      </c>
      <c r="B1157" s="142" t="s">
        <v>1791</v>
      </c>
      <c r="C1157" s="143">
        <v>4.84</v>
      </c>
      <c r="D1157" s="144">
        <v>0.4047</v>
      </c>
      <c r="E1157" s="144">
        <v>0.4047</v>
      </c>
      <c r="F1157" s="145">
        <v>1</v>
      </c>
      <c r="G1157" s="144">
        <f t="shared" si="34"/>
        <v>0.4047</v>
      </c>
      <c r="H1157" s="143">
        <v>1.5</v>
      </c>
      <c r="I1157" s="146">
        <f t="shared" si="35"/>
        <v>0.60704999999999998</v>
      </c>
      <c r="J1157" s="147" t="s">
        <v>1245</v>
      </c>
      <c r="K1157" s="148" t="s">
        <v>1246</v>
      </c>
      <c r="L1157" s="131"/>
      <c r="M1157" s="130"/>
    </row>
    <row r="1158" spans="1:13" ht="11.25" customHeight="1">
      <c r="A1158" s="131" t="s">
        <v>122</v>
      </c>
      <c r="B1158" s="131" t="s">
        <v>1791</v>
      </c>
      <c r="C1158" s="149">
        <v>6.56</v>
      </c>
      <c r="D1158" s="150">
        <v>0.50409000000000004</v>
      </c>
      <c r="E1158" s="150">
        <v>0.50409000000000004</v>
      </c>
      <c r="F1158" s="151">
        <v>1</v>
      </c>
      <c r="G1158" s="150">
        <f t="shared" si="34"/>
        <v>0.50409000000000004</v>
      </c>
      <c r="H1158" s="149">
        <v>1.5</v>
      </c>
      <c r="I1158" s="152">
        <f t="shared" si="35"/>
        <v>0.75614000000000003</v>
      </c>
      <c r="J1158" s="153" t="s">
        <v>1245</v>
      </c>
      <c r="K1158" s="154" t="s">
        <v>1246</v>
      </c>
      <c r="L1158" s="131"/>
      <c r="M1158" s="130"/>
    </row>
    <row r="1159" spans="1:13" ht="11.25" customHeight="1">
      <c r="A1159" s="131" t="s">
        <v>123</v>
      </c>
      <c r="B1159" s="131" t="s">
        <v>1791</v>
      </c>
      <c r="C1159" s="149">
        <v>10.79</v>
      </c>
      <c r="D1159" s="150">
        <v>0.86211000000000004</v>
      </c>
      <c r="E1159" s="150">
        <v>0.86211000000000004</v>
      </c>
      <c r="F1159" s="151">
        <v>1</v>
      </c>
      <c r="G1159" s="150">
        <f t="shared" si="34"/>
        <v>0.86211000000000004</v>
      </c>
      <c r="H1159" s="149">
        <v>1.5</v>
      </c>
      <c r="I1159" s="152">
        <f t="shared" si="35"/>
        <v>1.2931699999999999</v>
      </c>
      <c r="J1159" s="153" t="s">
        <v>1245</v>
      </c>
      <c r="K1159" s="154" t="s">
        <v>1246</v>
      </c>
      <c r="L1159" s="131"/>
      <c r="M1159" s="130"/>
    </row>
    <row r="1160" spans="1:13" ht="11.25" customHeight="1">
      <c r="A1160" s="155" t="s">
        <v>124</v>
      </c>
      <c r="B1160" s="155" t="s">
        <v>1791</v>
      </c>
      <c r="C1160" s="156">
        <v>19.5</v>
      </c>
      <c r="D1160" s="157">
        <v>1.9591000000000001</v>
      </c>
      <c r="E1160" s="157">
        <v>1.9591000000000001</v>
      </c>
      <c r="F1160" s="158">
        <v>1</v>
      </c>
      <c r="G1160" s="157">
        <f t="shared" si="34"/>
        <v>1.9591000000000001</v>
      </c>
      <c r="H1160" s="156">
        <v>1.5</v>
      </c>
      <c r="I1160" s="159">
        <f t="shared" si="35"/>
        <v>2.93865</v>
      </c>
      <c r="J1160" s="160" t="s">
        <v>1245</v>
      </c>
      <c r="K1160" s="161" t="s">
        <v>1246</v>
      </c>
      <c r="L1160" s="131"/>
      <c r="M1160" s="130"/>
    </row>
    <row r="1161" spans="1:13" ht="11.25" customHeight="1">
      <c r="A1161" s="142" t="s">
        <v>125</v>
      </c>
      <c r="B1161" s="142" t="s">
        <v>1792</v>
      </c>
      <c r="C1161" s="143">
        <v>3.91</v>
      </c>
      <c r="D1161" s="144">
        <v>0.32705000000000001</v>
      </c>
      <c r="E1161" s="144">
        <v>0.32705000000000001</v>
      </c>
      <c r="F1161" s="145">
        <v>1</v>
      </c>
      <c r="G1161" s="144">
        <f t="shared" si="34"/>
        <v>0.32705000000000001</v>
      </c>
      <c r="H1161" s="143">
        <v>1.5</v>
      </c>
      <c r="I1161" s="146">
        <f t="shared" si="35"/>
        <v>0.49058000000000002</v>
      </c>
      <c r="J1161" s="147" t="s">
        <v>1245</v>
      </c>
      <c r="K1161" s="148" t="s">
        <v>1246</v>
      </c>
      <c r="L1161" s="131"/>
      <c r="M1161" s="130"/>
    </row>
    <row r="1162" spans="1:13" ht="11.25" customHeight="1">
      <c r="A1162" s="131" t="s">
        <v>126</v>
      </c>
      <c r="B1162" s="131" t="s">
        <v>1792</v>
      </c>
      <c r="C1162" s="149">
        <v>5.17</v>
      </c>
      <c r="D1162" s="150">
        <v>0.41435</v>
      </c>
      <c r="E1162" s="150">
        <v>0.41435</v>
      </c>
      <c r="F1162" s="151">
        <v>1</v>
      </c>
      <c r="G1162" s="150">
        <f t="shared" si="34"/>
        <v>0.41435</v>
      </c>
      <c r="H1162" s="149">
        <v>1.5</v>
      </c>
      <c r="I1162" s="152">
        <f t="shared" si="35"/>
        <v>0.62153000000000003</v>
      </c>
      <c r="J1162" s="153" t="s">
        <v>1245</v>
      </c>
      <c r="K1162" s="154" t="s">
        <v>1246</v>
      </c>
      <c r="L1162" s="131"/>
      <c r="M1162" s="130"/>
    </row>
    <row r="1163" spans="1:13" ht="11.25" customHeight="1">
      <c r="A1163" s="131" t="s">
        <v>127</v>
      </c>
      <c r="B1163" s="131" t="s">
        <v>1792</v>
      </c>
      <c r="C1163" s="149">
        <v>11.15</v>
      </c>
      <c r="D1163" s="150">
        <v>0.79022000000000003</v>
      </c>
      <c r="E1163" s="150">
        <v>0.79022000000000003</v>
      </c>
      <c r="F1163" s="151">
        <v>1</v>
      </c>
      <c r="G1163" s="150">
        <f t="shared" si="34"/>
        <v>0.79022000000000003</v>
      </c>
      <c r="H1163" s="149">
        <v>1.5</v>
      </c>
      <c r="I1163" s="152">
        <f t="shared" si="35"/>
        <v>1.18533</v>
      </c>
      <c r="J1163" s="153" t="s">
        <v>1245</v>
      </c>
      <c r="K1163" s="154" t="s">
        <v>1246</v>
      </c>
      <c r="L1163" s="131"/>
      <c r="M1163" s="130"/>
    </row>
    <row r="1164" spans="1:13" ht="11.25" customHeight="1">
      <c r="A1164" s="155" t="s">
        <v>128</v>
      </c>
      <c r="B1164" s="155" t="s">
        <v>1792</v>
      </c>
      <c r="C1164" s="156">
        <v>11.15</v>
      </c>
      <c r="D1164" s="157">
        <v>3.3062200000000002</v>
      </c>
      <c r="E1164" s="157">
        <v>3.3062200000000002</v>
      </c>
      <c r="F1164" s="158">
        <v>1</v>
      </c>
      <c r="G1164" s="157">
        <f t="shared" si="34"/>
        <v>3.3062200000000002</v>
      </c>
      <c r="H1164" s="156">
        <v>1.5</v>
      </c>
      <c r="I1164" s="159">
        <f t="shared" si="35"/>
        <v>4.9593299999999996</v>
      </c>
      <c r="J1164" s="160" t="s">
        <v>1245</v>
      </c>
      <c r="K1164" s="161" t="s">
        <v>1246</v>
      </c>
      <c r="L1164" s="131"/>
      <c r="M1164" s="130"/>
    </row>
    <row r="1165" spans="1:13" ht="11.25" customHeight="1">
      <c r="A1165" s="142" t="s">
        <v>129</v>
      </c>
      <c r="B1165" s="142" t="s">
        <v>1793</v>
      </c>
      <c r="C1165" s="143">
        <v>5.29</v>
      </c>
      <c r="D1165" s="144">
        <v>0.41155000000000003</v>
      </c>
      <c r="E1165" s="144">
        <v>0.41155000000000003</v>
      </c>
      <c r="F1165" s="145">
        <v>1</v>
      </c>
      <c r="G1165" s="144">
        <f t="shared" ref="G1165:G1228" si="36">ROUND(F1165*D1165,5)</f>
        <v>0.41155000000000003</v>
      </c>
      <c r="H1165" s="143">
        <v>1.5</v>
      </c>
      <c r="I1165" s="146">
        <f t="shared" ref="I1165:I1228" si="37">ROUND(H1165*G1165,5)</f>
        <v>0.61733000000000005</v>
      </c>
      <c r="J1165" s="147" t="s">
        <v>1245</v>
      </c>
      <c r="K1165" s="148" t="s">
        <v>1246</v>
      </c>
      <c r="L1165" s="131"/>
      <c r="M1165" s="130"/>
    </row>
    <row r="1166" spans="1:13" ht="11.25" customHeight="1">
      <c r="A1166" s="131" t="s">
        <v>130</v>
      </c>
      <c r="B1166" s="131" t="s">
        <v>1793</v>
      </c>
      <c r="C1166" s="149">
        <v>7.3</v>
      </c>
      <c r="D1166" s="150">
        <v>0.52432000000000001</v>
      </c>
      <c r="E1166" s="150">
        <v>0.52432000000000001</v>
      </c>
      <c r="F1166" s="151">
        <v>1</v>
      </c>
      <c r="G1166" s="150">
        <f t="shared" si="36"/>
        <v>0.52432000000000001</v>
      </c>
      <c r="H1166" s="149">
        <v>1.5</v>
      </c>
      <c r="I1166" s="152">
        <f t="shared" si="37"/>
        <v>0.78647999999999996</v>
      </c>
      <c r="J1166" s="153" t="s">
        <v>1245</v>
      </c>
      <c r="K1166" s="154" t="s">
        <v>1246</v>
      </c>
      <c r="L1166" s="131"/>
      <c r="M1166" s="130"/>
    </row>
    <row r="1167" spans="1:13" ht="11.25" customHeight="1">
      <c r="A1167" s="131" t="s">
        <v>131</v>
      </c>
      <c r="B1167" s="131" t="s">
        <v>1793</v>
      </c>
      <c r="C1167" s="149">
        <v>11.17</v>
      </c>
      <c r="D1167" s="150">
        <v>0.83050000000000002</v>
      </c>
      <c r="E1167" s="150">
        <v>0.83050000000000002</v>
      </c>
      <c r="F1167" s="151">
        <v>1</v>
      </c>
      <c r="G1167" s="150">
        <f t="shared" si="36"/>
        <v>0.83050000000000002</v>
      </c>
      <c r="H1167" s="149">
        <v>1.5</v>
      </c>
      <c r="I1167" s="152">
        <f t="shared" si="37"/>
        <v>1.2457499999999999</v>
      </c>
      <c r="J1167" s="153" t="s">
        <v>1245</v>
      </c>
      <c r="K1167" s="154" t="s">
        <v>1246</v>
      </c>
      <c r="L1167" s="131"/>
      <c r="M1167" s="130"/>
    </row>
    <row r="1168" spans="1:13" ht="11.25" customHeight="1">
      <c r="A1168" s="155" t="s">
        <v>132</v>
      </c>
      <c r="B1168" s="155" t="s">
        <v>1793</v>
      </c>
      <c r="C1168" s="156">
        <v>20.87</v>
      </c>
      <c r="D1168" s="157">
        <v>1.8999200000000001</v>
      </c>
      <c r="E1168" s="157">
        <v>1.8999200000000001</v>
      </c>
      <c r="F1168" s="158">
        <v>1</v>
      </c>
      <c r="G1168" s="157">
        <f t="shared" si="36"/>
        <v>1.8999200000000001</v>
      </c>
      <c r="H1168" s="156">
        <v>1.5</v>
      </c>
      <c r="I1168" s="159">
        <f t="shared" si="37"/>
        <v>2.8498800000000002</v>
      </c>
      <c r="J1168" s="160" t="s">
        <v>1245</v>
      </c>
      <c r="K1168" s="161" t="s">
        <v>1246</v>
      </c>
      <c r="L1168" s="131"/>
      <c r="M1168" s="130"/>
    </row>
    <row r="1169" spans="1:13" ht="11.25" customHeight="1">
      <c r="A1169" s="142" t="s">
        <v>133</v>
      </c>
      <c r="B1169" s="142" t="s">
        <v>1794</v>
      </c>
      <c r="C1169" s="143">
        <v>4.04</v>
      </c>
      <c r="D1169" s="144">
        <v>0.34937000000000001</v>
      </c>
      <c r="E1169" s="144">
        <v>0.34937000000000001</v>
      </c>
      <c r="F1169" s="145">
        <v>1</v>
      </c>
      <c r="G1169" s="144">
        <f t="shared" si="36"/>
        <v>0.34937000000000001</v>
      </c>
      <c r="H1169" s="143">
        <v>1.5</v>
      </c>
      <c r="I1169" s="146">
        <f t="shared" si="37"/>
        <v>0.52405999999999997</v>
      </c>
      <c r="J1169" s="147" t="s">
        <v>1245</v>
      </c>
      <c r="K1169" s="148" t="s">
        <v>1246</v>
      </c>
      <c r="L1169" s="131"/>
      <c r="M1169" s="130"/>
    </row>
    <row r="1170" spans="1:13" ht="11.25" customHeight="1">
      <c r="A1170" s="131" t="s">
        <v>134</v>
      </c>
      <c r="B1170" s="131" t="s">
        <v>1794</v>
      </c>
      <c r="C1170" s="149">
        <v>5.42</v>
      </c>
      <c r="D1170" s="150">
        <v>0.43253999999999998</v>
      </c>
      <c r="E1170" s="150">
        <v>0.43253999999999998</v>
      </c>
      <c r="F1170" s="151">
        <v>1</v>
      </c>
      <c r="G1170" s="150">
        <f t="shared" si="36"/>
        <v>0.43253999999999998</v>
      </c>
      <c r="H1170" s="149">
        <v>1.5</v>
      </c>
      <c r="I1170" s="152">
        <f t="shared" si="37"/>
        <v>0.64881</v>
      </c>
      <c r="J1170" s="153" t="s">
        <v>1245</v>
      </c>
      <c r="K1170" s="154" t="s">
        <v>1246</v>
      </c>
      <c r="L1170" s="131"/>
      <c r="M1170" s="130"/>
    </row>
    <row r="1171" spans="1:13" ht="11.25" customHeight="1">
      <c r="A1171" s="131" t="s">
        <v>135</v>
      </c>
      <c r="B1171" s="131" t="s">
        <v>1794</v>
      </c>
      <c r="C1171" s="149">
        <v>7.89</v>
      </c>
      <c r="D1171" s="150">
        <v>0.64924999999999999</v>
      </c>
      <c r="E1171" s="150">
        <v>0.64924999999999999</v>
      </c>
      <c r="F1171" s="151">
        <v>1</v>
      </c>
      <c r="G1171" s="150">
        <f t="shared" si="36"/>
        <v>0.64924999999999999</v>
      </c>
      <c r="H1171" s="149">
        <v>1.5</v>
      </c>
      <c r="I1171" s="152">
        <f t="shared" si="37"/>
        <v>0.97387999999999997</v>
      </c>
      <c r="J1171" s="153" t="s">
        <v>1245</v>
      </c>
      <c r="K1171" s="154" t="s">
        <v>1246</v>
      </c>
      <c r="L1171" s="131"/>
      <c r="M1171" s="130"/>
    </row>
    <row r="1172" spans="1:13" ht="11.25" customHeight="1">
      <c r="A1172" s="155" t="s">
        <v>136</v>
      </c>
      <c r="B1172" s="155" t="s">
        <v>1794</v>
      </c>
      <c r="C1172" s="156">
        <v>17.600000000000001</v>
      </c>
      <c r="D1172" s="157">
        <v>1.44509</v>
      </c>
      <c r="E1172" s="157">
        <v>1.44509</v>
      </c>
      <c r="F1172" s="158">
        <v>1</v>
      </c>
      <c r="G1172" s="157">
        <f t="shared" si="36"/>
        <v>1.44509</v>
      </c>
      <c r="H1172" s="156">
        <v>1.5</v>
      </c>
      <c r="I1172" s="159">
        <f t="shared" si="37"/>
        <v>2.16764</v>
      </c>
      <c r="J1172" s="160" t="s">
        <v>1245</v>
      </c>
      <c r="K1172" s="161" t="s">
        <v>1246</v>
      </c>
      <c r="L1172" s="131"/>
      <c r="M1172" s="130"/>
    </row>
    <row r="1173" spans="1:13" ht="11.25" customHeight="1">
      <c r="A1173" s="142" t="s">
        <v>137</v>
      </c>
      <c r="B1173" s="142" t="s">
        <v>1795</v>
      </c>
      <c r="C1173" s="143">
        <v>3.4</v>
      </c>
      <c r="D1173" s="144">
        <v>0.31974000000000002</v>
      </c>
      <c r="E1173" s="144">
        <v>0.31974000000000002</v>
      </c>
      <c r="F1173" s="145">
        <v>1</v>
      </c>
      <c r="G1173" s="144">
        <f t="shared" si="36"/>
        <v>0.31974000000000002</v>
      </c>
      <c r="H1173" s="143">
        <v>1.5</v>
      </c>
      <c r="I1173" s="146">
        <f t="shared" si="37"/>
        <v>0.47960999999999998</v>
      </c>
      <c r="J1173" s="147" t="s">
        <v>1245</v>
      </c>
      <c r="K1173" s="148" t="s">
        <v>1246</v>
      </c>
      <c r="L1173" s="131"/>
      <c r="M1173" s="130"/>
    </row>
    <row r="1174" spans="1:13" ht="11.25" customHeight="1">
      <c r="A1174" s="131" t="s">
        <v>138</v>
      </c>
      <c r="B1174" s="131" t="s">
        <v>1795</v>
      </c>
      <c r="C1174" s="149">
        <v>5.07</v>
      </c>
      <c r="D1174" s="150">
        <v>0.45469999999999999</v>
      </c>
      <c r="E1174" s="150">
        <v>0.45469999999999999</v>
      </c>
      <c r="F1174" s="151">
        <v>1</v>
      </c>
      <c r="G1174" s="150">
        <f t="shared" si="36"/>
        <v>0.45469999999999999</v>
      </c>
      <c r="H1174" s="149">
        <v>1.5</v>
      </c>
      <c r="I1174" s="152">
        <f t="shared" si="37"/>
        <v>0.68205000000000005</v>
      </c>
      <c r="J1174" s="153" t="s">
        <v>1245</v>
      </c>
      <c r="K1174" s="154" t="s">
        <v>1246</v>
      </c>
      <c r="L1174" s="131"/>
      <c r="M1174" s="130"/>
    </row>
    <row r="1175" spans="1:13" ht="11.25" customHeight="1">
      <c r="A1175" s="131" t="s">
        <v>139</v>
      </c>
      <c r="B1175" s="131" t="s">
        <v>1795</v>
      </c>
      <c r="C1175" s="149">
        <v>8.4</v>
      </c>
      <c r="D1175" s="150">
        <v>0.63466</v>
      </c>
      <c r="E1175" s="150">
        <v>0.63466</v>
      </c>
      <c r="F1175" s="151">
        <v>1</v>
      </c>
      <c r="G1175" s="150">
        <f t="shared" si="36"/>
        <v>0.63466</v>
      </c>
      <c r="H1175" s="149">
        <v>1.5</v>
      </c>
      <c r="I1175" s="152">
        <f t="shared" si="37"/>
        <v>0.95199</v>
      </c>
      <c r="J1175" s="153" t="s">
        <v>1245</v>
      </c>
      <c r="K1175" s="154" t="s">
        <v>1246</v>
      </c>
      <c r="L1175" s="131"/>
      <c r="M1175" s="130"/>
    </row>
    <row r="1176" spans="1:13" ht="11.25" customHeight="1">
      <c r="A1176" s="155" t="s">
        <v>140</v>
      </c>
      <c r="B1176" s="155" t="s">
        <v>1795</v>
      </c>
      <c r="C1176" s="156">
        <v>11.93</v>
      </c>
      <c r="D1176" s="157">
        <v>1.2929600000000001</v>
      </c>
      <c r="E1176" s="157">
        <v>1.2929600000000001</v>
      </c>
      <c r="F1176" s="158">
        <v>1</v>
      </c>
      <c r="G1176" s="157">
        <f t="shared" si="36"/>
        <v>1.2929600000000001</v>
      </c>
      <c r="H1176" s="156">
        <v>1.5</v>
      </c>
      <c r="I1176" s="159">
        <f t="shared" si="37"/>
        <v>1.9394400000000001</v>
      </c>
      <c r="J1176" s="160" t="s">
        <v>1245</v>
      </c>
      <c r="K1176" s="161" t="s">
        <v>1246</v>
      </c>
      <c r="L1176" s="131"/>
      <c r="M1176" s="130"/>
    </row>
    <row r="1177" spans="1:13" ht="11.25" customHeight="1">
      <c r="A1177" s="142" t="s">
        <v>141</v>
      </c>
      <c r="B1177" s="142" t="s">
        <v>1796</v>
      </c>
      <c r="C1177" s="143">
        <v>3.1</v>
      </c>
      <c r="D1177" s="144">
        <v>0.43279000000000001</v>
      </c>
      <c r="E1177" s="144">
        <v>0.43279000000000001</v>
      </c>
      <c r="F1177" s="145">
        <v>1</v>
      </c>
      <c r="G1177" s="144">
        <f t="shared" si="36"/>
        <v>0.43279000000000001</v>
      </c>
      <c r="H1177" s="143">
        <v>1.5</v>
      </c>
      <c r="I1177" s="146">
        <f t="shared" si="37"/>
        <v>0.64919000000000004</v>
      </c>
      <c r="J1177" s="147" t="s">
        <v>1245</v>
      </c>
      <c r="K1177" s="148" t="s">
        <v>1246</v>
      </c>
      <c r="L1177" s="131"/>
      <c r="M1177" s="130"/>
    </row>
    <row r="1178" spans="1:13" ht="11.25" customHeight="1">
      <c r="A1178" s="131" t="s">
        <v>142</v>
      </c>
      <c r="B1178" s="131" t="s">
        <v>1796</v>
      </c>
      <c r="C1178" s="149">
        <v>3.84</v>
      </c>
      <c r="D1178" s="150">
        <v>0.54574</v>
      </c>
      <c r="E1178" s="150">
        <v>0.54574</v>
      </c>
      <c r="F1178" s="151">
        <v>1</v>
      </c>
      <c r="G1178" s="150">
        <f t="shared" si="36"/>
        <v>0.54574</v>
      </c>
      <c r="H1178" s="149">
        <v>1.5</v>
      </c>
      <c r="I1178" s="152">
        <f t="shared" si="37"/>
        <v>0.81860999999999995</v>
      </c>
      <c r="J1178" s="153" t="s">
        <v>1245</v>
      </c>
      <c r="K1178" s="154" t="s">
        <v>1246</v>
      </c>
      <c r="L1178" s="131"/>
      <c r="M1178" s="130"/>
    </row>
    <row r="1179" spans="1:13" ht="11.25" customHeight="1">
      <c r="A1179" s="131" t="s">
        <v>143</v>
      </c>
      <c r="B1179" s="131" t="s">
        <v>1796</v>
      </c>
      <c r="C1179" s="149">
        <v>4.28</v>
      </c>
      <c r="D1179" s="150">
        <v>0.56491000000000002</v>
      </c>
      <c r="E1179" s="150">
        <v>0.56491000000000002</v>
      </c>
      <c r="F1179" s="151">
        <v>1</v>
      </c>
      <c r="G1179" s="150">
        <f t="shared" si="36"/>
        <v>0.56491000000000002</v>
      </c>
      <c r="H1179" s="149">
        <v>1.5</v>
      </c>
      <c r="I1179" s="152">
        <f t="shared" si="37"/>
        <v>0.84736999999999996</v>
      </c>
      <c r="J1179" s="153" t="s">
        <v>1245</v>
      </c>
      <c r="K1179" s="154" t="s">
        <v>1246</v>
      </c>
      <c r="L1179" s="131"/>
      <c r="M1179" s="130"/>
    </row>
    <row r="1180" spans="1:13" ht="11.25" customHeight="1">
      <c r="A1180" s="155" t="s">
        <v>144</v>
      </c>
      <c r="B1180" s="155" t="s">
        <v>1796</v>
      </c>
      <c r="C1180" s="156">
        <v>7.44</v>
      </c>
      <c r="D1180" s="157">
        <v>1.3183</v>
      </c>
      <c r="E1180" s="157">
        <v>1.3183</v>
      </c>
      <c r="F1180" s="158">
        <v>1</v>
      </c>
      <c r="G1180" s="157">
        <f t="shared" si="36"/>
        <v>1.3183</v>
      </c>
      <c r="H1180" s="156">
        <v>1.5</v>
      </c>
      <c r="I1180" s="159">
        <f t="shared" si="37"/>
        <v>1.9774499999999999</v>
      </c>
      <c r="J1180" s="160" t="s">
        <v>1245</v>
      </c>
      <c r="K1180" s="161" t="s">
        <v>1246</v>
      </c>
      <c r="L1180" s="131"/>
      <c r="M1180" s="130"/>
    </row>
    <row r="1181" spans="1:13" ht="11.25" customHeight="1">
      <c r="A1181" s="142" t="s">
        <v>145</v>
      </c>
      <c r="B1181" s="142" t="s">
        <v>1797</v>
      </c>
      <c r="C1181" s="143">
        <v>5</v>
      </c>
      <c r="D1181" s="144">
        <v>0.41941000000000001</v>
      </c>
      <c r="E1181" s="144">
        <v>0.41941000000000001</v>
      </c>
      <c r="F1181" s="145">
        <v>1</v>
      </c>
      <c r="G1181" s="144">
        <f t="shared" si="36"/>
        <v>0.41941000000000001</v>
      </c>
      <c r="H1181" s="143">
        <v>1.5</v>
      </c>
      <c r="I1181" s="146">
        <f t="shared" si="37"/>
        <v>0.62912000000000001</v>
      </c>
      <c r="J1181" s="147" t="s">
        <v>1245</v>
      </c>
      <c r="K1181" s="148" t="s">
        <v>1246</v>
      </c>
      <c r="L1181" s="131"/>
      <c r="M1181" s="130"/>
    </row>
    <row r="1182" spans="1:13" ht="11.25" customHeight="1">
      <c r="A1182" s="131" t="s">
        <v>146</v>
      </c>
      <c r="B1182" s="131" t="s">
        <v>1797</v>
      </c>
      <c r="C1182" s="149">
        <v>7.5</v>
      </c>
      <c r="D1182" s="150">
        <v>0.54962</v>
      </c>
      <c r="E1182" s="150">
        <v>0.54962</v>
      </c>
      <c r="F1182" s="151">
        <v>1</v>
      </c>
      <c r="G1182" s="150">
        <f t="shared" si="36"/>
        <v>0.54962</v>
      </c>
      <c r="H1182" s="149">
        <v>1.5</v>
      </c>
      <c r="I1182" s="152">
        <f t="shared" si="37"/>
        <v>0.82443</v>
      </c>
      <c r="J1182" s="153" t="s">
        <v>1245</v>
      </c>
      <c r="K1182" s="154" t="s">
        <v>1246</v>
      </c>
      <c r="L1182" s="131"/>
      <c r="M1182" s="130"/>
    </row>
    <row r="1183" spans="1:13" ht="11.25" customHeight="1">
      <c r="A1183" s="131" t="s">
        <v>147</v>
      </c>
      <c r="B1183" s="131" t="s">
        <v>1797</v>
      </c>
      <c r="C1183" s="149">
        <v>10.66</v>
      </c>
      <c r="D1183" s="150">
        <v>0.94764000000000004</v>
      </c>
      <c r="E1183" s="150">
        <v>0.94764000000000004</v>
      </c>
      <c r="F1183" s="151">
        <v>1</v>
      </c>
      <c r="G1183" s="150">
        <f t="shared" si="36"/>
        <v>0.94764000000000004</v>
      </c>
      <c r="H1183" s="149">
        <v>1.5</v>
      </c>
      <c r="I1183" s="152">
        <f t="shared" si="37"/>
        <v>1.4214599999999999</v>
      </c>
      <c r="J1183" s="153" t="s">
        <v>1245</v>
      </c>
      <c r="K1183" s="154" t="s">
        <v>1246</v>
      </c>
      <c r="L1183" s="131"/>
      <c r="M1183" s="130"/>
    </row>
    <row r="1184" spans="1:13" ht="11.25" customHeight="1">
      <c r="A1184" s="155" t="s">
        <v>148</v>
      </c>
      <c r="B1184" s="155" t="s">
        <v>1797</v>
      </c>
      <c r="C1184" s="156">
        <v>21.35</v>
      </c>
      <c r="D1184" s="157">
        <v>2.0013200000000002</v>
      </c>
      <c r="E1184" s="157">
        <v>2.0013200000000002</v>
      </c>
      <c r="F1184" s="158">
        <v>1</v>
      </c>
      <c r="G1184" s="157">
        <f t="shared" si="36"/>
        <v>2.0013200000000002</v>
      </c>
      <c r="H1184" s="156">
        <v>1.5</v>
      </c>
      <c r="I1184" s="159">
        <f t="shared" si="37"/>
        <v>3.0019800000000001</v>
      </c>
      <c r="J1184" s="160" t="s">
        <v>1245</v>
      </c>
      <c r="K1184" s="161" t="s">
        <v>1246</v>
      </c>
      <c r="L1184" s="131"/>
      <c r="M1184" s="130"/>
    </row>
    <row r="1185" spans="1:13" ht="11.25" customHeight="1">
      <c r="A1185" s="142" t="s">
        <v>149</v>
      </c>
      <c r="B1185" s="142" t="s">
        <v>1798</v>
      </c>
      <c r="C1185" s="143">
        <v>5.21</v>
      </c>
      <c r="D1185" s="144">
        <v>0.39805000000000001</v>
      </c>
      <c r="E1185" s="144">
        <v>0.39805000000000001</v>
      </c>
      <c r="F1185" s="145">
        <v>1</v>
      </c>
      <c r="G1185" s="144">
        <f t="shared" si="36"/>
        <v>0.39805000000000001</v>
      </c>
      <c r="H1185" s="143">
        <v>1.5</v>
      </c>
      <c r="I1185" s="146">
        <f t="shared" si="37"/>
        <v>0.59708000000000006</v>
      </c>
      <c r="J1185" s="147" t="s">
        <v>1245</v>
      </c>
      <c r="K1185" s="148" t="s">
        <v>1246</v>
      </c>
      <c r="L1185" s="131"/>
      <c r="M1185" s="130"/>
    </row>
    <row r="1186" spans="1:13" ht="11.25" customHeight="1">
      <c r="A1186" s="131" t="s">
        <v>150</v>
      </c>
      <c r="B1186" s="131" t="s">
        <v>1798</v>
      </c>
      <c r="C1186" s="149">
        <v>6.67</v>
      </c>
      <c r="D1186" s="150">
        <v>0.50197999999999998</v>
      </c>
      <c r="E1186" s="150">
        <v>0.50197999999999998</v>
      </c>
      <c r="F1186" s="151">
        <v>1</v>
      </c>
      <c r="G1186" s="150">
        <f t="shared" si="36"/>
        <v>0.50197999999999998</v>
      </c>
      <c r="H1186" s="149">
        <v>1.5</v>
      </c>
      <c r="I1186" s="152">
        <f t="shared" si="37"/>
        <v>0.75297000000000003</v>
      </c>
      <c r="J1186" s="153" t="s">
        <v>1245</v>
      </c>
      <c r="K1186" s="154" t="s">
        <v>1246</v>
      </c>
      <c r="L1186" s="131"/>
      <c r="M1186" s="130"/>
    </row>
    <row r="1187" spans="1:13" ht="11.25" customHeight="1">
      <c r="A1187" s="131" t="s">
        <v>151</v>
      </c>
      <c r="B1187" s="131" t="s">
        <v>1798</v>
      </c>
      <c r="C1187" s="149">
        <v>11.66</v>
      </c>
      <c r="D1187" s="150">
        <v>0.72216000000000002</v>
      </c>
      <c r="E1187" s="150">
        <v>0.72216000000000002</v>
      </c>
      <c r="F1187" s="151">
        <v>1</v>
      </c>
      <c r="G1187" s="150">
        <f t="shared" si="36"/>
        <v>0.72216000000000002</v>
      </c>
      <c r="H1187" s="149">
        <v>1.5</v>
      </c>
      <c r="I1187" s="152">
        <f t="shared" si="37"/>
        <v>1.08324</v>
      </c>
      <c r="J1187" s="153" t="s">
        <v>1245</v>
      </c>
      <c r="K1187" s="154" t="s">
        <v>1246</v>
      </c>
      <c r="L1187" s="131"/>
      <c r="M1187" s="130"/>
    </row>
    <row r="1188" spans="1:13" ht="11.25" customHeight="1">
      <c r="A1188" s="155" t="s">
        <v>152</v>
      </c>
      <c r="B1188" s="155" t="s">
        <v>1798</v>
      </c>
      <c r="C1188" s="156">
        <v>11.66</v>
      </c>
      <c r="D1188" s="157">
        <v>0.92254999999999998</v>
      </c>
      <c r="E1188" s="157">
        <v>0.92254999999999998</v>
      </c>
      <c r="F1188" s="158">
        <v>1</v>
      </c>
      <c r="G1188" s="157">
        <f t="shared" si="36"/>
        <v>0.92254999999999998</v>
      </c>
      <c r="H1188" s="156">
        <v>1.5</v>
      </c>
      <c r="I1188" s="159">
        <f t="shared" si="37"/>
        <v>1.3838299999999999</v>
      </c>
      <c r="J1188" s="160" t="s">
        <v>1245</v>
      </c>
      <c r="K1188" s="161" t="s">
        <v>1246</v>
      </c>
      <c r="L1188" s="131"/>
      <c r="M1188" s="130"/>
    </row>
    <row r="1189" spans="1:13" ht="11.25" customHeight="1">
      <c r="A1189" s="142" t="s">
        <v>153</v>
      </c>
      <c r="B1189" s="142" t="s">
        <v>1799</v>
      </c>
      <c r="C1189" s="143">
        <v>10.039999999999999</v>
      </c>
      <c r="D1189" s="144">
        <v>0.70528000000000002</v>
      </c>
      <c r="E1189" s="144">
        <v>0.70528000000000002</v>
      </c>
      <c r="F1189" s="145">
        <v>1</v>
      </c>
      <c r="G1189" s="144">
        <f t="shared" si="36"/>
        <v>0.70528000000000002</v>
      </c>
      <c r="H1189" s="143">
        <v>1.5</v>
      </c>
      <c r="I1189" s="146">
        <f t="shared" si="37"/>
        <v>1.05792</v>
      </c>
      <c r="J1189" s="147" t="s">
        <v>1245</v>
      </c>
      <c r="K1189" s="148" t="s">
        <v>1246</v>
      </c>
      <c r="L1189" s="131"/>
      <c r="M1189" s="130"/>
    </row>
    <row r="1190" spans="1:13" ht="11.25" customHeight="1">
      <c r="A1190" s="131" t="s">
        <v>154</v>
      </c>
      <c r="B1190" s="131" t="s">
        <v>1799</v>
      </c>
      <c r="C1190" s="149">
        <v>11.67</v>
      </c>
      <c r="D1190" s="150">
        <v>0.88758999999999999</v>
      </c>
      <c r="E1190" s="150">
        <v>0.88758999999999999</v>
      </c>
      <c r="F1190" s="151">
        <v>1</v>
      </c>
      <c r="G1190" s="150">
        <f t="shared" si="36"/>
        <v>0.88758999999999999</v>
      </c>
      <c r="H1190" s="149">
        <v>1.5</v>
      </c>
      <c r="I1190" s="152">
        <f t="shared" si="37"/>
        <v>1.3313900000000001</v>
      </c>
      <c r="J1190" s="153" t="s">
        <v>1245</v>
      </c>
      <c r="K1190" s="154" t="s">
        <v>1246</v>
      </c>
      <c r="L1190" s="131"/>
      <c r="M1190" s="130"/>
    </row>
    <row r="1191" spans="1:13" ht="11.25" customHeight="1">
      <c r="A1191" s="131" t="s">
        <v>155</v>
      </c>
      <c r="B1191" s="131" t="s">
        <v>1799</v>
      </c>
      <c r="C1191" s="149">
        <v>14.14</v>
      </c>
      <c r="D1191" s="150">
        <v>1.2663899999999999</v>
      </c>
      <c r="E1191" s="150">
        <v>1.2663899999999999</v>
      </c>
      <c r="F1191" s="151">
        <v>1</v>
      </c>
      <c r="G1191" s="150">
        <f t="shared" si="36"/>
        <v>1.2663899999999999</v>
      </c>
      <c r="H1191" s="149">
        <v>1.5</v>
      </c>
      <c r="I1191" s="152">
        <f t="shared" si="37"/>
        <v>1.8995899999999999</v>
      </c>
      <c r="J1191" s="153" t="s">
        <v>1245</v>
      </c>
      <c r="K1191" s="154" t="s">
        <v>1246</v>
      </c>
      <c r="L1191" s="131"/>
      <c r="M1191" s="130"/>
    </row>
    <row r="1192" spans="1:13" ht="11.25" customHeight="1">
      <c r="A1192" s="155" t="s">
        <v>156</v>
      </c>
      <c r="B1192" s="155" t="s">
        <v>1799</v>
      </c>
      <c r="C1192" s="156">
        <v>26.81</v>
      </c>
      <c r="D1192" s="157">
        <v>2.6558700000000002</v>
      </c>
      <c r="E1192" s="157">
        <v>2.6558700000000002</v>
      </c>
      <c r="F1192" s="158">
        <v>1</v>
      </c>
      <c r="G1192" s="157">
        <f t="shared" si="36"/>
        <v>2.6558700000000002</v>
      </c>
      <c r="H1192" s="156">
        <v>1.5</v>
      </c>
      <c r="I1192" s="159">
        <f t="shared" si="37"/>
        <v>3.9838100000000001</v>
      </c>
      <c r="J1192" s="160" t="s">
        <v>1245</v>
      </c>
      <c r="K1192" s="161" t="s">
        <v>1246</v>
      </c>
      <c r="L1192" s="131"/>
      <c r="M1192" s="130"/>
    </row>
    <row r="1193" spans="1:13" ht="11.25" customHeight="1">
      <c r="A1193" s="142" t="s">
        <v>157</v>
      </c>
      <c r="B1193" s="142" t="s">
        <v>1800</v>
      </c>
      <c r="C1193" s="143">
        <v>5</v>
      </c>
      <c r="D1193" s="144">
        <v>0.46293000000000001</v>
      </c>
      <c r="E1193" s="144">
        <v>0.46293000000000001</v>
      </c>
      <c r="F1193" s="145">
        <v>1</v>
      </c>
      <c r="G1193" s="144">
        <f t="shared" si="36"/>
        <v>0.46293000000000001</v>
      </c>
      <c r="H1193" s="143">
        <v>1.5</v>
      </c>
      <c r="I1193" s="146">
        <f t="shared" si="37"/>
        <v>0.69440000000000002</v>
      </c>
      <c r="J1193" s="147" t="s">
        <v>1245</v>
      </c>
      <c r="K1193" s="148" t="s">
        <v>1246</v>
      </c>
      <c r="L1193" s="131"/>
      <c r="M1193" s="130"/>
    </row>
    <row r="1194" spans="1:13" ht="11.25" customHeight="1">
      <c r="A1194" s="131" t="s">
        <v>158</v>
      </c>
      <c r="B1194" s="131" t="s">
        <v>1800</v>
      </c>
      <c r="C1194" s="149">
        <v>6.69</v>
      </c>
      <c r="D1194" s="150">
        <v>0.61292000000000002</v>
      </c>
      <c r="E1194" s="150">
        <v>0.61292000000000002</v>
      </c>
      <c r="F1194" s="151">
        <v>1</v>
      </c>
      <c r="G1194" s="150">
        <f t="shared" si="36"/>
        <v>0.61292000000000002</v>
      </c>
      <c r="H1194" s="149">
        <v>1.5</v>
      </c>
      <c r="I1194" s="152">
        <f t="shared" si="37"/>
        <v>0.91937999999999998</v>
      </c>
      <c r="J1194" s="153" t="s">
        <v>1245</v>
      </c>
      <c r="K1194" s="154" t="s">
        <v>1246</v>
      </c>
      <c r="L1194" s="131"/>
      <c r="M1194" s="130"/>
    </row>
    <row r="1195" spans="1:13" ht="11.25" customHeight="1">
      <c r="A1195" s="131" t="s">
        <v>159</v>
      </c>
      <c r="B1195" s="131" t="s">
        <v>1800</v>
      </c>
      <c r="C1195" s="149">
        <v>7.44</v>
      </c>
      <c r="D1195" s="150">
        <v>0.86482000000000003</v>
      </c>
      <c r="E1195" s="150">
        <v>0.86482000000000003</v>
      </c>
      <c r="F1195" s="151">
        <v>1</v>
      </c>
      <c r="G1195" s="150">
        <f t="shared" si="36"/>
        <v>0.86482000000000003</v>
      </c>
      <c r="H1195" s="149">
        <v>1.5</v>
      </c>
      <c r="I1195" s="152">
        <f t="shared" si="37"/>
        <v>1.2972300000000001</v>
      </c>
      <c r="J1195" s="153" t="s">
        <v>1245</v>
      </c>
      <c r="K1195" s="154" t="s">
        <v>1246</v>
      </c>
      <c r="L1195" s="131"/>
      <c r="M1195" s="130"/>
    </row>
    <row r="1196" spans="1:13" ht="11.25" customHeight="1">
      <c r="A1196" s="155" t="s">
        <v>160</v>
      </c>
      <c r="B1196" s="155" t="s">
        <v>1800</v>
      </c>
      <c r="C1196" s="156">
        <v>7.44</v>
      </c>
      <c r="D1196" s="157">
        <v>1.23193</v>
      </c>
      <c r="E1196" s="157">
        <v>1.23193</v>
      </c>
      <c r="F1196" s="158">
        <v>1</v>
      </c>
      <c r="G1196" s="157">
        <f t="shared" si="36"/>
        <v>1.23193</v>
      </c>
      <c r="H1196" s="156">
        <v>1.5</v>
      </c>
      <c r="I1196" s="159">
        <f t="shared" si="37"/>
        <v>1.8479000000000001</v>
      </c>
      <c r="J1196" s="160" t="s">
        <v>1245</v>
      </c>
      <c r="K1196" s="161" t="s">
        <v>1246</v>
      </c>
      <c r="L1196" s="131"/>
      <c r="M1196" s="130"/>
    </row>
    <row r="1197" spans="1:13" ht="11.25" customHeight="1">
      <c r="A1197" s="142" t="s">
        <v>161</v>
      </c>
      <c r="B1197" s="142" t="s">
        <v>1801</v>
      </c>
      <c r="C1197" s="143">
        <v>2</v>
      </c>
      <c r="D1197" s="144">
        <v>0.21972</v>
      </c>
      <c r="E1197" s="144">
        <v>0.21972</v>
      </c>
      <c r="F1197" s="145">
        <v>1</v>
      </c>
      <c r="G1197" s="144">
        <f t="shared" si="36"/>
        <v>0.21972</v>
      </c>
      <c r="H1197" s="143">
        <v>1.5</v>
      </c>
      <c r="I1197" s="146">
        <f t="shared" si="37"/>
        <v>0.32957999999999998</v>
      </c>
      <c r="J1197" s="147" t="s">
        <v>1245</v>
      </c>
      <c r="K1197" s="148" t="s">
        <v>1246</v>
      </c>
      <c r="L1197" s="131"/>
      <c r="M1197" s="130"/>
    </row>
    <row r="1198" spans="1:13" ht="11.25" customHeight="1">
      <c r="A1198" s="131" t="s">
        <v>162</v>
      </c>
      <c r="B1198" s="131" t="s">
        <v>1801</v>
      </c>
      <c r="C1198" s="149">
        <v>2.21</v>
      </c>
      <c r="D1198" s="150">
        <v>0.33674999999999999</v>
      </c>
      <c r="E1198" s="150">
        <v>0.33674999999999999</v>
      </c>
      <c r="F1198" s="151">
        <v>1</v>
      </c>
      <c r="G1198" s="150">
        <f t="shared" si="36"/>
        <v>0.33674999999999999</v>
      </c>
      <c r="H1198" s="149">
        <v>1.5</v>
      </c>
      <c r="I1198" s="152">
        <f t="shared" si="37"/>
        <v>0.50512999999999997</v>
      </c>
      <c r="J1198" s="153" t="s">
        <v>1245</v>
      </c>
      <c r="K1198" s="154" t="s">
        <v>1246</v>
      </c>
      <c r="L1198" s="131"/>
      <c r="M1198" s="130"/>
    </row>
    <row r="1199" spans="1:13" ht="11.25" customHeight="1">
      <c r="A1199" s="131" t="s">
        <v>163</v>
      </c>
      <c r="B1199" s="131" t="s">
        <v>1801</v>
      </c>
      <c r="C1199" s="149">
        <v>2.97</v>
      </c>
      <c r="D1199" s="150">
        <v>0.57908999999999999</v>
      </c>
      <c r="E1199" s="150">
        <v>0.57908999999999999</v>
      </c>
      <c r="F1199" s="151">
        <v>1</v>
      </c>
      <c r="G1199" s="150">
        <f t="shared" si="36"/>
        <v>0.57908999999999999</v>
      </c>
      <c r="H1199" s="149">
        <v>1.5</v>
      </c>
      <c r="I1199" s="152">
        <f t="shared" si="37"/>
        <v>0.86863999999999997</v>
      </c>
      <c r="J1199" s="153" t="s">
        <v>1245</v>
      </c>
      <c r="K1199" s="154" t="s">
        <v>1246</v>
      </c>
      <c r="L1199" s="131"/>
      <c r="M1199" s="130"/>
    </row>
    <row r="1200" spans="1:13" ht="11.25" customHeight="1">
      <c r="A1200" s="155" t="s">
        <v>164</v>
      </c>
      <c r="B1200" s="155" t="s">
        <v>1801</v>
      </c>
      <c r="C1200" s="156">
        <v>5.45</v>
      </c>
      <c r="D1200" s="157">
        <v>1.24797</v>
      </c>
      <c r="E1200" s="157">
        <v>1.24797</v>
      </c>
      <c r="F1200" s="158">
        <v>1</v>
      </c>
      <c r="G1200" s="157">
        <f t="shared" si="36"/>
        <v>1.24797</v>
      </c>
      <c r="H1200" s="156">
        <v>1.5</v>
      </c>
      <c r="I1200" s="159">
        <f t="shared" si="37"/>
        <v>1.8719600000000001</v>
      </c>
      <c r="J1200" s="160" t="s">
        <v>1245</v>
      </c>
      <c r="K1200" s="161" t="s">
        <v>1246</v>
      </c>
      <c r="L1200" s="131"/>
      <c r="M1200" s="130"/>
    </row>
    <row r="1201" spans="1:13" ht="11.25" customHeight="1">
      <c r="A1201" s="142" t="s">
        <v>165</v>
      </c>
      <c r="B1201" s="142" t="s">
        <v>1802</v>
      </c>
      <c r="C1201" s="143">
        <v>8.3699999999999992</v>
      </c>
      <c r="D1201" s="144">
        <v>0.45238</v>
      </c>
      <c r="E1201" s="144">
        <v>0.45238</v>
      </c>
      <c r="F1201" s="145">
        <v>1</v>
      </c>
      <c r="G1201" s="144">
        <f t="shared" si="36"/>
        <v>0.45238</v>
      </c>
      <c r="H1201" s="143">
        <v>1.5</v>
      </c>
      <c r="I1201" s="146">
        <f t="shared" si="37"/>
        <v>0.67857000000000001</v>
      </c>
      <c r="J1201" s="147" t="s">
        <v>1245</v>
      </c>
      <c r="K1201" s="148" t="s">
        <v>1246</v>
      </c>
      <c r="L1201" s="131"/>
      <c r="M1201" s="130"/>
    </row>
    <row r="1202" spans="1:13" ht="11.25" customHeight="1">
      <c r="A1202" s="131" t="s">
        <v>166</v>
      </c>
      <c r="B1202" s="131" t="s">
        <v>1802</v>
      </c>
      <c r="C1202" s="149">
        <v>9.9499999999999993</v>
      </c>
      <c r="D1202" s="150">
        <v>0.58562000000000003</v>
      </c>
      <c r="E1202" s="150">
        <v>0.58562000000000003</v>
      </c>
      <c r="F1202" s="151">
        <v>1</v>
      </c>
      <c r="G1202" s="150">
        <f t="shared" si="36"/>
        <v>0.58562000000000003</v>
      </c>
      <c r="H1202" s="149">
        <v>1.5</v>
      </c>
      <c r="I1202" s="152">
        <f t="shared" si="37"/>
        <v>0.87843000000000004</v>
      </c>
      <c r="J1202" s="153" t="s">
        <v>1245</v>
      </c>
      <c r="K1202" s="154" t="s">
        <v>1246</v>
      </c>
      <c r="L1202" s="131"/>
      <c r="M1202" s="130"/>
    </row>
    <row r="1203" spans="1:13" ht="11.25" customHeight="1">
      <c r="A1203" s="131" t="s">
        <v>167</v>
      </c>
      <c r="B1203" s="131" t="s">
        <v>1802</v>
      </c>
      <c r="C1203" s="149">
        <v>9.9499999999999993</v>
      </c>
      <c r="D1203" s="150">
        <v>0.75368999999999997</v>
      </c>
      <c r="E1203" s="150">
        <v>0.75368999999999997</v>
      </c>
      <c r="F1203" s="151">
        <v>1</v>
      </c>
      <c r="G1203" s="150">
        <f t="shared" si="36"/>
        <v>0.75368999999999997</v>
      </c>
      <c r="H1203" s="149">
        <v>1.5</v>
      </c>
      <c r="I1203" s="152">
        <f t="shared" si="37"/>
        <v>1.1305400000000001</v>
      </c>
      <c r="J1203" s="153" t="s">
        <v>1245</v>
      </c>
      <c r="K1203" s="154" t="s">
        <v>1246</v>
      </c>
      <c r="L1203" s="131"/>
      <c r="M1203" s="130"/>
    </row>
    <row r="1204" spans="1:13" ht="11.25" customHeight="1">
      <c r="A1204" s="155" t="s">
        <v>168</v>
      </c>
      <c r="B1204" s="155" t="s">
        <v>1802</v>
      </c>
      <c r="C1204" s="156">
        <v>12.08</v>
      </c>
      <c r="D1204" s="157">
        <v>2.1398299999999999</v>
      </c>
      <c r="E1204" s="157">
        <v>2.1398299999999999</v>
      </c>
      <c r="F1204" s="158">
        <v>1</v>
      </c>
      <c r="G1204" s="157">
        <f t="shared" si="36"/>
        <v>2.1398299999999999</v>
      </c>
      <c r="H1204" s="156">
        <v>1.5</v>
      </c>
      <c r="I1204" s="159">
        <f t="shared" si="37"/>
        <v>3.2097500000000001</v>
      </c>
      <c r="J1204" s="160" t="s">
        <v>1245</v>
      </c>
      <c r="K1204" s="161" t="s">
        <v>1246</v>
      </c>
      <c r="L1204" s="131"/>
      <c r="M1204" s="130"/>
    </row>
    <row r="1205" spans="1:13" ht="11.25" customHeight="1">
      <c r="A1205" s="142" t="s">
        <v>169</v>
      </c>
      <c r="B1205" s="142" t="s">
        <v>1803</v>
      </c>
      <c r="C1205" s="143">
        <v>3.42</v>
      </c>
      <c r="D1205" s="144">
        <v>0.26723999999999998</v>
      </c>
      <c r="E1205" s="144">
        <v>0.26723999999999998</v>
      </c>
      <c r="F1205" s="145">
        <v>1</v>
      </c>
      <c r="G1205" s="144">
        <f t="shared" si="36"/>
        <v>0.26723999999999998</v>
      </c>
      <c r="H1205" s="143">
        <v>1.5</v>
      </c>
      <c r="I1205" s="146">
        <f t="shared" si="37"/>
        <v>0.40085999999999999</v>
      </c>
      <c r="J1205" s="147" t="s">
        <v>1245</v>
      </c>
      <c r="K1205" s="148" t="s">
        <v>1246</v>
      </c>
      <c r="L1205" s="131"/>
      <c r="M1205" s="130"/>
    </row>
    <row r="1206" spans="1:13" ht="11.25" customHeight="1">
      <c r="A1206" s="131" t="s">
        <v>170</v>
      </c>
      <c r="B1206" s="131" t="s">
        <v>1803</v>
      </c>
      <c r="C1206" s="149">
        <v>4.09</v>
      </c>
      <c r="D1206" s="150">
        <v>0.38174000000000002</v>
      </c>
      <c r="E1206" s="150">
        <v>0.38174000000000002</v>
      </c>
      <c r="F1206" s="151">
        <v>1</v>
      </c>
      <c r="G1206" s="150">
        <f t="shared" si="36"/>
        <v>0.38174000000000002</v>
      </c>
      <c r="H1206" s="149">
        <v>1.5</v>
      </c>
      <c r="I1206" s="152">
        <f t="shared" si="37"/>
        <v>0.57260999999999995</v>
      </c>
      <c r="J1206" s="153" t="s">
        <v>1245</v>
      </c>
      <c r="K1206" s="154" t="s">
        <v>1246</v>
      </c>
      <c r="L1206" s="131"/>
      <c r="M1206" s="130"/>
    </row>
    <row r="1207" spans="1:13" ht="11.25" customHeight="1">
      <c r="A1207" s="131" t="s">
        <v>171</v>
      </c>
      <c r="B1207" s="131" t="s">
        <v>1803</v>
      </c>
      <c r="C1207" s="149">
        <v>4.79</v>
      </c>
      <c r="D1207" s="150">
        <v>0.70372999999999997</v>
      </c>
      <c r="E1207" s="150">
        <v>0.70372999999999997</v>
      </c>
      <c r="F1207" s="151">
        <v>1</v>
      </c>
      <c r="G1207" s="150">
        <f t="shared" si="36"/>
        <v>0.70372999999999997</v>
      </c>
      <c r="H1207" s="149">
        <v>1.5</v>
      </c>
      <c r="I1207" s="152">
        <f t="shared" si="37"/>
        <v>1.0556000000000001</v>
      </c>
      <c r="J1207" s="153" t="s">
        <v>1245</v>
      </c>
      <c r="K1207" s="154" t="s">
        <v>1246</v>
      </c>
      <c r="L1207" s="131"/>
      <c r="M1207" s="130"/>
    </row>
    <row r="1208" spans="1:13" ht="11.25" customHeight="1">
      <c r="A1208" s="155" t="s">
        <v>172</v>
      </c>
      <c r="B1208" s="155" t="s">
        <v>1803</v>
      </c>
      <c r="C1208" s="156">
        <v>8.32</v>
      </c>
      <c r="D1208" s="157">
        <v>1.6822299999999999</v>
      </c>
      <c r="E1208" s="157">
        <v>1.6822299999999999</v>
      </c>
      <c r="F1208" s="158">
        <v>1</v>
      </c>
      <c r="G1208" s="157">
        <f t="shared" si="36"/>
        <v>1.6822299999999999</v>
      </c>
      <c r="H1208" s="156">
        <v>1.5</v>
      </c>
      <c r="I1208" s="159">
        <f t="shared" si="37"/>
        <v>2.5233500000000002</v>
      </c>
      <c r="J1208" s="160" t="s">
        <v>1245</v>
      </c>
      <c r="K1208" s="161" t="s">
        <v>1246</v>
      </c>
      <c r="L1208" s="131"/>
      <c r="M1208" s="130"/>
    </row>
    <row r="1209" spans="1:13" ht="11.25" customHeight="1">
      <c r="A1209" s="142" t="s">
        <v>173</v>
      </c>
      <c r="B1209" s="142" t="s">
        <v>1804</v>
      </c>
      <c r="C1209" s="143">
        <v>3.29</v>
      </c>
      <c r="D1209" s="144">
        <v>0.33115</v>
      </c>
      <c r="E1209" s="144">
        <v>0.33115</v>
      </c>
      <c r="F1209" s="145">
        <v>1</v>
      </c>
      <c r="G1209" s="144">
        <f t="shared" si="36"/>
        <v>0.33115</v>
      </c>
      <c r="H1209" s="143">
        <v>1.5</v>
      </c>
      <c r="I1209" s="146">
        <f t="shared" si="37"/>
        <v>0.49673</v>
      </c>
      <c r="J1209" s="147" t="s">
        <v>1245</v>
      </c>
      <c r="K1209" s="148" t="s">
        <v>1246</v>
      </c>
      <c r="L1209" s="131"/>
      <c r="M1209" s="130"/>
    </row>
    <row r="1210" spans="1:13" ht="11.25" customHeight="1">
      <c r="A1210" s="131" t="s">
        <v>174</v>
      </c>
      <c r="B1210" s="131" t="s">
        <v>1804</v>
      </c>
      <c r="C1210" s="149">
        <v>3.78</v>
      </c>
      <c r="D1210" s="150">
        <v>0.37541000000000002</v>
      </c>
      <c r="E1210" s="150">
        <v>0.37541000000000002</v>
      </c>
      <c r="F1210" s="151">
        <v>1</v>
      </c>
      <c r="G1210" s="150">
        <f t="shared" si="36"/>
        <v>0.37541000000000002</v>
      </c>
      <c r="H1210" s="149">
        <v>1.5</v>
      </c>
      <c r="I1210" s="152">
        <f t="shared" si="37"/>
        <v>0.56311999999999995</v>
      </c>
      <c r="J1210" s="153" t="s">
        <v>1245</v>
      </c>
      <c r="K1210" s="154" t="s">
        <v>1246</v>
      </c>
      <c r="L1210" s="131"/>
      <c r="M1210" s="130"/>
    </row>
    <row r="1211" spans="1:13" ht="11.25" customHeight="1">
      <c r="A1211" s="131" t="s">
        <v>175</v>
      </c>
      <c r="B1211" s="131" t="s">
        <v>1804</v>
      </c>
      <c r="C1211" s="149">
        <v>4.25</v>
      </c>
      <c r="D1211" s="150">
        <v>0.66613999999999995</v>
      </c>
      <c r="E1211" s="150">
        <v>0.66613999999999995</v>
      </c>
      <c r="F1211" s="151">
        <v>1</v>
      </c>
      <c r="G1211" s="150">
        <f t="shared" si="36"/>
        <v>0.66613999999999995</v>
      </c>
      <c r="H1211" s="149">
        <v>1.5</v>
      </c>
      <c r="I1211" s="152">
        <f t="shared" si="37"/>
        <v>0.99921000000000004</v>
      </c>
      <c r="J1211" s="153" t="s">
        <v>1245</v>
      </c>
      <c r="K1211" s="154" t="s">
        <v>1246</v>
      </c>
      <c r="L1211" s="131"/>
      <c r="M1211" s="130"/>
    </row>
    <row r="1212" spans="1:13" ht="11.25" customHeight="1">
      <c r="A1212" s="155" t="s">
        <v>176</v>
      </c>
      <c r="B1212" s="155" t="s">
        <v>1804</v>
      </c>
      <c r="C1212" s="156">
        <v>8.23</v>
      </c>
      <c r="D1212" s="157">
        <v>1.83439</v>
      </c>
      <c r="E1212" s="157">
        <v>1.83439</v>
      </c>
      <c r="F1212" s="158">
        <v>1</v>
      </c>
      <c r="G1212" s="157">
        <f t="shared" si="36"/>
        <v>1.83439</v>
      </c>
      <c r="H1212" s="156">
        <v>1.5</v>
      </c>
      <c r="I1212" s="159">
        <f t="shared" si="37"/>
        <v>2.7515900000000002</v>
      </c>
      <c r="J1212" s="160" t="s">
        <v>1245</v>
      </c>
      <c r="K1212" s="161" t="s">
        <v>1246</v>
      </c>
      <c r="L1212" s="131"/>
      <c r="M1212" s="130"/>
    </row>
    <row r="1213" spans="1:13" ht="11.25" customHeight="1">
      <c r="A1213" s="142" t="s">
        <v>177</v>
      </c>
      <c r="B1213" s="142" t="s">
        <v>1805</v>
      </c>
      <c r="C1213" s="143">
        <v>3.04</v>
      </c>
      <c r="D1213" s="144">
        <v>0.36958000000000002</v>
      </c>
      <c r="E1213" s="144">
        <v>0.36958000000000002</v>
      </c>
      <c r="F1213" s="145">
        <v>1</v>
      </c>
      <c r="G1213" s="144">
        <f t="shared" si="36"/>
        <v>0.36958000000000002</v>
      </c>
      <c r="H1213" s="143">
        <v>1.5</v>
      </c>
      <c r="I1213" s="146">
        <f t="shared" si="37"/>
        <v>0.55437000000000003</v>
      </c>
      <c r="J1213" s="147" t="s">
        <v>1245</v>
      </c>
      <c r="K1213" s="148" t="s">
        <v>1246</v>
      </c>
      <c r="L1213" s="131"/>
      <c r="M1213" s="130"/>
    </row>
    <row r="1214" spans="1:13" ht="11.25" customHeight="1">
      <c r="A1214" s="131" t="s">
        <v>178</v>
      </c>
      <c r="B1214" s="131" t="s">
        <v>1805</v>
      </c>
      <c r="C1214" s="149">
        <v>3.67</v>
      </c>
      <c r="D1214" s="150">
        <v>0.50975000000000004</v>
      </c>
      <c r="E1214" s="150">
        <v>0.50975000000000004</v>
      </c>
      <c r="F1214" s="151">
        <v>1</v>
      </c>
      <c r="G1214" s="150">
        <f t="shared" si="36"/>
        <v>0.50975000000000004</v>
      </c>
      <c r="H1214" s="149">
        <v>1.5</v>
      </c>
      <c r="I1214" s="152">
        <f t="shared" si="37"/>
        <v>0.76463000000000003</v>
      </c>
      <c r="J1214" s="153" t="s">
        <v>1245</v>
      </c>
      <c r="K1214" s="154" t="s">
        <v>1246</v>
      </c>
      <c r="L1214" s="131"/>
      <c r="M1214" s="130"/>
    </row>
    <row r="1215" spans="1:13" ht="11.25" customHeight="1">
      <c r="A1215" s="131" t="s">
        <v>179</v>
      </c>
      <c r="B1215" s="131" t="s">
        <v>1805</v>
      </c>
      <c r="C1215" s="149">
        <v>5.3</v>
      </c>
      <c r="D1215" s="150">
        <v>0.85397000000000001</v>
      </c>
      <c r="E1215" s="150">
        <v>0.85397000000000001</v>
      </c>
      <c r="F1215" s="151">
        <v>1</v>
      </c>
      <c r="G1215" s="150">
        <f t="shared" si="36"/>
        <v>0.85397000000000001</v>
      </c>
      <c r="H1215" s="149">
        <v>1.5</v>
      </c>
      <c r="I1215" s="152">
        <f t="shared" si="37"/>
        <v>1.2809600000000001</v>
      </c>
      <c r="J1215" s="153" t="s">
        <v>1245</v>
      </c>
      <c r="K1215" s="154" t="s">
        <v>1246</v>
      </c>
      <c r="L1215" s="131"/>
      <c r="M1215" s="130"/>
    </row>
    <row r="1216" spans="1:13" ht="11.25" customHeight="1">
      <c r="A1216" s="155" t="s">
        <v>180</v>
      </c>
      <c r="B1216" s="155" t="s">
        <v>1805</v>
      </c>
      <c r="C1216" s="156">
        <v>10.119999999999999</v>
      </c>
      <c r="D1216" s="157">
        <v>2.0032000000000001</v>
      </c>
      <c r="E1216" s="157">
        <v>2.0032000000000001</v>
      </c>
      <c r="F1216" s="158">
        <v>1</v>
      </c>
      <c r="G1216" s="157">
        <f t="shared" si="36"/>
        <v>2.0032000000000001</v>
      </c>
      <c r="H1216" s="156">
        <v>1.5</v>
      </c>
      <c r="I1216" s="159">
        <f t="shared" si="37"/>
        <v>3.0047999999999999</v>
      </c>
      <c r="J1216" s="160" t="s">
        <v>1245</v>
      </c>
      <c r="K1216" s="161" t="s">
        <v>1246</v>
      </c>
      <c r="L1216" s="131"/>
      <c r="M1216" s="130"/>
    </row>
    <row r="1217" spans="1:13" ht="11.25" customHeight="1">
      <c r="A1217" s="142" t="s">
        <v>181</v>
      </c>
      <c r="B1217" s="142" t="s">
        <v>1806</v>
      </c>
      <c r="C1217" s="143">
        <v>3.84</v>
      </c>
      <c r="D1217" s="144">
        <v>0.37197999999999998</v>
      </c>
      <c r="E1217" s="144">
        <v>0.37197999999999998</v>
      </c>
      <c r="F1217" s="145">
        <v>1</v>
      </c>
      <c r="G1217" s="144">
        <f t="shared" si="36"/>
        <v>0.37197999999999998</v>
      </c>
      <c r="H1217" s="143">
        <v>1.5</v>
      </c>
      <c r="I1217" s="146">
        <f t="shared" si="37"/>
        <v>0.55796999999999997</v>
      </c>
      <c r="J1217" s="147" t="s">
        <v>1245</v>
      </c>
      <c r="K1217" s="148" t="s">
        <v>1246</v>
      </c>
      <c r="L1217" s="131"/>
      <c r="M1217" s="130"/>
    </row>
    <row r="1218" spans="1:13" ht="11.25" customHeight="1">
      <c r="A1218" s="131" t="s">
        <v>182</v>
      </c>
      <c r="B1218" s="131" t="s">
        <v>1806</v>
      </c>
      <c r="C1218" s="149">
        <v>4</v>
      </c>
      <c r="D1218" s="150">
        <v>0.45008999999999999</v>
      </c>
      <c r="E1218" s="150">
        <v>0.45008999999999999</v>
      </c>
      <c r="F1218" s="151">
        <v>1</v>
      </c>
      <c r="G1218" s="150">
        <f t="shared" si="36"/>
        <v>0.45008999999999999</v>
      </c>
      <c r="H1218" s="149">
        <v>1.5</v>
      </c>
      <c r="I1218" s="152">
        <f t="shared" si="37"/>
        <v>0.67513999999999996</v>
      </c>
      <c r="J1218" s="153" t="s">
        <v>1245</v>
      </c>
      <c r="K1218" s="154" t="s">
        <v>1246</v>
      </c>
      <c r="L1218" s="131"/>
      <c r="M1218" s="130"/>
    </row>
    <row r="1219" spans="1:13" ht="11.25" customHeight="1">
      <c r="A1219" s="131" t="s">
        <v>183</v>
      </c>
      <c r="B1219" s="131" t="s">
        <v>1806</v>
      </c>
      <c r="C1219" s="149">
        <v>4.18</v>
      </c>
      <c r="D1219" s="150">
        <v>0.74900999999999995</v>
      </c>
      <c r="E1219" s="150">
        <v>0.74900999999999995</v>
      </c>
      <c r="F1219" s="151">
        <v>1</v>
      </c>
      <c r="G1219" s="150">
        <f t="shared" si="36"/>
        <v>0.74900999999999995</v>
      </c>
      <c r="H1219" s="149">
        <v>1.5</v>
      </c>
      <c r="I1219" s="152">
        <f t="shared" si="37"/>
        <v>1.1235200000000001</v>
      </c>
      <c r="J1219" s="153" t="s">
        <v>1245</v>
      </c>
      <c r="K1219" s="154" t="s">
        <v>1246</v>
      </c>
      <c r="L1219" s="131"/>
      <c r="M1219" s="130"/>
    </row>
    <row r="1220" spans="1:13" ht="11.25" customHeight="1">
      <c r="A1220" s="155" t="s">
        <v>184</v>
      </c>
      <c r="B1220" s="155" t="s">
        <v>1806</v>
      </c>
      <c r="C1220" s="156">
        <v>6.17</v>
      </c>
      <c r="D1220" s="157">
        <v>1.37764</v>
      </c>
      <c r="E1220" s="157">
        <v>1.37764</v>
      </c>
      <c r="F1220" s="158">
        <v>1</v>
      </c>
      <c r="G1220" s="157">
        <f t="shared" si="36"/>
        <v>1.37764</v>
      </c>
      <c r="H1220" s="156">
        <v>1.5</v>
      </c>
      <c r="I1220" s="159">
        <f t="shared" si="37"/>
        <v>2.0664600000000002</v>
      </c>
      <c r="J1220" s="160" t="s">
        <v>1245</v>
      </c>
      <c r="K1220" s="161" t="s">
        <v>1246</v>
      </c>
      <c r="L1220" s="131"/>
      <c r="M1220" s="130"/>
    </row>
    <row r="1221" spans="1:13" ht="11.25" customHeight="1">
      <c r="A1221" s="142" t="s">
        <v>1386</v>
      </c>
      <c r="B1221" s="142" t="s">
        <v>1807</v>
      </c>
      <c r="C1221" s="143">
        <v>3.37</v>
      </c>
      <c r="D1221" s="144">
        <v>1.3633599999999999</v>
      </c>
      <c r="E1221" s="144">
        <v>1.3633599999999999</v>
      </c>
      <c r="F1221" s="145">
        <v>1</v>
      </c>
      <c r="G1221" s="144">
        <f t="shared" si="36"/>
        <v>1.3633599999999999</v>
      </c>
      <c r="H1221" s="143">
        <v>1.7</v>
      </c>
      <c r="I1221" s="146">
        <f t="shared" si="37"/>
        <v>2.3177099999999999</v>
      </c>
      <c r="J1221" s="147" t="s">
        <v>1239</v>
      </c>
      <c r="K1221" s="148" t="s">
        <v>1241</v>
      </c>
      <c r="L1221" s="131"/>
      <c r="M1221" s="130"/>
    </row>
    <row r="1222" spans="1:13" ht="11.25" customHeight="1">
      <c r="A1222" s="131" t="s">
        <v>1387</v>
      </c>
      <c r="B1222" s="131" t="s">
        <v>1807</v>
      </c>
      <c r="C1222" s="149">
        <v>5.23</v>
      </c>
      <c r="D1222" s="150">
        <v>1.6762300000000001</v>
      </c>
      <c r="E1222" s="150">
        <v>1.6762300000000001</v>
      </c>
      <c r="F1222" s="151">
        <v>1</v>
      </c>
      <c r="G1222" s="150">
        <f t="shared" si="36"/>
        <v>1.6762300000000001</v>
      </c>
      <c r="H1222" s="149">
        <v>1.7</v>
      </c>
      <c r="I1222" s="152">
        <f t="shared" si="37"/>
        <v>2.8495900000000001</v>
      </c>
      <c r="J1222" s="153" t="s">
        <v>1239</v>
      </c>
      <c r="K1222" s="154" t="s">
        <v>1241</v>
      </c>
      <c r="L1222" s="131"/>
      <c r="M1222" s="130"/>
    </row>
    <row r="1223" spans="1:13" ht="11.25" customHeight="1">
      <c r="A1223" s="131" t="s">
        <v>1388</v>
      </c>
      <c r="B1223" s="131" t="s">
        <v>1807</v>
      </c>
      <c r="C1223" s="149">
        <v>8.32</v>
      </c>
      <c r="D1223" s="150">
        <v>2.4244599999999998</v>
      </c>
      <c r="E1223" s="150">
        <v>2.4244599999999998</v>
      </c>
      <c r="F1223" s="151">
        <v>1</v>
      </c>
      <c r="G1223" s="150">
        <f t="shared" si="36"/>
        <v>2.4244599999999998</v>
      </c>
      <c r="H1223" s="149">
        <v>1.7</v>
      </c>
      <c r="I1223" s="152">
        <f t="shared" si="37"/>
        <v>4.1215799999999998</v>
      </c>
      <c r="J1223" s="153" t="s">
        <v>1239</v>
      </c>
      <c r="K1223" s="154" t="s">
        <v>1241</v>
      </c>
      <c r="L1223" s="131"/>
      <c r="M1223" s="130"/>
    </row>
    <row r="1224" spans="1:13" ht="11.25" customHeight="1">
      <c r="A1224" s="155" t="s">
        <v>1389</v>
      </c>
      <c r="B1224" s="155" t="s">
        <v>1807</v>
      </c>
      <c r="C1224" s="156">
        <v>15.08</v>
      </c>
      <c r="D1224" s="157">
        <v>4.6217800000000002</v>
      </c>
      <c r="E1224" s="157">
        <v>4.6217800000000002</v>
      </c>
      <c r="F1224" s="158">
        <v>1</v>
      </c>
      <c r="G1224" s="157">
        <f t="shared" si="36"/>
        <v>4.6217800000000002</v>
      </c>
      <c r="H1224" s="156">
        <v>1.7</v>
      </c>
      <c r="I1224" s="159">
        <f t="shared" si="37"/>
        <v>7.85703</v>
      </c>
      <c r="J1224" s="160" t="s">
        <v>1239</v>
      </c>
      <c r="K1224" s="161" t="s">
        <v>1241</v>
      </c>
      <c r="L1224" s="131"/>
      <c r="M1224" s="130"/>
    </row>
    <row r="1225" spans="1:13" ht="11.25" customHeight="1">
      <c r="A1225" s="142" t="s">
        <v>1390</v>
      </c>
      <c r="B1225" s="142" t="s">
        <v>1808</v>
      </c>
      <c r="C1225" s="143">
        <v>2.89</v>
      </c>
      <c r="D1225" s="144">
        <v>0.87458999999999998</v>
      </c>
      <c r="E1225" s="144">
        <v>0.87458999999999998</v>
      </c>
      <c r="F1225" s="145">
        <v>1</v>
      </c>
      <c r="G1225" s="144">
        <f t="shared" si="36"/>
        <v>0.87458999999999998</v>
      </c>
      <c r="H1225" s="143">
        <v>1.7</v>
      </c>
      <c r="I1225" s="146">
        <f t="shared" si="37"/>
        <v>1.4867999999999999</v>
      </c>
      <c r="J1225" s="147" t="s">
        <v>1239</v>
      </c>
      <c r="K1225" s="148" t="s">
        <v>1241</v>
      </c>
      <c r="L1225" s="131"/>
      <c r="M1225" s="130"/>
    </row>
    <row r="1226" spans="1:13" ht="11.25" customHeight="1">
      <c r="A1226" s="131" t="s">
        <v>1391</v>
      </c>
      <c r="B1226" s="131" t="s">
        <v>1808</v>
      </c>
      <c r="C1226" s="149">
        <v>4.6900000000000004</v>
      </c>
      <c r="D1226" s="150">
        <v>1.2189300000000001</v>
      </c>
      <c r="E1226" s="150">
        <v>1.2189300000000001</v>
      </c>
      <c r="F1226" s="151">
        <v>1</v>
      </c>
      <c r="G1226" s="150">
        <f t="shared" si="36"/>
        <v>1.2189300000000001</v>
      </c>
      <c r="H1226" s="149">
        <v>1.7</v>
      </c>
      <c r="I1226" s="152">
        <f t="shared" si="37"/>
        <v>2.0721799999999999</v>
      </c>
      <c r="J1226" s="153" t="s">
        <v>1239</v>
      </c>
      <c r="K1226" s="154" t="s">
        <v>1241</v>
      </c>
      <c r="L1226" s="131"/>
      <c r="M1226" s="130"/>
    </row>
    <row r="1227" spans="1:13" ht="11.25" customHeight="1">
      <c r="A1227" s="131" t="s">
        <v>1392</v>
      </c>
      <c r="B1227" s="131" t="s">
        <v>1808</v>
      </c>
      <c r="C1227" s="149">
        <v>7.58</v>
      </c>
      <c r="D1227" s="150">
        <v>1.8546800000000001</v>
      </c>
      <c r="E1227" s="150">
        <v>1.8546800000000001</v>
      </c>
      <c r="F1227" s="151">
        <v>1</v>
      </c>
      <c r="G1227" s="150">
        <f t="shared" si="36"/>
        <v>1.8546800000000001</v>
      </c>
      <c r="H1227" s="149">
        <v>1.7</v>
      </c>
      <c r="I1227" s="152">
        <f t="shared" si="37"/>
        <v>3.1529600000000002</v>
      </c>
      <c r="J1227" s="153" t="s">
        <v>1239</v>
      </c>
      <c r="K1227" s="154" t="s">
        <v>1241</v>
      </c>
      <c r="L1227" s="131"/>
      <c r="M1227" s="130"/>
    </row>
    <row r="1228" spans="1:13" ht="11.25" customHeight="1">
      <c r="A1228" s="155" t="s">
        <v>1393</v>
      </c>
      <c r="B1228" s="155" t="s">
        <v>1808</v>
      </c>
      <c r="C1228" s="156">
        <v>13.29</v>
      </c>
      <c r="D1228" s="157">
        <v>3.56616</v>
      </c>
      <c r="E1228" s="157">
        <v>3.56616</v>
      </c>
      <c r="F1228" s="158">
        <v>1</v>
      </c>
      <c r="G1228" s="157">
        <f t="shared" si="36"/>
        <v>3.56616</v>
      </c>
      <c r="H1228" s="156">
        <v>1.7</v>
      </c>
      <c r="I1228" s="159">
        <f t="shared" si="37"/>
        <v>6.0624700000000002</v>
      </c>
      <c r="J1228" s="160" t="s">
        <v>1239</v>
      </c>
      <c r="K1228" s="161" t="s">
        <v>1241</v>
      </c>
      <c r="L1228" s="131"/>
      <c r="M1228" s="130"/>
    </row>
    <row r="1229" spans="1:13" ht="11.25" customHeight="1">
      <c r="A1229" s="142" t="s">
        <v>1394</v>
      </c>
      <c r="B1229" s="142" t="s">
        <v>1809</v>
      </c>
      <c r="C1229" s="143">
        <v>2.75</v>
      </c>
      <c r="D1229" s="144">
        <v>0.79446000000000006</v>
      </c>
      <c r="E1229" s="144">
        <v>0.79446000000000006</v>
      </c>
      <c r="F1229" s="145">
        <v>1</v>
      </c>
      <c r="G1229" s="144">
        <f t="shared" ref="G1229:G1292" si="38">ROUND(F1229*D1229,5)</f>
        <v>0.79446000000000006</v>
      </c>
      <c r="H1229" s="143">
        <v>1.7</v>
      </c>
      <c r="I1229" s="146">
        <f t="shared" ref="I1229:I1292" si="39">ROUND(H1229*G1229,5)</f>
        <v>1.3505799999999999</v>
      </c>
      <c r="J1229" s="147" t="s">
        <v>1239</v>
      </c>
      <c r="K1229" s="148" t="s">
        <v>1241</v>
      </c>
      <c r="L1229" s="131"/>
      <c r="M1229" s="130"/>
    </row>
    <row r="1230" spans="1:13" ht="11.25" customHeight="1">
      <c r="A1230" s="131" t="s">
        <v>1395</v>
      </c>
      <c r="B1230" s="131" t="s">
        <v>1809</v>
      </c>
      <c r="C1230" s="149">
        <v>3.89</v>
      </c>
      <c r="D1230" s="150">
        <v>1.0278700000000001</v>
      </c>
      <c r="E1230" s="150">
        <v>1.0278700000000001</v>
      </c>
      <c r="F1230" s="151">
        <v>1</v>
      </c>
      <c r="G1230" s="150">
        <f t="shared" si="38"/>
        <v>1.0278700000000001</v>
      </c>
      <c r="H1230" s="149">
        <v>1.7</v>
      </c>
      <c r="I1230" s="152">
        <f t="shared" si="39"/>
        <v>1.7473799999999999</v>
      </c>
      <c r="J1230" s="153" t="s">
        <v>1239</v>
      </c>
      <c r="K1230" s="154" t="s">
        <v>1241</v>
      </c>
      <c r="L1230" s="131"/>
      <c r="M1230" s="130"/>
    </row>
    <row r="1231" spans="1:13" ht="11.25" customHeight="1">
      <c r="A1231" s="131" t="s">
        <v>1396</v>
      </c>
      <c r="B1231" s="131" t="s">
        <v>1809</v>
      </c>
      <c r="C1231" s="149">
        <v>6.69</v>
      </c>
      <c r="D1231" s="150">
        <v>1.55779</v>
      </c>
      <c r="E1231" s="150">
        <v>1.55779</v>
      </c>
      <c r="F1231" s="151">
        <v>1</v>
      </c>
      <c r="G1231" s="150">
        <f t="shared" si="38"/>
        <v>1.55779</v>
      </c>
      <c r="H1231" s="149">
        <v>1.7</v>
      </c>
      <c r="I1231" s="152">
        <f t="shared" si="39"/>
        <v>2.6482399999999999</v>
      </c>
      <c r="J1231" s="153" t="s">
        <v>1239</v>
      </c>
      <c r="K1231" s="154" t="s">
        <v>1241</v>
      </c>
      <c r="L1231" s="131"/>
      <c r="M1231" s="130"/>
    </row>
    <row r="1232" spans="1:13" ht="11.25" customHeight="1">
      <c r="A1232" s="155" t="s">
        <v>1397</v>
      </c>
      <c r="B1232" s="155" t="s">
        <v>1809</v>
      </c>
      <c r="C1232" s="156">
        <v>10.210000000000001</v>
      </c>
      <c r="D1232" s="157">
        <v>2.8068300000000002</v>
      </c>
      <c r="E1232" s="157">
        <v>2.8068300000000002</v>
      </c>
      <c r="F1232" s="158">
        <v>1</v>
      </c>
      <c r="G1232" s="157">
        <f t="shared" si="38"/>
        <v>2.8068300000000002</v>
      </c>
      <c r="H1232" s="156">
        <v>1.7</v>
      </c>
      <c r="I1232" s="159">
        <f t="shared" si="39"/>
        <v>4.7716099999999999</v>
      </c>
      <c r="J1232" s="160" t="s">
        <v>1239</v>
      </c>
      <c r="K1232" s="161" t="s">
        <v>1241</v>
      </c>
      <c r="L1232" s="131"/>
      <c r="M1232" s="130"/>
    </row>
    <row r="1233" spans="1:13" ht="11.25" customHeight="1">
      <c r="A1233" s="142" t="s">
        <v>1398</v>
      </c>
      <c r="B1233" s="142" t="s">
        <v>1810</v>
      </c>
      <c r="C1233" s="143">
        <v>2.2200000000000002</v>
      </c>
      <c r="D1233" s="144">
        <v>0.46189000000000002</v>
      </c>
      <c r="E1233" s="144">
        <v>0.46189000000000002</v>
      </c>
      <c r="F1233" s="145">
        <v>1</v>
      </c>
      <c r="G1233" s="144">
        <f t="shared" si="38"/>
        <v>0.46189000000000002</v>
      </c>
      <c r="H1233" s="143">
        <v>1.7</v>
      </c>
      <c r="I1233" s="146">
        <f t="shared" si="39"/>
        <v>0.78520999999999996</v>
      </c>
      <c r="J1233" s="147" t="s">
        <v>1239</v>
      </c>
      <c r="K1233" s="148" t="s">
        <v>1241</v>
      </c>
      <c r="L1233" s="131"/>
      <c r="M1233" s="130"/>
    </row>
    <row r="1234" spans="1:13" ht="11.25" customHeight="1">
      <c r="A1234" s="131" t="s">
        <v>1399</v>
      </c>
      <c r="B1234" s="131" t="s">
        <v>1810</v>
      </c>
      <c r="C1234" s="149">
        <v>3</v>
      </c>
      <c r="D1234" s="150">
        <v>0.63434999999999997</v>
      </c>
      <c r="E1234" s="150">
        <v>0.63434999999999997</v>
      </c>
      <c r="F1234" s="151">
        <v>1</v>
      </c>
      <c r="G1234" s="150">
        <f t="shared" si="38"/>
        <v>0.63434999999999997</v>
      </c>
      <c r="H1234" s="149">
        <v>1.7</v>
      </c>
      <c r="I1234" s="152">
        <f t="shared" si="39"/>
        <v>1.0784</v>
      </c>
      <c r="J1234" s="153" t="s">
        <v>1239</v>
      </c>
      <c r="K1234" s="154" t="s">
        <v>1241</v>
      </c>
      <c r="L1234" s="131"/>
      <c r="M1234" s="130"/>
    </row>
    <row r="1235" spans="1:13" ht="11.25" customHeight="1">
      <c r="A1235" s="131" t="s">
        <v>1400</v>
      </c>
      <c r="B1235" s="131" t="s">
        <v>1810</v>
      </c>
      <c r="C1235" s="149">
        <v>4.46</v>
      </c>
      <c r="D1235" s="150">
        <v>0.97594999999999998</v>
      </c>
      <c r="E1235" s="150">
        <v>0.97594999999999998</v>
      </c>
      <c r="F1235" s="151">
        <v>1</v>
      </c>
      <c r="G1235" s="150">
        <f t="shared" si="38"/>
        <v>0.97594999999999998</v>
      </c>
      <c r="H1235" s="149">
        <v>1.7</v>
      </c>
      <c r="I1235" s="152">
        <f t="shared" si="39"/>
        <v>1.6591199999999999</v>
      </c>
      <c r="J1235" s="153" t="s">
        <v>1239</v>
      </c>
      <c r="K1235" s="154" t="s">
        <v>1241</v>
      </c>
      <c r="L1235" s="131"/>
      <c r="M1235" s="130"/>
    </row>
    <row r="1236" spans="1:13" ht="11.25" customHeight="1">
      <c r="A1236" s="155" t="s">
        <v>1401</v>
      </c>
      <c r="B1236" s="155" t="s">
        <v>1810</v>
      </c>
      <c r="C1236" s="156">
        <v>7.91</v>
      </c>
      <c r="D1236" s="157">
        <v>1.8381400000000001</v>
      </c>
      <c r="E1236" s="157">
        <v>1.8381400000000001</v>
      </c>
      <c r="F1236" s="158">
        <v>1</v>
      </c>
      <c r="G1236" s="157">
        <f t="shared" si="38"/>
        <v>1.8381400000000001</v>
      </c>
      <c r="H1236" s="156">
        <v>1.7</v>
      </c>
      <c r="I1236" s="159">
        <f t="shared" si="39"/>
        <v>3.1248399999999998</v>
      </c>
      <c r="J1236" s="160" t="s">
        <v>1239</v>
      </c>
      <c r="K1236" s="161" t="s">
        <v>1241</v>
      </c>
      <c r="L1236" s="131"/>
      <c r="M1236" s="130"/>
    </row>
    <row r="1237" spans="1:13" ht="11.25" customHeight="1">
      <c r="A1237" s="142" t="s">
        <v>185</v>
      </c>
      <c r="B1237" s="142" t="s">
        <v>1811</v>
      </c>
      <c r="C1237" s="143">
        <v>1.54</v>
      </c>
      <c r="D1237" s="144">
        <v>0.30697999999999998</v>
      </c>
      <c r="E1237" s="144">
        <v>0.30697999999999998</v>
      </c>
      <c r="F1237" s="145">
        <v>1</v>
      </c>
      <c r="G1237" s="144">
        <f t="shared" si="38"/>
        <v>0.30697999999999998</v>
      </c>
      <c r="H1237" s="143">
        <v>1.7</v>
      </c>
      <c r="I1237" s="146">
        <f t="shared" si="39"/>
        <v>0.52186999999999995</v>
      </c>
      <c r="J1237" s="147" t="s">
        <v>1239</v>
      </c>
      <c r="K1237" s="148" t="s">
        <v>1241</v>
      </c>
      <c r="L1237" s="131"/>
      <c r="M1237" s="130"/>
    </row>
    <row r="1238" spans="1:13" ht="11.25" customHeight="1">
      <c r="A1238" s="131" t="s">
        <v>186</v>
      </c>
      <c r="B1238" s="131" t="s">
        <v>1811</v>
      </c>
      <c r="C1238" s="149">
        <v>2.16</v>
      </c>
      <c r="D1238" s="150">
        <v>0.4536</v>
      </c>
      <c r="E1238" s="150">
        <v>0.4536</v>
      </c>
      <c r="F1238" s="151">
        <v>1</v>
      </c>
      <c r="G1238" s="150">
        <f t="shared" si="38"/>
        <v>0.4536</v>
      </c>
      <c r="H1238" s="149">
        <v>1.7</v>
      </c>
      <c r="I1238" s="152">
        <f t="shared" si="39"/>
        <v>0.77112000000000003</v>
      </c>
      <c r="J1238" s="153" t="s">
        <v>1239</v>
      </c>
      <c r="K1238" s="154" t="s">
        <v>1241</v>
      </c>
      <c r="L1238" s="131"/>
      <c r="M1238" s="130"/>
    </row>
    <row r="1239" spans="1:13" ht="11.25" customHeight="1">
      <c r="A1239" s="131" t="s">
        <v>187</v>
      </c>
      <c r="B1239" s="131" t="s">
        <v>1811</v>
      </c>
      <c r="C1239" s="149">
        <v>3.79</v>
      </c>
      <c r="D1239" s="150">
        <v>0.88983999999999996</v>
      </c>
      <c r="E1239" s="150">
        <v>0.88983999999999996</v>
      </c>
      <c r="F1239" s="151">
        <v>1</v>
      </c>
      <c r="G1239" s="150">
        <f t="shared" si="38"/>
        <v>0.88983999999999996</v>
      </c>
      <c r="H1239" s="149">
        <v>1.7</v>
      </c>
      <c r="I1239" s="152">
        <f t="shared" si="39"/>
        <v>1.5127299999999999</v>
      </c>
      <c r="J1239" s="153" t="s">
        <v>1239</v>
      </c>
      <c r="K1239" s="154" t="s">
        <v>1241</v>
      </c>
      <c r="L1239" s="131"/>
      <c r="M1239" s="130"/>
    </row>
    <row r="1240" spans="1:13" ht="11.25" customHeight="1">
      <c r="A1240" s="155" t="s">
        <v>188</v>
      </c>
      <c r="B1240" s="155" t="s">
        <v>1811</v>
      </c>
      <c r="C1240" s="156">
        <v>7.24</v>
      </c>
      <c r="D1240" s="157">
        <v>1.74909</v>
      </c>
      <c r="E1240" s="157">
        <v>1.74909</v>
      </c>
      <c r="F1240" s="158">
        <v>1</v>
      </c>
      <c r="G1240" s="157">
        <f t="shared" si="38"/>
        <v>1.74909</v>
      </c>
      <c r="H1240" s="156">
        <v>1.7</v>
      </c>
      <c r="I1240" s="159">
        <f t="shared" si="39"/>
        <v>2.9734500000000001</v>
      </c>
      <c r="J1240" s="160" t="s">
        <v>1239</v>
      </c>
      <c r="K1240" s="161" t="s">
        <v>1241</v>
      </c>
      <c r="L1240" s="131"/>
      <c r="M1240" s="130"/>
    </row>
    <row r="1241" spans="1:13" ht="11.25" customHeight="1">
      <c r="A1241" s="142" t="s">
        <v>189</v>
      </c>
      <c r="B1241" s="142" t="s">
        <v>1812</v>
      </c>
      <c r="C1241" s="143">
        <v>1.73</v>
      </c>
      <c r="D1241" s="144">
        <v>0.35024</v>
      </c>
      <c r="E1241" s="144">
        <v>0.35024</v>
      </c>
      <c r="F1241" s="145">
        <v>1</v>
      </c>
      <c r="G1241" s="144">
        <f t="shared" si="38"/>
        <v>0.35024</v>
      </c>
      <c r="H1241" s="143">
        <v>1.7</v>
      </c>
      <c r="I1241" s="146">
        <f t="shared" si="39"/>
        <v>0.59540999999999999</v>
      </c>
      <c r="J1241" s="147" t="s">
        <v>1239</v>
      </c>
      <c r="K1241" s="148" t="s">
        <v>1241</v>
      </c>
      <c r="L1241" s="131"/>
      <c r="M1241" s="130"/>
    </row>
    <row r="1242" spans="1:13" ht="11.25" customHeight="1">
      <c r="A1242" s="131" t="s">
        <v>190</v>
      </c>
      <c r="B1242" s="131" t="s">
        <v>1812</v>
      </c>
      <c r="C1242" s="149">
        <v>2.4900000000000002</v>
      </c>
      <c r="D1242" s="150">
        <v>0.49795</v>
      </c>
      <c r="E1242" s="150">
        <v>0.49795</v>
      </c>
      <c r="F1242" s="151">
        <v>1</v>
      </c>
      <c r="G1242" s="150">
        <f t="shared" si="38"/>
        <v>0.49795</v>
      </c>
      <c r="H1242" s="149">
        <v>1.7</v>
      </c>
      <c r="I1242" s="152">
        <f t="shared" si="39"/>
        <v>0.84652000000000005</v>
      </c>
      <c r="J1242" s="153" t="s">
        <v>1239</v>
      </c>
      <c r="K1242" s="154" t="s">
        <v>1241</v>
      </c>
      <c r="L1242" s="131"/>
      <c r="M1242" s="130"/>
    </row>
    <row r="1243" spans="1:13" ht="11.25" customHeight="1">
      <c r="A1243" s="131" t="s">
        <v>191</v>
      </c>
      <c r="B1243" s="131" t="s">
        <v>1812</v>
      </c>
      <c r="C1243" s="149">
        <v>3.47</v>
      </c>
      <c r="D1243" s="150">
        <v>0.72968</v>
      </c>
      <c r="E1243" s="150">
        <v>0.72968</v>
      </c>
      <c r="F1243" s="151">
        <v>1</v>
      </c>
      <c r="G1243" s="150">
        <f t="shared" si="38"/>
        <v>0.72968</v>
      </c>
      <c r="H1243" s="149">
        <v>1.7</v>
      </c>
      <c r="I1243" s="152">
        <f t="shared" si="39"/>
        <v>1.2404599999999999</v>
      </c>
      <c r="J1243" s="153" t="s">
        <v>1239</v>
      </c>
      <c r="K1243" s="154" t="s">
        <v>1241</v>
      </c>
      <c r="L1243" s="131"/>
      <c r="M1243" s="130"/>
    </row>
    <row r="1244" spans="1:13" ht="11.25" customHeight="1">
      <c r="A1244" s="155" t="s">
        <v>192</v>
      </c>
      <c r="B1244" s="155" t="s">
        <v>1812</v>
      </c>
      <c r="C1244" s="156">
        <v>5.23</v>
      </c>
      <c r="D1244" s="157">
        <v>1.2926200000000001</v>
      </c>
      <c r="E1244" s="157">
        <v>1.2926200000000001</v>
      </c>
      <c r="F1244" s="158">
        <v>1</v>
      </c>
      <c r="G1244" s="157">
        <f t="shared" si="38"/>
        <v>1.2926200000000001</v>
      </c>
      <c r="H1244" s="156">
        <v>1.7</v>
      </c>
      <c r="I1244" s="159">
        <f t="shared" si="39"/>
        <v>2.1974499999999999</v>
      </c>
      <c r="J1244" s="160" t="s">
        <v>1239</v>
      </c>
      <c r="K1244" s="161" t="s">
        <v>1241</v>
      </c>
      <c r="L1244" s="131"/>
      <c r="M1244" s="130"/>
    </row>
    <row r="1245" spans="1:13" ht="11.25" customHeight="1">
      <c r="A1245" s="142" t="s">
        <v>193</v>
      </c>
      <c r="B1245" s="142" t="s">
        <v>1813</v>
      </c>
      <c r="C1245" s="143">
        <v>2.81</v>
      </c>
      <c r="D1245" s="144">
        <v>0.52612000000000003</v>
      </c>
      <c r="E1245" s="144">
        <v>0.52612000000000003</v>
      </c>
      <c r="F1245" s="145">
        <v>1</v>
      </c>
      <c r="G1245" s="144">
        <f t="shared" si="38"/>
        <v>0.52612000000000003</v>
      </c>
      <c r="H1245" s="143">
        <v>1.7</v>
      </c>
      <c r="I1245" s="146">
        <f t="shared" si="39"/>
        <v>0.89439999999999997</v>
      </c>
      <c r="J1245" s="147" t="s">
        <v>1239</v>
      </c>
      <c r="K1245" s="148" t="s">
        <v>1241</v>
      </c>
      <c r="L1245" s="131"/>
      <c r="M1245" s="130"/>
    </row>
    <row r="1246" spans="1:13" ht="11.25" customHeight="1">
      <c r="A1246" s="131" t="s">
        <v>194</v>
      </c>
      <c r="B1246" s="131" t="s">
        <v>1813</v>
      </c>
      <c r="C1246" s="149">
        <v>3.54</v>
      </c>
      <c r="D1246" s="150">
        <v>0.64588000000000001</v>
      </c>
      <c r="E1246" s="150">
        <v>0.64588000000000001</v>
      </c>
      <c r="F1246" s="151">
        <v>1</v>
      </c>
      <c r="G1246" s="150">
        <f t="shared" si="38"/>
        <v>0.64588000000000001</v>
      </c>
      <c r="H1246" s="149">
        <v>1.7</v>
      </c>
      <c r="I1246" s="152">
        <f t="shared" si="39"/>
        <v>1.0980000000000001</v>
      </c>
      <c r="J1246" s="153" t="s">
        <v>1239</v>
      </c>
      <c r="K1246" s="154" t="s">
        <v>1241</v>
      </c>
      <c r="L1246" s="131"/>
      <c r="M1246" s="130"/>
    </row>
    <row r="1247" spans="1:13" ht="11.25" customHeight="1">
      <c r="A1247" s="131" t="s">
        <v>195</v>
      </c>
      <c r="B1247" s="131" t="s">
        <v>1813</v>
      </c>
      <c r="C1247" s="149">
        <v>5.07</v>
      </c>
      <c r="D1247" s="150">
        <v>0.93693000000000004</v>
      </c>
      <c r="E1247" s="150">
        <v>0.93693000000000004</v>
      </c>
      <c r="F1247" s="151">
        <v>1</v>
      </c>
      <c r="G1247" s="150">
        <f t="shared" si="38"/>
        <v>0.93693000000000004</v>
      </c>
      <c r="H1247" s="149">
        <v>1.7</v>
      </c>
      <c r="I1247" s="152">
        <f t="shared" si="39"/>
        <v>1.5927800000000001</v>
      </c>
      <c r="J1247" s="153" t="s">
        <v>1239</v>
      </c>
      <c r="K1247" s="154" t="s">
        <v>1241</v>
      </c>
      <c r="L1247" s="131"/>
      <c r="M1247" s="130"/>
    </row>
    <row r="1248" spans="1:13" ht="11.25" customHeight="1">
      <c r="A1248" s="155" t="s">
        <v>196</v>
      </c>
      <c r="B1248" s="155" t="s">
        <v>1813</v>
      </c>
      <c r="C1248" s="156">
        <v>8.39</v>
      </c>
      <c r="D1248" s="157">
        <v>1.68791</v>
      </c>
      <c r="E1248" s="157">
        <v>1.68791</v>
      </c>
      <c r="F1248" s="158">
        <v>1</v>
      </c>
      <c r="G1248" s="157">
        <f t="shared" si="38"/>
        <v>1.68791</v>
      </c>
      <c r="H1248" s="156">
        <v>1.7</v>
      </c>
      <c r="I1248" s="159">
        <f t="shared" si="39"/>
        <v>2.8694500000000001</v>
      </c>
      <c r="J1248" s="160" t="s">
        <v>1239</v>
      </c>
      <c r="K1248" s="161" t="s">
        <v>1241</v>
      </c>
      <c r="L1248" s="131"/>
      <c r="M1248" s="130"/>
    </row>
    <row r="1249" spans="1:13" ht="11.25" customHeight="1">
      <c r="A1249" s="142" t="s">
        <v>197</v>
      </c>
      <c r="B1249" s="142" t="s">
        <v>1814</v>
      </c>
      <c r="C1249" s="143">
        <v>1.92</v>
      </c>
      <c r="D1249" s="144">
        <v>0.36943999999999999</v>
      </c>
      <c r="E1249" s="144">
        <v>0.36943999999999999</v>
      </c>
      <c r="F1249" s="145">
        <v>1</v>
      </c>
      <c r="G1249" s="144">
        <f t="shared" si="38"/>
        <v>0.36943999999999999</v>
      </c>
      <c r="H1249" s="143">
        <v>1.7</v>
      </c>
      <c r="I1249" s="146">
        <f t="shared" si="39"/>
        <v>0.62805</v>
      </c>
      <c r="J1249" s="147" t="s">
        <v>1239</v>
      </c>
      <c r="K1249" s="148" t="s">
        <v>1241</v>
      </c>
      <c r="L1249" s="131"/>
      <c r="M1249" s="130"/>
    </row>
    <row r="1250" spans="1:13" ht="11.25" customHeight="1">
      <c r="A1250" s="131" t="s">
        <v>198</v>
      </c>
      <c r="B1250" s="131" t="s">
        <v>1814</v>
      </c>
      <c r="C1250" s="149">
        <v>2.98</v>
      </c>
      <c r="D1250" s="150">
        <v>0.53859000000000001</v>
      </c>
      <c r="E1250" s="150">
        <v>0.53859000000000001</v>
      </c>
      <c r="F1250" s="151">
        <v>1</v>
      </c>
      <c r="G1250" s="150">
        <f t="shared" si="38"/>
        <v>0.53859000000000001</v>
      </c>
      <c r="H1250" s="149">
        <v>1.7</v>
      </c>
      <c r="I1250" s="152">
        <f t="shared" si="39"/>
        <v>0.91559999999999997</v>
      </c>
      <c r="J1250" s="153" t="s">
        <v>1239</v>
      </c>
      <c r="K1250" s="154" t="s">
        <v>1241</v>
      </c>
      <c r="L1250" s="131"/>
      <c r="M1250" s="130"/>
    </row>
    <row r="1251" spans="1:13" ht="11.25" customHeight="1">
      <c r="A1251" s="131" t="s">
        <v>199</v>
      </c>
      <c r="B1251" s="131" t="s">
        <v>1814</v>
      </c>
      <c r="C1251" s="149">
        <v>4.92</v>
      </c>
      <c r="D1251" s="150">
        <v>0.90456999999999999</v>
      </c>
      <c r="E1251" s="150">
        <v>0.90456999999999999</v>
      </c>
      <c r="F1251" s="151">
        <v>1</v>
      </c>
      <c r="G1251" s="150">
        <f t="shared" si="38"/>
        <v>0.90456999999999999</v>
      </c>
      <c r="H1251" s="149">
        <v>1.7</v>
      </c>
      <c r="I1251" s="152">
        <f t="shared" si="39"/>
        <v>1.5377700000000001</v>
      </c>
      <c r="J1251" s="153" t="s">
        <v>1239</v>
      </c>
      <c r="K1251" s="154" t="s">
        <v>1241</v>
      </c>
      <c r="L1251" s="131"/>
      <c r="M1251" s="130"/>
    </row>
    <row r="1252" spans="1:13" ht="11.25" customHeight="1">
      <c r="A1252" s="155" t="s">
        <v>200</v>
      </c>
      <c r="B1252" s="155" t="s">
        <v>1814</v>
      </c>
      <c r="C1252" s="156">
        <v>8.14</v>
      </c>
      <c r="D1252" s="157">
        <v>2.1791299999999998</v>
      </c>
      <c r="E1252" s="157">
        <v>2.1791299999999998</v>
      </c>
      <c r="F1252" s="158">
        <v>1</v>
      </c>
      <c r="G1252" s="157">
        <f t="shared" si="38"/>
        <v>2.1791299999999998</v>
      </c>
      <c r="H1252" s="156">
        <v>1.7</v>
      </c>
      <c r="I1252" s="159">
        <f t="shared" si="39"/>
        <v>3.70452</v>
      </c>
      <c r="J1252" s="160" t="s">
        <v>1239</v>
      </c>
      <c r="K1252" s="161" t="s">
        <v>1241</v>
      </c>
      <c r="L1252" s="131"/>
      <c r="M1252" s="130"/>
    </row>
    <row r="1253" spans="1:13" ht="11.25" customHeight="1">
      <c r="A1253" s="142" t="s">
        <v>201</v>
      </c>
      <c r="B1253" s="142" t="s">
        <v>1815</v>
      </c>
      <c r="C1253" s="143">
        <v>1.68</v>
      </c>
      <c r="D1253" s="144">
        <v>0.46128000000000002</v>
      </c>
      <c r="E1253" s="144">
        <v>0.46128000000000002</v>
      </c>
      <c r="F1253" s="145">
        <v>1</v>
      </c>
      <c r="G1253" s="144">
        <f t="shared" si="38"/>
        <v>0.46128000000000002</v>
      </c>
      <c r="H1253" s="143">
        <v>1.7</v>
      </c>
      <c r="I1253" s="146">
        <f t="shared" si="39"/>
        <v>0.78417999999999999</v>
      </c>
      <c r="J1253" s="147" t="s">
        <v>1239</v>
      </c>
      <c r="K1253" s="148" t="s">
        <v>1241</v>
      </c>
      <c r="L1253" s="131"/>
      <c r="M1253" s="130"/>
    </row>
    <row r="1254" spans="1:13" ht="11.25" customHeight="1">
      <c r="A1254" s="131" t="s">
        <v>202</v>
      </c>
      <c r="B1254" s="131" t="s">
        <v>1815</v>
      </c>
      <c r="C1254" s="149">
        <v>2.2999999999999998</v>
      </c>
      <c r="D1254" s="150">
        <v>0.51966999999999997</v>
      </c>
      <c r="E1254" s="150">
        <v>0.51966999999999997</v>
      </c>
      <c r="F1254" s="151">
        <v>1</v>
      </c>
      <c r="G1254" s="150">
        <f t="shared" si="38"/>
        <v>0.51966999999999997</v>
      </c>
      <c r="H1254" s="149">
        <v>1.7</v>
      </c>
      <c r="I1254" s="152">
        <f t="shared" si="39"/>
        <v>0.88344</v>
      </c>
      <c r="J1254" s="153" t="s">
        <v>1239</v>
      </c>
      <c r="K1254" s="154" t="s">
        <v>1241</v>
      </c>
      <c r="L1254" s="131"/>
      <c r="M1254" s="130"/>
    </row>
    <row r="1255" spans="1:13" ht="11.25" customHeight="1">
      <c r="A1255" s="131" t="s">
        <v>203</v>
      </c>
      <c r="B1255" s="131" t="s">
        <v>1815</v>
      </c>
      <c r="C1255" s="149">
        <v>3.09</v>
      </c>
      <c r="D1255" s="150">
        <v>0.69938999999999996</v>
      </c>
      <c r="E1255" s="150">
        <v>0.69938999999999996</v>
      </c>
      <c r="F1255" s="151">
        <v>1</v>
      </c>
      <c r="G1255" s="150">
        <f t="shared" si="38"/>
        <v>0.69938999999999996</v>
      </c>
      <c r="H1255" s="149">
        <v>1.7</v>
      </c>
      <c r="I1255" s="152">
        <f t="shared" si="39"/>
        <v>1.18896</v>
      </c>
      <c r="J1255" s="153" t="s">
        <v>1239</v>
      </c>
      <c r="K1255" s="154" t="s">
        <v>1241</v>
      </c>
      <c r="L1255" s="131"/>
      <c r="M1255" s="130"/>
    </row>
    <row r="1256" spans="1:13" ht="11.25" customHeight="1">
      <c r="A1256" s="155" t="s">
        <v>204</v>
      </c>
      <c r="B1256" s="155" t="s">
        <v>1815</v>
      </c>
      <c r="C1256" s="156">
        <v>4.88</v>
      </c>
      <c r="D1256" s="157">
        <v>1.3374900000000001</v>
      </c>
      <c r="E1256" s="157">
        <v>1.3374900000000001</v>
      </c>
      <c r="F1256" s="158">
        <v>1</v>
      </c>
      <c r="G1256" s="157">
        <f t="shared" si="38"/>
        <v>1.3374900000000001</v>
      </c>
      <c r="H1256" s="156">
        <v>1.7</v>
      </c>
      <c r="I1256" s="159">
        <f t="shared" si="39"/>
        <v>2.27373</v>
      </c>
      <c r="J1256" s="160" t="s">
        <v>1239</v>
      </c>
      <c r="K1256" s="161" t="s">
        <v>1241</v>
      </c>
      <c r="L1256" s="131"/>
      <c r="M1256" s="130"/>
    </row>
    <row r="1257" spans="1:13" ht="11.25" customHeight="1">
      <c r="A1257" s="142" t="s">
        <v>1402</v>
      </c>
      <c r="B1257" s="142" t="s">
        <v>1816</v>
      </c>
      <c r="C1257" s="143">
        <v>2.11</v>
      </c>
      <c r="D1257" s="144">
        <v>0.37428</v>
      </c>
      <c r="E1257" s="144">
        <v>0.37428</v>
      </c>
      <c r="F1257" s="145">
        <v>1</v>
      </c>
      <c r="G1257" s="144">
        <f t="shared" si="38"/>
        <v>0.37428</v>
      </c>
      <c r="H1257" s="143">
        <v>1.7</v>
      </c>
      <c r="I1257" s="146">
        <f t="shared" si="39"/>
        <v>0.63627999999999996</v>
      </c>
      <c r="J1257" s="147" t="s">
        <v>1239</v>
      </c>
      <c r="K1257" s="148" t="s">
        <v>1241</v>
      </c>
      <c r="L1257" s="131"/>
      <c r="M1257" s="130"/>
    </row>
    <row r="1258" spans="1:13" ht="11.25" customHeight="1">
      <c r="A1258" s="131" t="s">
        <v>1403</v>
      </c>
      <c r="B1258" s="131" t="s">
        <v>1816</v>
      </c>
      <c r="C1258" s="149">
        <v>2.78</v>
      </c>
      <c r="D1258" s="150">
        <v>0.46971000000000002</v>
      </c>
      <c r="E1258" s="150">
        <v>0.46971000000000002</v>
      </c>
      <c r="F1258" s="151">
        <v>1</v>
      </c>
      <c r="G1258" s="150">
        <f t="shared" si="38"/>
        <v>0.46971000000000002</v>
      </c>
      <c r="H1258" s="149">
        <v>1.7</v>
      </c>
      <c r="I1258" s="152">
        <f t="shared" si="39"/>
        <v>0.79851000000000005</v>
      </c>
      <c r="J1258" s="153" t="s">
        <v>1239</v>
      </c>
      <c r="K1258" s="154" t="s">
        <v>1241</v>
      </c>
      <c r="L1258" s="131"/>
      <c r="M1258" s="130"/>
    </row>
    <row r="1259" spans="1:13" ht="11.25" customHeight="1">
      <c r="A1259" s="131" t="s">
        <v>1404</v>
      </c>
      <c r="B1259" s="131" t="s">
        <v>1816</v>
      </c>
      <c r="C1259" s="149">
        <v>3.75</v>
      </c>
      <c r="D1259" s="150">
        <v>0.75990000000000002</v>
      </c>
      <c r="E1259" s="150">
        <v>0.75990000000000002</v>
      </c>
      <c r="F1259" s="151">
        <v>1</v>
      </c>
      <c r="G1259" s="150">
        <f t="shared" si="38"/>
        <v>0.75990000000000002</v>
      </c>
      <c r="H1259" s="149">
        <v>1.7</v>
      </c>
      <c r="I1259" s="152">
        <f t="shared" si="39"/>
        <v>1.29183</v>
      </c>
      <c r="J1259" s="153" t="s">
        <v>1239</v>
      </c>
      <c r="K1259" s="154" t="s">
        <v>1241</v>
      </c>
      <c r="L1259" s="131"/>
      <c r="M1259" s="130"/>
    </row>
    <row r="1260" spans="1:13" ht="11.25" customHeight="1">
      <c r="A1260" s="155" t="s">
        <v>1405</v>
      </c>
      <c r="B1260" s="155" t="s">
        <v>1816</v>
      </c>
      <c r="C1260" s="156">
        <v>5.71</v>
      </c>
      <c r="D1260" s="157">
        <v>1.4412100000000001</v>
      </c>
      <c r="E1260" s="157">
        <v>1.4412100000000001</v>
      </c>
      <c r="F1260" s="158">
        <v>1</v>
      </c>
      <c r="G1260" s="157">
        <f t="shared" si="38"/>
        <v>1.4412100000000001</v>
      </c>
      <c r="H1260" s="156">
        <v>1.7</v>
      </c>
      <c r="I1260" s="159">
        <f t="shared" si="39"/>
        <v>2.4500600000000001</v>
      </c>
      <c r="J1260" s="160" t="s">
        <v>1239</v>
      </c>
      <c r="K1260" s="161" t="s">
        <v>1241</v>
      </c>
      <c r="L1260" s="131"/>
      <c r="M1260" s="130"/>
    </row>
    <row r="1261" spans="1:13" ht="11.25" customHeight="1">
      <c r="A1261" s="142" t="s">
        <v>205</v>
      </c>
      <c r="B1261" s="142" t="s">
        <v>1817</v>
      </c>
      <c r="C1261" s="143">
        <v>14</v>
      </c>
      <c r="D1261" s="144">
        <v>2.3214399999999999</v>
      </c>
      <c r="E1261" s="144">
        <v>2.3214399999999999</v>
      </c>
      <c r="F1261" s="145">
        <v>1</v>
      </c>
      <c r="G1261" s="144">
        <f t="shared" si="38"/>
        <v>2.3214399999999999</v>
      </c>
      <c r="H1261" s="143">
        <v>1.7</v>
      </c>
      <c r="I1261" s="146">
        <f t="shared" si="39"/>
        <v>3.94645</v>
      </c>
      <c r="J1261" s="147" t="s">
        <v>1239</v>
      </c>
      <c r="K1261" s="148" t="s">
        <v>1241</v>
      </c>
      <c r="L1261" s="131"/>
      <c r="M1261" s="130"/>
    </row>
    <row r="1262" spans="1:13" ht="11.25" customHeight="1">
      <c r="A1262" s="131" t="s">
        <v>206</v>
      </c>
      <c r="B1262" s="131" t="s">
        <v>1817</v>
      </c>
      <c r="C1262" s="149">
        <v>14</v>
      </c>
      <c r="D1262" s="150">
        <v>2.6424300000000001</v>
      </c>
      <c r="E1262" s="150">
        <v>2.6424300000000001</v>
      </c>
      <c r="F1262" s="151">
        <v>1</v>
      </c>
      <c r="G1262" s="150">
        <f t="shared" si="38"/>
        <v>2.6424300000000001</v>
      </c>
      <c r="H1262" s="149">
        <v>1.7</v>
      </c>
      <c r="I1262" s="152">
        <f t="shared" si="39"/>
        <v>4.4921300000000004</v>
      </c>
      <c r="J1262" s="153" t="s">
        <v>1239</v>
      </c>
      <c r="K1262" s="154" t="s">
        <v>1241</v>
      </c>
      <c r="L1262" s="131"/>
      <c r="M1262" s="130"/>
    </row>
    <row r="1263" spans="1:13" ht="11.25" customHeight="1">
      <c r="A1263" s="131" t="s">
        <v>207</v>
      </c>
      <c r="B1263" s="131" t="s">
        <v>1817</v>
      </c>
      <c r="C1263" s="149">
        <v>23.35</v>
      </c>
      <c r="D1263" s="150">
        <v>6.4646100000000004</v>
      </c>
      <c r="E1263" s="150">
        <v>6.4646100000000004</v>
      </c>
      <c r="F1263" s="151">
        <v>1</v>
      </c>
      <c r="G1263" s="150">
        <f t="shared" si="38"/>
        <v>6.4646100000000004</v>
      </c>
      <c r="H1263" s="149">
        <v>1.7</v>
      </c>
      <c r="I1263" s="152">
        <f t="shared" si="39"/>
        <v>10.989839999999999</v>
      </c>
      <c r="J1263" s="153" t="s">
        <v>1239</v>
      </c>
      <c r="K1263" s="154" t="s">
        <v>1241</v>
      </c>
      <c r="L1263" s="131"/>
      <c r="M1263" s="130"/>
    </row>
    <row r="1264" spans="1:13" ht="11.25" customHeight="1">
      <c r="A1264" s="155" t="s">
        <v>208</v>
      </c>
      <c r="B1264" s="155" t="s">
        <v>1817</v>
      </c>
      <c r="C1264" s="156">
        <v>38.950000000000003</v>
      </c>
      <c r="D1264" s="157">
        <v>15.63001</v>
      </c>
      <c r="E1264" s="157">
        <v>15.63001</v>
      </c>
      <c r="F1264" s="158">
        <v>1</v>
      </c>
      <c r="G1264" s="157">
        <f t="shared" si="38"/>
        <v>15.63001</v>
      </c>
      <c r="H1264" s="156">
        <v>1.7</v>
      </c>
      <c r="I1264" s="159">
        <f t="shared" si="39"/>
        <v>26.571020000000001</v>
      </c>
      <c r="J1264" s="160" t="s">
        <v>1239</v>
      </c>
      <c r="K1264" s="161" t="s">
        <v>1241</v>
      </c>
      <c r="L1264" s="131"/>
      <c r="M1264" s="130"/>
    </row>
    <row r="1265" spans="1:13" ht="11.25" customHeight="1">
      <c r="A1265" s="142" t="s">
        <v>209</v>
      </c>
      <c r="B1265" s="142" t="s">
        <v>1818</v>
      </c>
      <c r="C1265" s="143">
        <v>4.09</v>
      </c>
      <c r="D1265" s="144">
        <v>1.2112799999999999</v>
      </c>
      <c r="E1265" s="144">
        <v>1.2112799999999999</v>
      </c>
      <c r="F1265" s="145">
        <v>1</v>
      </c>
      <c r="G1265" s="144">
        <f t="shared" si="38"/>
        <v>1.2112799999999999</v>
      </c>
      <c r="H1265" s="143">
        <v>1.7</v>
      </c>
      <c r="I1265" s="146">
        <f t="shared" si="39"/>
        <v>2.05918</v>
      </c>
      <c r="J1265" s="147" t="s">
        <v>1239</v>
      </c>
      <c r="K1265" s="148" t="s">
        <v>1241</v>
      </c>
      <c r="L1265" s="131"/>
      <c r="M1265" s="130"/>
    </row>
    <row r="1266" spans="1:13" ht="11.25" customHeight="1">
      <c r="A1266" s="131" t="s">
        <v>210</v>
      </c>
      <c r="B1266" s="131" t="s">
        <v>1818</v>
      </c>
      <c r="C1266" s="149">
        <v>7.4</v>
      </c>
      <c r="D1266" s="150">
        <v>1.8294999999999999</v>
      </c>
      <c r="E1266" s="150">
        <v>1.8294999999999999</v>
      </c>
      <c r="F1266" s="151">
        <v>1</v>
      </c>
      <c r="G1266" s="150">
        <f t="shared" si="38"/>
        <v>1.8294999999999999</v>
      </c>
      <c r="H1266" s="149">
        <v>1.7</v>
      </c>
      <c r="I1266" s="152">
        <f t="shared" si="39"/>
        <v>3.11015</v>
      </c>
      <c r="J1266" s="153" t="s">
        <v>1239</v>
      </c>
      <c r="K1266" s="154" t="s">
        <v>1241</v>
      </c>
      <c r="L1266" s="131"/>
      <c r="M1266" s="130"/>
    </row>
    <row r="1267" spans="1:13" ht="11.25" customHeight="1">
      <c r="A1267" s="131" t="s">
        <v>211</v>
      </c>
      <c r="B1267" s="131" t="s">
        <v>1818</v>
      </c>
      <c r="C1267" s="149">
        <v>12.85</v>
      </c>
      <c r="D1267" s="150">
        <v>3.3160500000000002</v>
      </c>
      <c r="E1267" s="150">
        <v>3.3160500000000002</v>
      </c>
      <c r="F1267" s="151">
        <v>1</v>
      </c>
      <c r="G1267" s="150">
        <f t="shared" si="38"/>
        <v>3.3160500000000002</v>
      </c>
      <c r="H1267" s="149">
        <v>1.7</v>
      </c>
      <c r="I1267" s="152">
        <f t="shared" si="39"/>
        <v>5.6372900000000001</v>
      </c>
      <c r="J1267" s="153" t="s">
        <v>1239</v>
      </c>
      <c r="K1267" s="154" t="s">
        <v>1241</v>
      </c>
      <c r="L1267" s="131"/>
      <c r="M1267" s="130"/>
    </row>
    <row r="1268" spans="1:13" ht="11.25" customHeight="1">
      <c r="A1268" s="155" t="s">
        <v>212</v>
      </c>
      <c r="B1268" s="155" t="s">
        <v>1818</v>
      </c>
      <c r="C1268" s="156">
        <v>25.99</v>
      </c>
      <c r="D1268" s="157">
        <v>7.8036700000000003</v>
      </c>
      <c r="E1268" s="157">
        <v>7.8036700000000003</v>
      </c>
      <c r="F1268" s="158">
        <v>1</v>
      </c>
      <c r="G1268" s="157">
        <f t="shared" si="38"/>
        <v>7.8036700000000003</v>
      </c>
      <c r="H1268" s="156">
        <v>1.7</v>
      </c>
      <c r="I1268" s="159">
        <f t="shared" si="39"/>
        <v>13.26624</v>
      </c>
      <c r="J1268" s="160" t="s">
        <v>1239</v>
      </c>
      <c r="K1268" s="161" t="s">
        <v>1241</v>
      </c>
      <c r="L1268" s="131"/>
      <c r="M1268" s="130"/>
    </row>
    <row r="1269" spans="1:13" ht="11.25" customHeight="1">
      <c r="A1269" s="142" t="s">
        <v>213</v>
      </c>
      <c r="B1269" s="142" t="s">
        <v>1819</v>
      </c>
      <c r="C1269" s="143">
        <v>2.98</v>
      </c>
      <c r="D1269" s="144">
        <v>0.48677999999999999</v>
      </c>
      <c r="E1269" s="144">
        <v>0.48677999999999999</v>
      </c>
      <c r="F1269" s="145">
        <v>1</v>
      </c>
      <c r="G1269" s="144">
        <f t="shared" si="38"/>
        <v>0.48677999999999999</v>
      </c>
      <c r="H1269" s="143">
        <v>1.7</v>
      </c>
      <c r="I1269" s="146">
        <f t="shared" si="39"/>
        <v>0.82752999999999999</v>
      </c>
      <c r="J1269" s="147" t="s">
        <v>1239</v>
      </c>
      <c r="K1269" s="148" t="s">
        <v>1241</v>
      </c>
      <c r="L1269" s="131"/>
      <c r="M1269" s="130"/>
    </row>
    <row r="1270" spans="1:13" ht="11.25" customHeight="1">
      <c r="A1270" s="131" t="s">
        <v>214</v>
      </c>
      <c r="B1270" s="131" t="s">
        <v>1819</v>
      </c>
      <c r="C1270" s="149">
        <v>4.4400000000000004</v>
      </c>
      <c r="D1270" s="150">
        <v>0.70089999999999997</v>
      </c>
      <c r="E1270" s="150">
        <v>0.70089999999999997</v>
      </c>
      <c r="F1270" s="151">
        <v>1</v>
      </c>
      <c r="G1270" s="150">
        <f t="shared" si="38"/>
        <v>0.70089999999999997</v>
      </c>
      <c r="H1270" s="149">
        <v>1.7</v>
      </c>
      <c r="I1270" s="152">
        <f t="shared" si="39"/>
        <v>1.19153</v>
      </c>
      <c r="J1270" s="153" t="s">
        <v>1239</v>
      </c>
      <c r="K1270" s="154" t="s">
        <v>1241</v>
      </c>
      <c r="L1270" s="131"/>
      <c r="M1270" s="130"/>
    </row>
    <row r="1271" spans="1:13" ht="11.25" customHeight="1">
      <c r="A1271" s="131" t="s">
        <v>215</v>
      </c>
      <c r="B1271" s="131" t="s">
        <v>1819</v>
      </c>
      <c r="C1271" s="149">
        <v>6.35</v>
      </c>
      <c r="D1271" s="150">
        <v>0.97172999999999998</v>
      </c>
      <c r="E1271" s="150">
        <v>0.97172999999999998</v>
      </c>
      <c r="F1271" s="151">
        <v>1</v>
      </c>
      <c r="G1271" s="150">
        <f t="shared" si="38"/>
        <v>0.97172999999999998</v>
      </c>
      <c r="H1271" s="149">
        <v>1.7</v>
      </c>
      <c r="I1271" s="152">
        <f t="shared" si="39"/>
        <v>1.65194</v>
      </c>
      <c r="J1271" s="153" t="s">
        <v>1239</v>
      </c>
      <c r="K1271" s="154" t="s">
        <v>1241</v>
      </c>
      <c r="L1271" s="131"/>
      <c r="M1271" s="130"/>
    </row>
    <row r="1272" spans="1:13" ht="11.25" customHeight="1">
      <c r="A1272" s="155" t="s">
        <v>216</v>
      </c>
      <c r="B1272" s="155" t="s">
        <v>1819</v>
      </c>
      <c r="C1272" s="156">
        <v>10.89</v>
      </c>
      <c r="D1272" s="157">
        <v>2.6737000000000002</v>
      </c>
      <c r="E1272" s="157">
        <v>2.6737000000000002</v>
      </c>
      <c r="F1272" s="158">
        <v>1</v>
      </c>
      <c r="G1272" s="157">
        <f t="shared" si="38"/>
        <v>2.6737000000000002</v>
      </c>
      <c r="H1272" s="156">
        <v>1.7</v>
      </c>
      <c r="I1272" s="159">
        <f t="shared" si="39"/>
        <v>4.5452899999999996</v>
      </c>
      <c r="J1272" s="160" t="s">
        <v>1239</v>
      </c>
      <c r="K1272" s="161" t="s">
        <v>1241</v>
      </c>
      <c r="L1272" s="131"/>
      <c r="M1272" s="130"/>
    </row>
    <row r="1273" spans="1:13" ht="11.25" customHeight="1">
      <c r="A1273" s="142" t="s">
        <v>217</v>
      </c>
      <c r="B1273" s="142" t="s">
        <v>1820</v>
      </c>
      <c r="C1273" s="143">
        <v>2.19</v>
      </c>
      <c r="D1273" s="144">
        <v>0.34200000000000003</v>
      </c>
      <c r="E1273" s="144">
        <v>0.34200000000000003</v>
      </c>
      <c r="F1273" s="145">
        <v>1</v>
      </c>
      <c r="G1273" s="144">
        <f t="shared" si="38"/>
        <v>0.34200000000000003</v>
      </c>
      <c r="H1273" s="143">
        <v>1.7</v>
      </c>
      <c r="I1273" s="146">
        <f t="shared" si="39"/>
        <v>0.58140000000000003</v>
      </c>
      <c r="J1273" s="147" t="s">
        <v>1239</v>
      </c>
      <c r="K1273" s="148" t="s">
        <v>1241</v>
      </c>
      <c r="L1273" s="131"/>
      <c r="M1273" s="130"/>
    </row>
    <row r="1274" spans="1:13" ht="11.25" customHeight="1">
      <c r="A1274" s="131" t="s">
        <v>218</v>
      </c>
      <c r="B1274" s="131" t="s">
        <v>1820</v>
      </c>
      <c r="C1274" s="149">
        <v>3.74</v>
      </c>
      <c r="D1274" s="150">
        <v>0.56560999999999995</v>
      </c>
      <c r="E1274" s="150">
        <v>0.56560999999999995</v>
      </c>
      <c r="F1274" s="151">
        <v>1</v>
      </c>
      <c r="G1274" s="150">
        <f t="shared" si="38"/>
        <v>0.56560999999999995</v>
      </c>
      <c r="H1274" s="149">
        <v>1.7</v>
      </c>
      <c r="I1274" s="152">
        <f t="shared" si="39"/>
        <v>0.96153999999999995</v>
      </c>
      <c r="J1274" s="153" t="s">
        <v>1239</v>
      </c>
      <c r="K1274" s="154" t="s">
        <v>1241</v>
      </c>
      <c r="L1274" s="131"/>
      <c r="M1274" s="130"/>
    </row>
    <row r="1275" spans="1:13" ht="11.25" customHeight="1">
      <c r="A1275" s="131" t="s">
        <v>219</v>
      </c>
      <c r="B1275" s="131" t="s">
        <v>1820</v>
      </c>
      <c r="C1275" s="149">
        <v>5.59</v>
      </c>
      <c r="D1275" s="150">
        <v>0.96679000000000004</v>
      </c>
      <c r="E1275" s="150">
        <v>0.96679000000000004</v>
      </c>
      <c r="F1275" s="151">
        <v>1</v>
      </c>
      <c r="G1275" s="150">
        <f t="shared" si="38"/>
        <v>0.96679000000000004</v>
      </c>
      <c r="H1275" s="149">
        <v>1.7</v>
      </c>
      <c r="I1275" s="152">
        <f t="shared" si="39"/>
        <v>1.64354</v>
      </c>
      <c r="J1275" s="153" t="s">
        <v>1239</v>
      </c>
      <c r="K1275" s="154" t="s">
        <v>1241</v>
      </c>
      <c r="L1275" s="131"/>
      <c r="M1275" s="130"/>
    </row>
    <row r="1276" spans="1:13" ht="11.25" customHeight="1">
      <c r="A1276" s="155" t="s">
        <v>220</v>
      </c>
      <c r="B1276" s="155" t="s">
        <v>1820</v>
      </c>
      <c r="C1276" s="156">
        <v>10.37</v>
      </c>
      <c r="D1276" s="157">
        <v>2.1483300000000001</v>
      </c>
      <c r="E1276" s="157">
        <v>2.1483300000000001</v>
      </c>
      <c r="F1276" s="158">
        <v>1</v>
      </c>
      <c r="G1276" s="157">
        <f t="shared" si="38"/>
        <v>2.1483300000000001</v>
      </c>
      <c r="H1276" s="156">
        <v>1.7</v>
      </c>
      <c r="I1276" s="159">
        <f t="shared" si="39"/>
        <v>3.6521599999999999</v>
      </c>
      <c r="J1276" s="160" t="s">
        <v>1239</v>
      </c>
      <c r="K1276" s="161" t="s">
        <v>1241</v>
      </c>
      <c r="L1276" s="131"/>
      <c r="M1276" s="130"/>
    </row>
    <row r="1277" spans="1:13" ht="11.25" customHeight="1">
      <c r="A1277" s="142" t="s">
        <v>221</v>
      </c>
      <c r="B1277" s="142" t="s">
        <v>1821</v>
      </c>
      <c r="C1277" s="143">
        <v>2.65</v>
      </c>
      <c r="D1277" s="144">
        <v>1.5653300000000001</v>
      </c>
      <c r="E1277" s="144">
        <v>1.5653300000000001</v>
      </c>
      <c r="F1277" s="145">
        <v>1</v>
      </c>
      <c r="G1277" s="144">
        <f t="shared" si="38"/>
        <v>1.5653300000000001</v>
      </c>
      <c r="H1277" s="143">
        <v>1</v>
      </c>
      <c r="I1277" s="146">
        <f t="shared" si="39"/>
        <v>1.5653300000000001</v>
      </c>
      <c r="J1277" s="147" t="s">
        <v>1247</v>
      </c>
      <c r="K1277" s="148" t="s">
        <v>1247</v>
      </c>
      <c r="L1277" s="131"/>
      <c r="M1277" s="130"/>
    </row>
    <row r="1278" spans="1:13" ht="11.25" customHeight="1">
      <c r="A1278" s="131" t="s">
        <v>222</v>
      </c>
      <c r="B1278" s="131" t="s">
        <v>1821</v>
      </c>
      <c r="C1278" s="149">
        <v>4.25</v>
      </c>
      <c r="D1278" s="150">
        <v>1.9625900000000001</v>
      </c>
      <c r="E1278" s="150">
        <v>1.9625900000000001</v>
      </c>
      <c r="F1278" s="151">
        <v>1</v>
      </c>
      <c r="G1278" s="150">
        <f t="shared" si="38"/>
        <v>1.9625900000000001</v>
      </c>
      <c r="H1278" s="149">
        <v>1</v>
      </c>
      <c r="I1278" s="152">
        <f t="shared" si="39"/>
        <v>1.9625900000000001</v>
      </c>
      <c r="J1278" s="153" t="s">
        <v>1247</v>
      </c>
      <c r="K1278" s="154" t="s">
        <v>1247</v>
      </c>
      <c r="L1278" s="131"/>
      <c r="M1278" s="130"/>
    </row>
    <row r="1279" spans="1:13" ht="11.25" customHeight="1">
      <c r="A1279" s="131" t="s">
        <v>223</v>
      </c>
      <c r="B1279" s="131" t="s">
        <v>1821</v>
      </c>
      <c r="C1279" s="149">
        <v>9.11</v>
      </c>
      <c r="D1279" s="150">
        <v>2.4445199999999998</v>
      </c>
      <c r="E1279" s="150">
        <v>2.4445199999999998</v>
      </c>
      <c r="F1279" s="151">
        <v>1</v>
      </c>
      <c r="G1279" s="150">
        <f t="shared" si="38"/>
        <v>2.4445199999999998</v>
      </c>
      <c r="H1279" s="149">
        <v>1</v>
      </c>
      <c r="I1279" s="152">
        <f t="shared" si="39"/>
        <v>2.4445199999999998</v>
      </c>
      <c r="J1279" s="153" t="s">
        <v>1247</v>
      </c>
      <c r="K1279" s="154" t="s">
        <v>1247</v>
      </c>
      <c r="L1279" s="131"/>
      <c r="M1279" s="130"/>
    </row>
    <row r="1280" spans="1:13" ht="11.25" customHeight="1">
      <c r="A1280" s="155" t="s">
        <v>224</v>
      </c>
      <c r="B1280" s="155" t="s">
        <v>1821</v>
      </c>
      <c r="C1280" s="156">
        <v>24.23</v>
      </c>
      <c r="D1280" s="157">
        <v>5.0862499999999997</v>
      </c>
      <c r="E1280" s="157">
        <v>5.0862499999999997</v>
      </c>
      <c r="F1280" s="158">
        <v>1</v>
      </c>
      <c r="G1280" s="157">
        <f t="shared" si="38"/>
        <v>5.0862499999999997</v>
      </c>
      <c r="H1280" s="156">
        <v>1</v>
      </c>
      <c r="I1280" s="159">
        <f t="shared" si="39"/>
        <v>5.0862499999999997</v>
      </c>
      <c r="J1280" s="160" t="s">
        <v>1247</v>
      </c>
      <c r="K1280" s="161" t="s">
        <v>1247</v>
      </c>
      <c r="L1280" s="131"/>
      <c r="M1280" s="130"/>
    </row>
    <row r="1281" spans="1:13" ht="11.25" customHeight="1">
      <c r="A1281" s="142" t="s">
        <v>225</v>
      </c>
      <c r="B1281" s="142" t="s">
        <v>1307</v>
      </c>
      <c r="C1281" s="143">
        <v>10.99</v>
      </c>
      <c r="D1281" s="144">
        <v>1.0035700000000001</v>
      </c>
      <c r="E1281" s="144">
        <v>1.0035700000000001</v>
      </c>
      <c r="F1281" s="145">
        <v>1</v>
      </c>
      <c r="G1281" s="144">
        <f t="shared" si="38"/>
        <v>1.0035700000000001</v>
      </c>
      <c r="H1281" s="143">
        <v>1</v>
      </c>
      <c r="I1281" s="146">
        <f t="shared" si="39"/>
        <v>1.0035700000000001</v>
      </c>
      <c r="J1281" s="147" t="s">
        <v>1247</v>
      </c>
      <c r="K1281" s="148" t="s">
        <v>1247</v>
      </c>
      <c r="L1281" s="131"/>
      <c r="M1281" s="130"/>
    </row>
    <row r="1282" spans="1:13" ht="11.25" customHeight="1">
      <c r="A1282" s="131" t="s">
        <v>226</v>
      </c>
      <c r="B1282" s="131" t="s">
        <v>1307</v>
      </c>
      <c r="C1282" s="149">
        <v>12.9</v>
      </c>
      <c r="D1282" s="150">
        <v>1.1721900000000001</v>
      </c>
      <c r="E1282" s="150">
        <v>1.1721900000000001</v>
      </c>
      <c r="F1282" s="151">
        <v>1</v>
      </c>
      <c r="G1282" s="150">
        <f t="shared" si="38"/>
        <v>1.1721900000000001</v>
      </c>
      <c r="H1282" s="149">
        <v>1</v>
      </c>
      <c r="I1282" s="152">
        <f t="shared" si="39"/>
        <v>1.1721900000000001</v>
      </c>
      <c r="J1282" s="153" t="s">
        <v>1247</v>
      </c>
      <c r="K1282" s="154" t="s">
        <v>1247</v>
      </c>
      <c r="L1282" s="131"/>
      <c r="M1282" s="130"/>
    </row>
    <row r="1283" spans="1:13" ht="11.25" customHeight="1">
      <c r="A1283" s="131" t="s">
        <v>227</v>
      </c>
      <c r="B1283" s="131" t="s">
        <v>1307</v>
      </c>
      <c r="C1283" s="149">
        <v>14.76</v>
      </c>
      <c r="D1283" s="150">
        <v>1.53356</v>
      </c>
      <c r="E1283" s="150">
        <v>1.53356</v>
      </c>
      <c r="F1283" s="151">
        <v>1</v>
      </c>
      <c r="G1283" s="150">
        <f t="shared" si="38"/>
        <v>1.53356</v>
      </c>
      <c r="H1283" s="149">
        <v>1</v>
      </c>
      <c r="I1283" s="152">
        <f t="shared" si="39"/>
        <v>1.53356</v>
      </c>
      <c r="J1283" s="153" t="s">
        <v>1247</v>
      </c>
      <c r="K1283" s="154" t="s">
        <v>1247</v>
      </c>
      <c r="L1283" s="131"/>
      <c r="M1283" s="130"/>
    </row>
    <row r="1284" spans="1:13" ht="11.25" customHeight="1">
      <c r="A1284" s="155" t="s">
        <v>228</v>
      </c>
      <c r="B1284" s="155" t="s">
        <v>1307</v>
      </c>
      <c r="C1284" s="156">
        <v>16.93</v>
      </c>
      <c r="D1284" s="157">
        <v>1.95672</v>
      </c>
      <c r="E1284" s="157">
        <v>1.95672</v>
      </c>
      <c r="F1284" s="158">
        <v>1</v>
      </c>
      <c r="G1284" s="157">
        <f t="shared" si="38"/>
        <v>1.95672</v>
      </c>
      <c r="H1284" s="156">
        <v>1</v>
      </c>
      <c r="I1284" s="159">
        <f t="shared" si="39"/>
        <v>1.95672</v>
      </c>
      <c r="J1284" s="160" t="s">
        <v>1247</v>
      </c>
      <c r="K1284" s="161" t="s">
        <v>1247</v>
      </c>
      <c r="L1284" s="131"/>
      <c r="M1284" s="130"/>
    </row>
    <row r="1285" spans="1:13" ht="11.25" customHeight="1">
      <c r="A1285" s="142" t="s">
        <v>229</v>
      </c>
      <c r="B1285" s="142" t="s">
        <v>1822</v>
      </c>
      <c r="C1285" s="143">
        <v>2.6</v>
      </c>
      <c r="D1285" s="144">
        <v>0.43231999999999998</v>
      </c>
      <c r="E1285" s="144">
        <v>0.43231999999999998</v>
      </c>
      <c r="F1285" s="145">
        <v>1</v>
      </c>
      <c r="G1285" s="144">
        <f t="shared" si="38"/>
        <v>0.43231999999999998</v>
      </c>
      <c r="H1285" s="143">
        <v>1.7</v>
      </c>
      <c r="I1285" s="146">
        <f t="shared" si="39"/>
        <v>0.73494000000000004</v>
      </c>
      <c r="J1285" s="147" t="s">
        <v>1239</v>
      </c>
      <c r="K1285" s="148" t="s">
        <v>1241</v>
      </c>
      <c r="L1285" s="131"/>
      <c r="M1285" s="130"/>
    </row>
    <row r="1286" spans="1:13" ht="11.25" customHeight="1">
      <c r="A1286" s="131" t="s">
        <v>230</v>
      </c>
      <c r="B1286" s="131" t="s">
        <v>1822</v>
      </c>
      <c r="C1286" s="149">
        <v>3.94</v>
      </c>
      <c r="D1286" s="150">
        <v>0.57211000000000001</v>
      </c>
      <c r="E1286" s="150">
        <v>0.57211000000000001</v>
      </c>
      <c r="F1286" s="151">
        <v>1</v>
      </c>
      <c r="G1286" s="150">
        <f t="shared" si="38"/>
        <v>0.57211000000000001</v>
      </c>
      <c r="H1286" s="149">
        <v>1.7</v>
      </c>
      <c r="I1286" s="152">
        <f t="shared" si="39"/>
        <v>0.97258999999999995</v>
      </c>
      <c r="J1286" s="153" t="s">
        <v>1239</v>
      </c>
      <c r="K1286" s="154" t="s">
        <v>1241</v>
      </c>
      <c r="L1286" s="131"/>
      <c r="M1286" s="130"/>
    </row>
    <row r="1287" spans="1:13" ht="11.25" customHeight="1">
      <c r="A1287" s="131" t="s">
        <v>231</v>
      </c>
      <c r="B1287" s="131" t="s">
        <v>1822</v>
      </c>
      <c r="C1287" s="149">
        <v>5.98</v>
      </c>
      <c r="D1287" s="150">
        <v>0.79544000000000004</v>
      </c>
      <c r="E1287" s="150">
        <v>0.79544000000000004</v>
      </c>
      <c r="F1287" s="151">
        <v>1</v>
      </c>
      <c r="G1287" s="150">
        <f t="shared" si="38"/>
        <v>0.79544000000000004</v>
      </c>
      <c r="H1287" s="149">
        <v>1.7</v>
      </c>
      <c r="I1287" s="152">
        <f t="shared" si="39"/>
        <v>1.35225</v>
      </c>
      <c r="J1287" s="153" t="s">
        <v>1239</v>
      </c>
      <c r="K1287" s="154" t="s">
        <v>1241</v>
      </c>
      <c r="L1287" s="131"/>
      <c r="M1287" s="130"/>
    </row>
    <row r="1288" spans="1:13" ht="11.25" customHeight="1">
      <c r="A1288" s="155" t="s">
        <v>232</v>
      </c>
      <c r="B1288" s="155" t="s">
        <v>1822</v>
      </c>
      <c r="C1288" s="156">
        <v>9.2799999999999994</v>
      </c>
      <c r="D1288" s="157">
        <v>1.3299399999999999</v>
      </c>
      <c r="E1288" s="157">
        <v>1.3299399999999999</v>
      </c>
      <c r="F1288" s="158">
        <v>1</v>
      </c>
      <c r="G1288" s="157">
        <f t="shared" si="38"/>
        <v>1.3299399999999999</v>
      </c>
      <c r="H1288" s="156">
        <v>1.7</v>
      </c>
      <c r="I1288" s="159">
        <f t="shared" si="39"/>
        <v>2.2608999999999999</v>
      </c>
      <c r="J1288" s="160" t="s">
        <v>1239</v>
      </c>
      <c r="K1288" s="161" t="s">
        <v>1241</v>
      </c>
      <c r="L1288" s="131"/>
      <c r="M1288" s="130"/>
    </row>
    <row r="1289" spans="1:13" ht="11.25" customHeight="1">
      <c r="A1289" s="142" t="s">
        <v>233</v>
      </c>
      <c r="B1289" s="142" t="s">
        <v>1823</v>
      </c>
      <c r="C1289" s="143">
        <v>8.2799999999999994</v>
      </c>
      <c r="D1289" s="144">
        <v>0.61682000000000003</v>
      </c>
      <c r="E1289" s="144">
        <v>0.61682000000000003</v>
      </c>
      <c r="F1289" s="145">
        <v>1</v>
      </c>
      <c r="G1289" s="144">
        <f t="shared" si="38"/>
        <v>0.61682000000000003</v>
      </c>
      <c r="H1289" s="143">
        <v>1.7</v>
      </c>
      <c r="I1289" s="146">
        <f t="shared" si="39"/>
        <v>1.0485899999999999</v>
      </c>
      <c r="J1289" s="147" t="s">
        <v>1239</v>
      </c>
      <c r="K1289" s="148" t="s">
        <v>1241</v>
      </c>
      <c r="L1289" s="131"/>
      <c r="M1289" s="130"/>
    </row>
    <row r="1290" spans="1:13" ht="11.25" customHeight="1">
      <c r="A1290" s="131" t="s">
        <v>234</v>
      </c>
      <c r="B1290" s="131" t="s">
        <v>1823</v>
      </c>
      <c r="C1290" s="149">
        <v>10.84</v>
      </c>
      <c r="D1290" s="150">
        <v>0.88036000000000003</v>
      </c>
      <c r="E1290" s="150">
        <v>0.88036000000000003</v>
      </c>
      <c r="F1290" s="151">
        <v>1</v>
      </c>
      <c r="G1290" s="150">
        <f t="shared" si="38"/>
        <v>0.88036000000000003</v>
      </c>
      <c r="H1290" s="149">
        <v>1.7</v>
      </c>
      <c r="I1290" s="152">
        <f t="shared" si="39"/>
        <v>1.49661</v>
      </c>
      <c r="J1290" s="153" t="s">
        <v>1239</v>
      </c>
      <c r="K1290" s="154" t="s">
        <v>1241</v>
      </c>
      <c r="L1290" s="131"/>
      <c r="M1290" s="130"/>
    </row>
    <row r="1291" spans="1:13" ht="11.25" customHeight="1">
      <c r="A1291" s="131" t="s">
        <v>235</v>
      </c>
      <c r="B1291" s="131" t="s">
        <v>1823</v>
      </c>
      <c r="C1291" s="149">
        <v>12.54</v>
      </c>
      <c r="D1291" s="150">
        <v>1.1343399999999999</v>
      </c>
      <c r="E1291" s="150">
        <v>1.1343399999999999</v>
      </c>
      <c r="F1291" s="151">
        <v>1</v>
      </c>
      <c r="G1291" s="150">
        <f t="shared" si="38"/>
        <v>1.1343399999999999</v>
      </c>
      <c r="H1291" s="149">
        <v>1.7</v>
      </c>
      <c r="I1291" s="152">
        <f t="shared" si="39"/>
        <v>1.92838</v>
      </c>
      <c r="J1291" s="153" t="s">
        <v>1239</v>
      </c>
      <c r="K1291" s="154" t="s">
        <v>1241</v>
      </c>
      <c r="L1291" s="131"/>
      <c r="M1291" s="130"/>
    </row>
    <row r="1292" spans="1:13" ht="11.25" customHeight="1">
      <c r="A1292" s="155" t="s">
        <v>236</v>
      </c>
      <c r="B1292" s="155" t="s">
        <v>1823</v>
      </c>
      <c r="C1292" s="156">
        <v>12.54</v>
      </c>
      <c r="D1292" s="157">
        <v>1.46797</v>
      </c>
      <c r="E1292" s="157">
        <v>1.46797</v>
      </c>
      <c r="F1292" s="158">
        <v>1</v>
      </c>
      <c r="G1292" s="157">
        <f t="shared" si="38"/>
        <v>1.46797</v>
      </c>
      <c r="H1292" s="156">
        <v>1.7</v>
      </c>
      <c r="I1292" s="159">
        <f t="shared" si="39"/>
        <v>2.4955500000000002</v>
      </c>
      <c r="J1292" s="160" t="s">
        <v>1239</v>
      </c>
      <c r="K1292" s="161" t="s">
        <v>1241</v>
      </c>
      <c r="L1292" s="131"/>
      <c r="M1292" s="130"/>
    </row>
    <row r="1293" spans="1:13" ht="11.25" customHeight="1">
      <c r="A1293" s="142" t="s">
        <v>237</v>
      </c>
      <c r="B1293" s="142" t="s">
        <v>1824</v>
      </c>
      <c r="C1293" s="143">
        <v>7.74</v>
      </c>
      <c r="D1293" s="144">
        <v>0.66471000000000002</v>
      </c>
      <c r="E1293" s="144">
        <v>0.66471000000000002</v>
      </c>
      <c r="F1293" s="145">
        <v>1</v>
      </c>
      <c r="G1293" s="144">
        <f t="shared" ref="G1293:G1340" si="40">ROUND(F1293*D1293,5)</f>
        <v>0.66471000000000002</v>
      </c>
      <c r="H1293" s="143">
        <v>1.2</v>
      </c>
      <c r="I1293" s="146">
        <f t="shared" ref="I1293:I1342" si="41">ROUND(H1293*G1293,5)</f>
        <v>0.79764999999999997</v>
      </c>
      <c r="J1293" s="147" t="s">
        <v>60</v>
      </c>
      <c r="K1293" s="148" t="s">
        <v>60</v>
      </c>
      <c r="L1293" s="131"/>
      <c r="M1293" s="130"/>
    </row>
    <row r="1294" spans="1:13" ht="11.25" customHeight="1">
      <c r="A1294" s="131" t="s">
        <v>238</v>
      </c>
      <c r="B1294" s="131" t="s">
        <v>1824</v>
      </c>
      <c r="C1294" s="149">
        <v>16.739999999999998</v>
      </c>
      <c r="D1294" s="150">
        <v>1.5639000000000001</v>
      </c>
      <c r="E1294" s="150">
        <v>1.5639000000000001</v>
      </c>
      <c r="F1294" s="151">
        <v>1</v>
      </c>
      <c r="G1294" s="150">
        <f t="shared" si="40"/>
        <v>1.5639000000000001</v>
      </c>
      <c r="H1294" s="149">
        <v>1.2</v>
      </c>
      <c r="I1294" s="152">
        <f t="shared" si="41"/>
        <v>1.8766799999999999</v>
      </c>
      <c r="J1294" s="153" t="s">
        <v>60</v>
      </c>
      <c r="K1294" s="154" t="s">
        <v>60</v>
      </c>
      <c r="L1294" s="131"/>
      <c r="M1294" s="130"/>
    </row>
    <row r="1295" spans="1:13" ht="11.25" customHeight="1">
      <c r="A1295" s="131" t="s">
        <v>239</v>
      </c>
      <c r="B1295" s="131" t="s">
        <v>1824</v>
      </c>
      <c r="C1295" s="149">
        <v>30.92</v>
      </c>
      <c r="D1295" s="150">
        <v>3.6056499999999998</v>
      </c>
      <c r="E1295" s="150">
        <v>3.6056499999999998</v>
      </c>
      <c r="F1295" s="151">
        <v>1</v>
      </c>
      <c r="G1295" s="150">
        <f t="shared" si="40"/>
        <v>3.6056499999999998</v>
      </c>
      <c r="H1295" s="149">
        <v>1.2</v>
      </c>
      <c r="I1295" s="152">
        <f t="shared" si="41"/>
        <v>4.3267800000000003</v>
      </c>
      <c r="J1295" s="153" t="s">
        <v>60</v>
      </c>
      <c r="K1295" s="154" t="s">
        <v>60</v>
      </c>
      <c r="L1295" s="131"/>
      <c r="M1295" s="130"/>
    </row>
    <row r="1296" spans="1:13" ht="11.25" customHeight="1">
      <c r="A1296" s="155" t="s">
        <v>240</v>
      </c>
      <c r="B1296" s="155" t="s">
        <v>1824</v>
      </c>
      <c r="C1296" s="156">
        <v>60.54</v>
      </c>
      <c r="D1296" s="157">
        <v>8.4706399999999995</v>
      </c>
      <c r="E1296" s="157">
        <v>8.4706399999999995</v>
      </c>
      <c r="F1296" s="158">
        <v>1</v>
      </c>
      <c r="G1296" s="157">
        <f t="shared" si="40"/>
        <v>8.4706399999999995</v>
      </c>
      <c r="H1296" s="156">
        <v>1.2</v>
      </c>
      <c r="I1296" s="159">
        <f t="shared" si="41"/>
        <v>10.164770000000001</v>
      </c>
      <c r="J1296" s="160" t="s">
        <v>60</v>
      </c>
      <c r="K1296" s="161" t="s">
        <v>60</v>
      </c>
      <c r="L1296" s="131"/>
      <c r="M1296" s="130"/>
    </row>
    <row r="1297" spans="1:13" ht="11.25" customHeight="1">
      <c r="A1297" s="142" t="s">
        <v>241</v>
      </c>
      <c r="B1297" s="142" t="s">
        <v>1825</v>
      </c>
      <c r="C1297" s="143">
        <v>4.87</v>
      </c>
      <c r="D1297" s="144">
        <v>0.81067999999999996</v>
      </c>
      <c r="E1297" s="144">
        <v>0.81067999999999996</v>
      </c>
      <c r="F1297" s="145">
        <v>1</v>
      </c>
      <c r="G1297" s="144">
        <f t="shared" si="40"/>
        <v>0.81067999999999996</v>
      </c>
      <c r="H1297" s="143">
        <v>1.7</v>
      </c>
      <c r="I1297" s="146">
        <f t="shared" si="41"/>
        <v>1.3781600000000001</v>
      </c>
      <c r="J1297" s="147" t="s">
        <v>1239</v>
      </c>
      <c r="K1297" s="148" t="s">
        <v>1241</v>
      </c>
      <c r="L1297" s="131"/>
      <c r="M1297" s="130"/>
    </row>
    <row r="1298" spans="1:13" ht="11.25" customHeight="1">
      <c r="A1298" s="131" t="s">
        <v>242</v>
      </c>
      <c r="B1298" s="131" t="s">
        <v>1825</v>
      </c>
      <c r="C1298" s="149">
        <v>4.87</v>
      </c>
      <c r="D1298" s="150">
        <v>0.81255999999999995</v>
      </c>
      <c r="E1298" s="150">
        <v>0.81255999999999995</v>
      </c>
      <c r="F1298" s="151">
        <v>1</v>
      </c>
      <c r="G1298" s="150">
        <f t="shared" si="40"/>
        <v>0.81255999999999995</v>
      </c>
      <c r="H1298" s="149">
        <v>1.7</v>
      </c>
      <c r="I1298" s="152">
        <f t="shared" si="41"/>
        <v>1.3813500000000001</v>
      </c>
      <c r="J1298" s="153" t="s">
        <v>1239</v>
      </c>
      <c r="K1298" s="154" t="s">
        <v>1241</v>
      </c>
      <c r="L1298" s="131"/>
      <c r="M1298" s="130"/>
    </row>
    <row r="1299" spans="1:13" ht="11.25" customHeight="1">
      <c r="A1299" s="131" t="s">
        <v>243</v>
      </c>
      <c r="B1299" s="131" t="s">
        <v>1825</v>
      </c>
      <c r="C1299" s="149">
        <v>7.65</v>
      </c>
      <c r="D1299" s="150">
        <v>1.21167</v>
      </c>
      <c r="E1299" s="150">
        <v>1.21167</v>
      </c>
      <c r="F1299" s="151">
        <v>1</v>
      </c>
      <c r="G1299" s="150">
        <f t="shared" si="40"/>
        <v>1.21167</v>
      </c>
      <c r="H1299" s="149">
        <v>1.7</v>
      </c>
      <c r="I1299" s="152">
        <f t="shared" si="41"/>
        <v>2.0598399999999999</v>
      </c>
      <c r="J1299" s="153" t="s">
        <v>1239</v>
      </c>
      <c r="K1299" s="154" t="s">
        <v>1241</v>
      </c>
      <c r="L1299" s="131"/>
      <c r="M1299" s="130"/>
    </row>
    <row r="1300" spans="1:13" ht="11.25" customHeight="1">
      <c r="A1300" s="155" t="s">
        <v>244</v>
      </c>
      <c r="B1300" s="155" t="s">
        <v>1825</v>
      </c>
      <c r="C1300" s="156">
        <v>12.19</v>
      </c>
      <c r="D1300" s="157">
        <v>2.3248099999999998</v>
      </c>
      <c r="E1300" s="157">
        <v>2.3248099999999998</v>
      </c>
      <c r="F1300" s="158">
        <v>1</v>
      </c>
      <c r="G1300" s="157">
        <f t="shared" si="40"/>
        <v>2.3248099999999998</v>
      </c>
      <c r="H1300" s="156">
        <v>1.7</v>
      </c>
      <c r="I1300" s="159">
        <f t="shared" si="41"/>
        <v>3.9521799999999998</v>
      </c>
      <c r="J1300" s="160" t="s">
        <v>1239</v>
      </c>
      <c r="K1300" s="161" t="s">
        <v>1241</v>
      </c>
      <c r="L1300" s="131"/>
      <c r="M1300" s="130"/>
    </row>
    <row r="1301" spans="1:13" ht="11.25" customHeight="1">
      <c r="A1301" s="142" t="s">
        <v>245</v>
      </c>
      <c r="B1301" s="142" t="s">
        <v>1826</v>
      </c>
      <c r="C1301" s="143">
        <v>3.33</v>
      </c>
      <c r="D1301" s="144">
        <v>0.54535</v>
      </c>
      <c r="E1301" s="144">
        <v>0.54535</v>
      </c>
      <c r="F1301" s="145">
        <v>1</v>
      </c>
      <c r="G1301" s="144">
        <f t="shared" si="40"/>
        <v>0.54535</v>
      </c>
      <c r="H1301" s="143">
        <v>1.7</v>
      </c>
      <c r="I1301" s="146">
        <f t="shared" si="41"/>
        <v>0.92710000000000004</v>
      </c>
      <c r="J1301" s="147" t="s">
        <v>1239</v>
      </c>
      <c r="K1301" s="148" t="s">
        <v>1241</v>
      </c>
      <c r="L1301" s="131"/>
      <c r="M1301" s="130"/>
    </row>
    <row r="1302" spans="1:13" ht="11.25" customHeight="1">
      <c r="A1302" s="131" t="s">
        <v>246</v>
      </c>
      <c r="B1302" s="131" t="s">
        <v>1826</v>
      </c>
      <c r="C1302" s="149">
        <v>3.98</v>
      </c>
      <c r="D1302" s="150">
        <v>0.66766000000000003</v>
      </c>
      <c r="E1302" s="150">
        <v>0.66766000000000003</v>
      </c>
      <c r="F1302" s="151">
        <v>1</v>
      </c>
      <c r="G1302" s="150">
        <f t="shared" si="40"/>
        <v>0.66766000000000003</v>
      </c>
      <c r="H1302" s="149">
        <v>1.7</v>
      </c>
      <c r="I1302" s="152">
        <f t="shared" si="41"/>
        <v>1.1350199999999999</v>
      </c>
      <c r="J1302" s="153" t="s">
        <v>1239</v>
      </c>
      <c r="K1302" s="154" t="s">
        <v>1241</v>
      </c>
      <c r="L1302" s="131"/>
      <c r="M1302" s="130"/>
    </row>
    <row r="1303" spans="1:13" ht="11.25" customHeight="1">
      <c r="A1303" s="131" t="s">
        <v>247</v>
      </c>
      <c r="B1303" s="131" t="s">
        <v>1826</v>
      </c>
      <c r="C1303" s="149">
        <v>5.87</v>
      </c>
      <c r="D1303" s="150">
        <v>0.95650999999999997</v>
      </c>
      <c r="E1303" s="150">
        <v>0.95650999999999997</v>
      </c>
      <c r="F1303" s="151">
        <v>1</v>
      </c>
      <c r="G1303" s="150">
        <f t="shared" si="40"/>
        <v>0.95650999999999997</v>
      </c>
      <c r="H1303" s="149">
        <v>1.7</v>
      </c>
      <c r="I1303" s="152">
        <f t="shared" si="41"/>
        <v>1.6260699999999999</v>
      </c>
      <c r="J1303" s="153" t="s">
        <v>1239</v>
      </c>
      <c r="K1303" s="154" t="s">
        <v>1241</v>
      </c>
      <c r="L1303" s="131"/>
      <c r="M1303" s="130"/>
    </row>
    <row r="1304" spans="1:13" ht="11.25" customHeight="1">
      <c r="A1304" s="155" t="s">
        <v>248</v>
      </c>
      <c r="B1304" s="155" t="s">
        <v>1826</v>
      </c>
      <c r="C1304" s="156">
        <v>9.17</v>
      </c>
      <c r="D1304" s="157">
        <v>1.5505</v>
      </c>
      <c r="E1304" s="157">
        <v>1.5505</v>
      </c>
      <c r="F1304" s="158">
        <v>1</v>
      </c>
      <c r="G1304" s="157">
        <f t="shared" si="40"/>
        <v>1.5505</v>
      </c>
      <c r="H1304" s="156">
        <v>1.7</v>
      </c>
      <c r="I1304" s="159">
        <f t="shared" si="41"/>
        <v>2.63585</v>
      </c>
      <c r="J1304" s="160" t="s">
        <v>1239</v>
      </c>
      <c r="K1304" s="161" t="s">
        <v>1241</v>
      </c>
      <c r="L1304" s="131"/>
      <c r="M1304" s="130"/>
    </row>
    <row r="1305" spans="1:13" ht="11.25" customHeight="1">
      <c r="A1305" s="142" t="s">
        <v>249</v>
      </c>
      <c r="B1305" s="142" t="s">
        <v>1827</v>
      </c>
      <c r="C1305" s="143">
        <v>3.52</v>
      </c>
      <c r="D1305" s="144">
        <v>0.60053999999999996</v>
      </c>
      <c r="E1305" s="144">
        <v>0.60053999999999996</v>
      </c>
      <c r="F1305" s="145">
        <v>1</v>
      </c>
      <c r="G1305" s="144">
        <f t="shared" si="40"/>
        <v>0.60053999999999996</v>
      </c>
      <c r="H1305" s="143">
        <v>1.7</v>
      </c>
      <c r="I1305" s="146">
        <f t="shared" si="41"/>
        <v>1.02092</v>
      </c>
      <c r="J1305" s="147" t="s">
        <v>1239</v>
      </c>
      <c r="K1305" s="148" t="s">
        <v>1241</v>
      </c>
      <c r="L1305" s="131"/>
      <c r="M1305" s="130"/>
    </row>
    <row r="1306" spans="1:13" ht="11.25" customHeight="1">
      <c r="A1306" s="131" t="s">
        <v>250</v>
      </c>
      <c r="B1306" s="131" t="s">
        <v>1827</v>
      </c>
      <c r="C1306" s="149">
        <v>4.5999999999999996</v>
      </c>
      <c r="D1306" s="150">
        <v>0.75522</v>
      </c>
      <c r="E1306" s="150">
        <v>0.75522</v>
      </c>
      <c r="F1306" s="151">
        <v>1</v>
      </c>
      <c r="G1306" s="150">
        <f t="shared" si="40"/>
        <v>0.75522</v>
      </c>
      <c r="H1306" s="149">
        <v>1.7</v>
      </c>
      <c r="I1306" s="152">
        <f t="shared" si="41"/>
        <v>1.2838700000000001</v>
      </c>
      <c r="J1306" s="153" t="s">
        <v>1239</v>
      </c>
      <c r="K1306" s="154" t="s">
        <v>1241</v>
      </c>
      <c r="L1306" s="131"/>
      <c r="M1306" s="130"/>
    </row>
    <row r="1307" spans="1:13" ht="11.25" customHeight="1">
      <c r="A1307" s="131" t="s">
        <v>251</v>
      </c>
      <c r="B1307" s="131" t="s">
        <v>1827</v>
      </c>
      <c r="C1307" s="149">
        <v>6.67</v>
      </c>
      <c r="D1307" s="150">
        <v>1.0316099999999999</v>
      </c>
      <c r="E1307" s="150">
        <v>1.0316099999999999</v>
      </c>
      <c r="F1307" s="151">
        <v>1</v>
      </c>
      <c r="G1307" s="150">
        <f t="shared" si="40"/>
        <v>1.0316099999999999</v>
      </c>
      <c r="H1307" s="149">
        <v>1.7</v>
      </c>
      <c r="I1307" s="152">
        <f t="shared" si="41"/>
        <v>1.7537400000000001</v>
      </c>
      <c r="J1307" s="153" t="s">
        <v>1239</v>
      </c>
      <c r="K1307" s="154" t="s">
        <v>1241</v>
      </c>
      <c r="L1307" s="131"/>
      <c r="M1307" s="130"/>
    </row>
    <row r="1308" spans="1:13" ht="11.25" customHeight="1">
      <c r="A1308" s="155" t="s">
        <v>252</v>
      </c>
      <c r="B1308" s="155" t="s">
        <v>1827</v>
      </c>
      <c r="C1308" s="156">
        <v>12.97</v>
      </c>
      <c r="D1308" s="157">
        <v>1.74762</v>
      </c>
      <c r="E1308" s="157">
        <v>1.74762</v>
      </c>
      <c r="F1308" s="158">
        <v>1</v>
      </c>
      <c r="G1308" s="157">
        <f t="shared" si="40"/>
        <v>1.74762</v>
      </c>
      <c r="H1308" s="156">
        <v>1.7</v>
      </c>
      <c r="I1308" s="159">
        <f t="shared" si="41"/>
        <v>2.9709500000000002</v>
      </c>
      <c r="J1308" s="160" t="s">
        <v>1239</v>
      </c>
      <c r="K1308" s="161" t="s">
        <v>1241</v>
      </c>
      <c r="L1308" s="131"/>
      <c r="M1308" s="130"/>
    </row>
    <row r="1309" spans="1:13" ht="11.25" customHeight="1">
      <c r="A1309" s="142" t="s">
        <v>253</v>
      </c>
      <c r="B1309" s="142" t="s">
        <v>1828</v>
      </c>
      <c r="C1309" s="143">
        <v>2.97</v>
      </c>
      <c r="D1309" s="144">
        <v>0.52778000000000003</v>
      </c>
      <c r="E1309" s="144">
        <v>0.52778000000000003</v>
      </c>
      <c r="F1309" s="145">
        <v>1</v>
      </c>
      <c r="G1309" s="144">
        <f t="shared" si="40"/>
        <v>0.52778000000000003</v>
      </c>
      <c r="H1309" s="143">
        <v>1.7</v>
      </c>
      <c r="I1309" s="146">
        <f t="shared" si="41"/>
        <v>0.89722999999999997</v>
      </c>
      <c r="J1309" s="147" t="s">
        <v>1239</v>
      </c>
      <c r="K1309" s="148" t="s">
        <v>1241</v>
      </c>
      <c r="L1309" s="131"/>
      <c r="M1309" s="130"/>
    </row>
    <row r="1310" spans="1:13" ht="11.25" customHeight="1">
      <c r="A1310" s="131" t="s">
        <v>254</v>
      </c>
      <c r="B1310" s="131" t="s">
        <v>1828</v>
      </c>
      <c r="C1310" s="149">
        <v>3.79</v>
      </c>
      <c r="D1310" s="150">
        <v>0.63878000000000001</v>
      </c>
      <c r="E1310" s="150">
        <v>0.63878000000000001</v>
      </c>
      <c r="F1310" s="151">
        <v>1</v>
      </c>
      <c r="G1310" s="150">
        <f t="shared" si="40"/>
        <v>0.63878000000000001</v>
      </c>
      <c r="H1310" s="149">
        <v>1.7</v>
      </c>
      <c r="I1310" s="152">
        <f t="shared" si="41"/>
        <v>1.0859300000000001</v>
      </c>
      <c r="J1310" s="153" t="s">
        <v>1239</v>
      </c>
      <c r="K1310" s="154" t="s">
        <v>1241</v>
      </c>
      <c r="L1310" s="131"/>
      <c r="M1310" s="130"/>
    </row>
    <row r="1311" spans="1:13" ht="11.25" customHeight="1">
      <c r="A1311" s="131" t="s">
        <v>255</v>
      </c>
      <c r="B1311" s="131" t="s">
        <v>1828</v>
      </c>
      <c r="C1311" s="149">
        <v>4.8899999999999997</v>
      </c>
      <c r="D1311" s="150">
        <v>0.87490999999999997</v>
      </c>
      <c r="E1311" s="150">
        <v>0.87490999999999997</v>
      </c>
      <c r="F1311" s="151">
        <v>1</v>
      </c>
      <c r="G1311" s="150">
        <f t="shared" si="40"/>
        <v>0.87490999999999997</v>
      </c>
      <c r="H1311" s="149">
        <v>1.7</v>
      </c>
      <c r="I1311" s="152">
        <f t="shared" si="41"/>
        <v>1.4873499999999999</v>
      </c>
      <c r="J1311" s="153" t="s">
        <v>1239</v>
      </c>
      <c r="K1311" s="154" t="s">
        <v>1241</v>
      </c>
      <c r="L1311" s="131"/>
      <c r="M1311" s="130"/>
    </row>
    <row r="1312" spans="1:13" ht="11.25" customHeight="1">
      <c r="A1312" s="155" t="s">
        <v>256</v>
      </c>
      <c r="B1312" s="155" t="s">
        <v>1828</v>
      </c>
      <c r="C1312" s="156">
        <v>7.57</v>
      </c>
      <c r="D1312" s="157">
        <v>1.1761900000000001</v>
      </c>
      <c r="E1312" s="157">
        <v>1.1761900000000001</v>
      </c>
      <c r="F1312" s="158">
        <v>1</v>
      </c>
      <c r="G1312" s="157">
        <f t="shared" si="40"/>
        <v>1.1761900000000001</v>
      </c>
      <c r="H1312" s="156">
        <v>1.7</v>
      </c>
      <c r="I1312" s="159">
        <f t="shared" si="41"/>
        <v>1.99952</v>
      </c>
      <c r="J1312" s="160" t="s">
        <v>1239</v>
      </c>
      <c r="K1312" s="161" t="s">
        <v>1241</v>
      </c>
      <c r="L1312" s="131"/>
      <c r="M1312" s="130"/>
    </row>
    <row r="1313" spans="1:13" ht="11.25" customHeight="1">
      <c r="A1313" s="142" t="s">
        <v>257</v>
      </c>
      <c r="B1313" s="142" t="s">
        <v>1829</v>
      </c>
      <c r="C1313" s="143">
        <v>7.65</v>
      </c>
      <c r="D1313" s="144">
        <v>2.1559499999999998</v>
      </c>
      <c r="E1313" s="144">
        <v>2.1559499999999998</v>
      </c>
      <c r="F1313" s="145">
        <v>1</v>
      </c>
      <c r="G1313" s="144">
        <f t="shared" si="40"/>
        <v>2.1559499999999998</v>
      </c>
      <c r="H1313" s="143">
        <v>1.7</v>
      </c>
      <c r="I1313" s="146">
        <f t="shared" si="41"/>
        <v>3.6651199999999999</v>
      </c>
      <c r="J1313" s="147" t="s">
        <v>1239</v>
      </c>
      <c r="K1313" s="148" t="s">
        <v>1241</v>
      </c>
      <c r="L1313" s="131"/>
      <c r="M1313" s="130"/>
    </row>
    <row r="1314" spans="1:13" ht="11.25" customHeight="1">
      <c r="A1314" s="131" t="s">
        <v>258</v>
      </c>
      <c r="B1314" s="131" t="s">
        <v>1829</v>
      </c>
      <c r="C1314" s="149">
        <v>7.65</v>
      </c>
      <c r="D1314" s="150">
        <v>2.8028400000000002</v>
      </c>
      <c r="E1314" s="150">
        <v>2.8028400000000002</v>
      </c>
      <c r="F1314" s="151">
        <v>1</v>
      </c>
      <c r="G1314" s="150">
        <f t="shared" si="40"/>
        <v>2.8028400000000002</v>
      </c>
      <c r="H1314" s="149">
        <v>1.7</v>
      </c>
      <c r="I1314" s="152">
        <f t="shared" si="41"/>
        <v>4.7648299999999999</v>
      </c>
      <c r="J1314" s="153" t="s">
        <v>1239</v>
      </c>
      <c r="K1314" s="154" t="s">
        <v>1241</v>
      </c>
      <c r="L1314" s="131"/>
      <c r="M1314" s="130"/>
    </row>
    <row r="1315" spans="1:13" ht="11.25" customHeight="1">
      <c r="A1315" s="131" t="s">
        <v>259</v>
      </c>
      <c r="B1315" s="131" t="s">
        <v>1829</v>
      </c>
      <c r="C1315" s="149">
        <v>9.57</v>
      </c>
      <c r="D1315" s="150">
        <v>3.7357499999999999</v>
      </c>
      <c r="E1315" s="150">
        <v>3.7357499999999999</v>
      </c>
      <c r="F1315" s="151">
        <v>1</v>
      </c>
      <c r="G1315" s="150">
        <f t="shared" si="40"/>
        <v>3.7357499999999999</v>
      </c>
      <c r="H1315" s="149">
        <v>1.7</v>
      </c>
      <c r="I1315" s="152">
        <f t="shared" si="41"/>
        <v>6.3507800000000003</v>
      </c>
      <c r="J1315" s="153" t="s">
        <v>1239</v>
      </c>
      <c r="K1315" s="154" t="s">
        <v>1241</v>
      </c>
      <c r="L1315" s="131"/>
      <c r="M1315" s="130"/>
    </row>
    <row r="1316" spans="1:13" ht="11.25" customHeight="1">
      <c r="A1316" s="155" t="s">
        <v>260</v>
      </c>
      <c r="B1316" s="155" t="s">
        <v>1829</v>
      </c>
      <c r="C1316" s="156">
        <v>14.93</v>
      </c>
      <c r="D1316" s="157">
        <v>6.4062400000000004</v>
      </c>
      <c r="E1316" s="157">
        <v>6.4062400000000004</v>
      </c>
      <c r="F1316" s="158">
        <v>1</v>
      </c>
      <c r="G1316" s="157">
        <f t="shared" si="40"/>
        <v>6.4062400000000004</v>
      </c>
      <c r="H1316" s="156">
        <v>1.7</v>
      </c>
      <c r="I1316" s="159">
        <f t="shared" si="41"/>
        <v>10.890610000000001</v>
      </c>
      <c r="J1316" s="160" t="s">
        <v>1239</v>
      </c>
      <c r="K1316" s="161" t="s">
        <v>1241</v>
      </c>
      <c r="L1316" s="131"/>
      <c r="M1316" s="130"/>
    </row>
    <row r="1317" spans="1:13" ht="11.25" customHeight="1">
      <c r="A1317" s="142" t="s">
        <v>261</v>
      </c>
      <c r="B1317" s="142" t="s">
        <v>1830</v>
      </c>
      <c r="C1317" s="143">
        <v>4</v>
      </c>
      <c r="D1317" s="144">
        <v>1.5446200000000001</v>
      </c>
      <c r="E1317" s="144">
        <v>1.5446200000000001</v>
      </c>
      <c r="F1317" s="145">
        <v>1</v>
      </c>
      <c r="G1317" s="144">
        <f t="shared" si="40"/>
        <v>1.5446200000000001</v>
      </c>
      <c r="H1317" s="143">
        <v>1.7</v>
      </c>
      <c r="I1317" s="146">
        <f t="shared" si="41"/>
        <v>2.6258499999999998</v>
      </c>
      <c r="J1317" s="147" t="s">
        <v>1239</v>
      </c>
      <c r="K1317" s="148" t="s">
        <v>1241</v>
      </c>
      <c r="L1317" s="131"/>
      <c r="M1317" s="130"/>
    </row>
    <row r="1318" spans="1:13" ht="11.25" customHeight="1">
      <c r="A1318" s="131" t="s">
        <v>262</v>
      </c>
      <c r="B1318" s="131" t="s">
        <v>1830</v>
      </c>
      <c r="C1318" s="149">
        <v>5.41</v>
      </c>
      <c r="D1318" s="150">
        <v>2.05707</v>
      </c>
      <c r="E1318" s="150">
        <v>2.05707</v>
      </c>
      <c r="F1318" s="151">
        <v>1</v>
      </c>
      <c r="G1318" s="150">
        <f t="shared" si="40"/>
        <v>2.05707</v>
      </c>
      <c r="H1318" s="149">
        <v>1.7</v>
      </c>
      <c r="I1318" s="152">
        <f t="shared" si="41"/>
        <v>3.49702</v>
      </c>
      <c r="J1318" s="153" t="s">
        <v>1239</v>
      </c>
      <c r="K1318" s="154" t="s">
        <v>1241</v>
      </c>
      <c r="L1318" s="131"/>
      <c r="M1318" s="130"/>
    </row>
    <row r="1319" spans="1:13" ht="11.25" customHeight="1">
      <c r="A1319" s="131" t="s">
        <v>263</v>
      </c>
      <c r="B1319" s="131" t="s">
        <v>1830</v>
      </c>
      <c r="C1319" s="149">
        <v>7.82</v>
      </c>
      <c r="D1319" s="150">
        <v>2.75</v>
      </c>
      <c r="E1319" s="150">
        <v>2.75</v>
      </c>
      <c r="F1319" s="151">
        <v>1</v>
      </c>
      <c r="G1319" s="150">
        <f t="shared" si="40"/>
        <v>2.75</v>
      </c>
      <c r="H1319" s="149">
        <v>1.7</v>
      </c>
      <c r="I1319" s="152">
        <f t="shared" si="41"/>
        <v>4.6749999999999998</v>
      </c>
      <c r="J1319" s="153" t="s">
        <v>1239</v>
      </c>
      <c r="K1319" s="154" t="s">
        <v>1241</v>
      </c>
      <c r="L1319" s="131"/>
      <c r="M1319" s="130"/>
    </row>
    <row r="1320" spans="1:13" ht="11.25" customHeight="1">
      <c r="A1320" s="155" t="s">
        <v>264</v>
      </c>
      <c r="B1320" s="155" t="s">
        <v>1830</v>
      </c>
      <c r="C1320" s="156">
        <v>15.36</v>
      </c>
      <c r="D1320" s="157">
        <v>5.8633699999999997</v>
      </c>
      <c r="E1320" s="157">
        <v>5.8633699999999997</v>
      </c>
      <c r="F1320" s="158">
        <v>1</v>
      </c>
      <c r="G1320" s="157">
        <f t="shared" si="40"/>
        <v>5.8633699999999997</v>
      </c>
      <c r="H1320" s="156">
        <v>1.7</v>
      </c>
      <c r="I1320" s="159">
        <f t="shared" si="41"/>
        <v>9.9677299999999995</v>
      </c>
      <c r="J1320" s="160" t="s">
        <v>1239</v>
      </c>
      <c r="K1320" s="161" t="s">
        <v>1241</v>
      </c>
      <c r="L1320" s="131"/>
      <c r="M1320" s="130"/>
    </row>
    <row r="1321" spans="1:13" ht="11.25" customHeight="1">
      <c r="A1321" s="142" t="s">
        <v>265</v>
      </c>
      <c r="B1321" s="142" t="s">
        <v>1831</v>
      </c>
      <c r="C1321" s="143">
        <v>4.7699999999999996</v>
      </c>
      <c r="D1321" s="144">
        <v>1.76159</v>
      </c>
      <c r="E1321" s="144">
        <v>1.76159</v>
      </c>
      <c r="F1321" s="145">
        <v>1</v>
      </c>
      <c r="G1321" s="144">
        <f t="shared" si="40"/>
        <v>1.76159</v>
      </c>
      <c r="H1321" s="143">
        <v>1.7</v>
      </c>
      <c r="I1321" s="146">
        <f t="shared" si="41"/>
        <v>2.9946999999999999</v>
      </c>
      <c r="J1321" s="147" t="s">
        <v>1239</v>
      </c>
      <c r="K1321" s="148" t="s">
        <v>1241</v>
      </c>
      <c r="L1321" s="131"/>
      <c r="M1321" s="130"/>
    </row>
    <row r="1322" spans="1:13" ht="11.25" customHeight="1">
      <c r="A1322" s="131" t="s">
        <v>266</v>
      </c>
      <c r="B1322" s="131" t="s">
        <v>1831</v>
      </c>
      <c r="C1322" s="149">
        <v>5.29</v>
      </c>
      <c r="D1322" s="150">
        <v>1.9586300000000001</v>
      </c>
      <c r="E1322" s="150">
        <v>1.9586300000000001</v>
      </c>
      <c r="F1322" s="151">
        <v>1</v>
      </c>
      <c r="G1322" s="150">
        <f t="shared" si="40"/>
        <v>1.9586300000000001</v>
      </c>
      <c r="H1322" s="149">
        <v>1.7</v>
      </c>
      <c r="I1322" s="152">
        <f t="shared" si="41"/>
        <v>3.3296700000000001</v>
      </c>
      <c r="J1322" s="153" t="s">
        <v>1239</v>
      </c>
      <c r="K1322" s="154" t="s">
        <v>1241</v>
      </c>
      <c r="L1322" s="131"/>
      <c r="M1322" s="130"/>
    </row>
    <row r="1323" spans="1:13" ht="11.25" customHeight="1">
      <c r="A1323" s="131" t="s">
        <v>267</v>
      </c>
      <c r="B1323" s="131" t="s">
        <v>1831</v>
      </c>
      <c r="C1323" s="149">
        <v>8.49</v>
      </c>
      <c r="D1323" s="150">
        <v>3.0699900000000002</v>
      </c>
      <c r="E1323" s="150">
        <v>3.0699900000000002</v>
      </c>
      <c r="F1323" s="151">
        <v>1</v>
      </c>
      <c r="G1323" s="150">
        <f t="shared" si="40"/>
        <v>3.0699900000000002</v>
      </c>
      <c r="H1323" s="149">
        <v>1.7</v>
      </c>
      <c r="I1323" s="152">
        <f t="shared" si="41"/>
        <v>5.2189800000000002</v>
      </c>
      <c r="J1323" s="153" t="s">
        <v>1239</v>
      </c>
      <c r="K1323" s="154" t="s">
        <v>1241</v>
      </c>
      <c r="L1323" s="131"/>
      <c r="M1323" s="130"/>
    </row>
    <row r="1324" spans="1:13" ht="11.25" customHeight="1">
      <c r="A1324" s="155" t="s">
        <v>268</v>
      </c>
      <c r="B1324" s="155" t="s">
        <v>1831</v>
      </c>
      <c r="C1324" s="156">
        <v>15.63</v>
      </c>
      <c r="D1324" s="157">
        <v>5.7594900000000004</v>
      </c>
      <c r="E1324" s="157">
        <v>5.7594900000000004</v>
      </c>
      <c r="F1324" s="158">
        <v>1</v>
      </c>
      <c r="G1324" s="157">
        <f t="shared" si="40"/>
        <v>5.7594900000000004</v>
      </c>
      <c r="H1324" s="156">
        <v>1.7</v>
      </c>
      <c r="I1324" s="159">
        <f t="shared" si="41"/>
        <v>9.7911300000000008</v>
      </c>
      <c r="J1324" s="160" t="s">
        <v>1239</v>
      </c>
      <c r="K1324" s="161" t="s">
        <v>1241</v>
      </c>
      <c r="L1324" s="131"/>
      <c r="M1324" s="130"/>
    </row>
    <row r="1325" spans="1:13" ht="11.25" customHeight="1">
      <c r="A1325" s="142" t="s">
        <v>269</v>
      </c>
      <c r="B1325" s="142" t="s">
        <v>1832</v>
      </c>
      <c r="C1325" s="143">
        <v>2.48</v>
      </c>
      <c r="D1325" s="144">
        <v>0.70038</v>
      </c>
      <c r="E1325" s="144">
        <v>0.70038</v>
      </c>
      <c r="F1325" s="145">
        <v>1</v>
      </c>
      <c r="G1325" s="144">
        <f t="shared" si="40"/>
        <v>0.70038</v>
      </c>
      <c r="H1325" s="143">
        <v>1.7</v>
      </c>
      <c r="I1325" s="146">
        <f t="shared" si="41"/>
        <v>1.19065</v>
      </c>
      <c r="J1325" s="147" t="s">
        <v>1239</v>
      </c>
      <c r="K1325" s="148" t="s">
        <v>1241</v>
      </c>
      <c r="L1325" s="131"/>
      <c r="M1325" s="130"/>
    </row>
    <row r="1326" spans="1:13" ht="11.25" customHeight="1">
      <c r="A1326" s="131" t="s">
        <v>270</v>
      </c>
      <c r="B1326" s="131" t="s">
        <v>1832</v>
      </c>
      <c r="C1326" s="149">
        <v>3.47</v>
      </c>
      <c r="D1326" s="150">
        <v>0.85533999999999999</v>
      </c>
      <c r="E1326" s="150">
        <v>0.85533999999999999</v>
      </c>
      <c r="F1326" s="151">
        <v>1</v>
      </c>
      <c r="G1326" s="150">
        <f t="shared" si="40"/>
        <v>0.85533999999999999</v>
      </c>
      <c r="H1326" s="149">
        <v>1.7</v>
      </c>
      <c r="I1326" s="152">
        <f t="shared" si="41"/>
        <v>1.45408</v>
      </c>
      <c r="J1326" s="153" t="s">
        <v>1239</v>
      </c>
      <c r="K1326" s="154" t="s">
        <v>1241</v>
      </c>
      <c r="L1326" s="131"/>
      <c r="M1326" s="130"/>
    </row>
    <row r="1327" spans="1:13" ht="11.25" customHeight="1">
      <c r="A1327" s="131" t="s">
        <v>271</v>
      </c>
      <c r="B1327" s="131" t="s">
        <v>1832</v>
      </c>
      <c r="C1327" s="149">
        <v>5.54</v>
      </c>
      <c r="D1327" s="150">
        <v>1.3545499999999999</v>
      </c>
      <c r="E1327" s="150">
        <v>1.3545499999999999</v>
      </c>
      <c r="F1327" s="151">
        <v>1</v>
      </c>
      <c r="G1327" s="150">
        <f t="shared" si="40"/>
        <v>1.3545499999999999</v>
      </c>
      <c r="H1327" s="149">
        <v>1.7</v>
      </c>
      <c r="I1327" s="152">
        <f t="shared" si="41"/>
        <v>2.30274</v>
      </c>
      <c r="J1327" s="153" t="s">
        <v>1239</v>
      </c>
      <c r="K1327" s="154" t="s">
        <v>1241</v>
      </c>
      <c r="L1327" s="131"/>
      <c r="M1327" s="130"/>
    </row>
    <row r="1328" spans="1:13" ht="11.25" customHeight="1">
      <c r="A1328" s="155" t="s">
        <v>272</v>
      </c>
      <c r="B1328" s="155" t="s">
        <v>1832</v>
      </c>
      <c r="C1328" s="156">
        <v>9.1300000000000008</v>
      </c>
      <c r="D1328" s="157">
        <v>2.7754099999999999</v>
      </c>
      <c r="E1328" s="157">
        <v>2.7754099999999999</v>
      </c>
      <c r="F1328" s="158">
        <v>1</v>
      </c>
      <c r="G1328" s="157">
        <f t="shared" si="40"/>
        <v>2.7754099999999999</v>
      </c>
      <c r="H1328" s="156">
        <v>1.7</v>
      </c>
      <c r="I1328" s="159">
        <f t="shared" si="41"/>
        <v>4.7182000000000004</v>
      </c>
      <c r="J1328" s="160" t="s">
        <v>1239</v>
      </c>
      <c r="K1328" s="161" t="s">
        <v>1241</v>
      </c>
      <c r="L1328" s="131"/>
      <c r="M1328" s="130"/>
    </row>
    <row r="1329" spans="1:13" ht="11.25" customHeight="1">
      <c r="A1329" s="142" t="s">
        <v>273</v>
      </c>
      <c r="B1329" s="142" t="s">
        <v>1833</v>
      </c>
      <c r="C1329" s="143">
        <v>2.92</v>
      </c>
      <c r="D1329" s="144">
        <v>1.4113100000000001</v>
      </c>
      <c r="E1329" s="144">
        <v>1.4113100000000001</v>
      </c>
      <c r="F1329" s="145">
        <v>1</v>
      </c>
      <c r="G1329" s="144">
        <f t="shared" si="40"/>
        <v>1.4113100000000001</v>
      </c>
      <c r="H1329" s="143">
        <v>1.7</v>
      </c>
      <c r="I1329" s="146">
        <f t="shared" si="41"/>
        <v>2.3992300000000002</v>
      </c>
      <c r="J1329" s="147" t="s">
        <v>1239</v>
      </c>
      <c r="K1329" s="148" t="s">
        <v>1241</v>
      </c>
      <c r="L1329" s="131"/>
      <c r="M1329" s="130"/>
    </row>
    <row r="1330" spans="1:13" ht="11.25" customHeight="1">
      <c r="A1330" s="131" t="s">
        <v>274</v>
      </c>
      <c r="B1330" s="131" t="s">
        <v>1833</v>
      </c>
      <c r="C1330" s="149">
        <v>5.63</v>
      </c>
      <c r="D1330" s="150">
        <v>1.9198599999999999</v>
      </c>
      <c r="E1330" s="150">
        <v>1.9198599999999999</v>
      </c>
      <c r="F1330" s="151">
        <v>1</v>
      </c>
      <c r="G1330" s="150">
        <f t="shared" si="40"/>
        <v>1.9198599999999999</v>
      </c>
      <c r="H1330" s="149">
        <v>1.7</v>
      </c>
      <c r="I1330" s="152">
        <f t="shared" si="41"/>
        <v>3.26376</v>
      </c>
      <c r="J1330" s="153" t="s">
        <v>1239</v>
      </c>
      <c r="K1330" s="154" t="s">
        <v>1241</v>
      </c>
      <c r="L1330" s="131"/>
      <c r="M1330" s="130"/>
    </row>
    <row r="1331" spans="1:13" ht="11.25" customHeight="1">
      <c r="A1331" s="131" t="s">
        <v>275</v>
      </c>
      <c r="B1331" s="131" t="s">
        <v>1833</v>
      </c>
      <c r="C1331" s="149">
        <v>10.36</v>
      </c>
      <c r="D1331" s="150">
        <v>2.8078699999999999</v>
      </c>
      <c r="E1331" s="150">
        <v>2.8078699999999999</v>
      </c>
      <c r="F1331" s="151">
        <v>1</v>
      </c>
      <c r="G1331" s="150">
        <f t="shared" si="40"/>
        <v>2.8078699999999999</v>
      </c>
      <c r="H1331" s="149">
        <v>1.7</v>
      </c>
      <c r="I1331" s="152">
        <f t="shared" si="41"/>
        <v>4.7733800000000004</v>
      </c>
      <c r="J1331" s="153" t="s">
        <v>1239</v>
      </c>
      <c r="K1331" s="154" t="s">
        <v>1241</v>
      </c>
      <c r="L1331" s="131"/>
      <c r="M1331" s="130"/>
    </row>
    <row r="1332" spans="1:13" ht="11.25" customHeight="1">
      <c r="A1332" s="155" t="s">
        <v>276</v>
      </c>
      <c r="B1332" s="155" t="s">
        <v>1833</v>
      </c>
      <c r="C1332" s="156">
        <v>18.48</v>
      </c>
      <c r="D1332" s="157">
        <v>5.1481199999999996</v>
      </c>
      <c r="E1332" s="157">
        <v>5.1481199999999996</v>
      </c>
      <c r="F1332" s="158">
        <v>1</v>
      </c>
      <c r="G1332" s="157">
        <f t="shared" si="40"/>
        <v>5.1481199999999996</v>
      </c>
      <c r="H1332" s="156">
        <v>1.7</v>
      </c>
      <c r="I1332" s="159">
        <f t="shared" si="41"/>
        <v>8.7517999999999994</v>
      </c>
      <c r="J1332" s="160" t="s">
        <v>1239</v>
      </c>
      <c r="K1332" s="161" t="s">
        <v>1241</v>
      </c>
      <c r="L1332" s="131"/>
      <c r="M1332" s="130"/>
    </row>
    <row r="1333" spans="1:13" ht="11.25" customHeight="1">
      <c r="A1333" s="142" t="s">
        <v>277</v>
      </c>
      <c r="B1333" s="142" t="s">
        <v>1834</v>
      </c>
      <c r="C1333" s="143">
        <v>2.75</v>
      </c>
      <c r="D1333" s="144">
        <v>1.0140499999999999</v>
      </c>
      <c r="E1333" s="144">
        <v>1.0140499999999999</v>
      </c>
      <c r="F1333" s="145">
        <v>1</v>
      </c>
      <c r="G1333" s="144">
        <f t="shared" si="40"/>
        <v>1.0140499999999999</v>
      </c>
      <c r="H1333" s="143">
        <v>1.7</v>
      </c>
      <c r="I1333" s="146">
        <f t="shared" si="41"/>
        <v>1.7238899999999999</v>
      </c>
      <c r="J1333" s="147" t="s">
        <v>1239</v>
      </c>
      <c r="K1333" s="148" t="s">
        <v>1241</v>
      </c>
      <c r="L1333" s="131"/>
      <c r="M1333" s="130"/>
    </row>
    <row r="1334" spans="1:13" ht="11.25" customHeight="1">
      <c r="A1334" s="131" t="s">
        <v>278</v>
      </c>
      <c r="B1334" s="131" t="s">
        <v>1834</v>
      </c>
      <c r="C1334" s="149">
        <v>5.0999999999999996</v>
      </c>
      <c r="D1334" s="150">
        <v>1.3992</v>
      </c>
      <c r="E1334" s="150">
        <v>1.3992</v>
      </c>
      <c r="F1334" s="151">
        <v>1</v>
      </c>
      <c r="G1334" s="150">
        <f t="shared" si="40"/>
        <v>1.3992</v>
      </c>
      <c r="H1334" s="149">
        <v>1.7</v>
      </c>
      <c r="I1334" s="152">
        <f t="shared" si="41"/>
        <v>2.3786399999999999</v>
      </c>
      <c r="J1334" s="153" t="s">
        <v>1239</v>
      </c>
      <c r="K1334" s="154" t="s">
        <v>1241</v>
      </c>
      <c r="L1334" s="131"/>
      <c r="M1334" s="130"/>
    </row>
    <row r="1335" spans="1:13" ht="11.25" customHeight="1">
      <c r="A1335" s="131" t="s">
        <v>279</v>
      </c>
      <c r="B1335" s="131" t="s">
        <v>1834</v>
      </c>
      <c r="C1335" s="149">
        <v>8.89</v>
      </c>
      <c r="D1335" s="150">
        <v>2.1066400000000001</v>
      </c>
      <c r="E1335" s="150">
        <v>2.1066400000000001</v>
      </c>
      <c r="F1335" s="151">
        <v>1</v>
      </c>
      <c r="G1335" s="150">
        <f t="shared" si="40"/>
        <v>2.1066400000000001</v>
      </c>
      <c r="H1335" s="149">
        <v>1.7</v>
      </c>
      <c r="I1335" s="152">
        <f t="shared" si="41"/>
        <v>3.5812900000000001</v>
      </c>
      <c r="J1335" s="153" t="s">
        <v>1239</v>
      </c>
      <c r="K1335" s="154" t="s">
        <v>1241</v>
      </c>
      <c r="L1335" s="131"/>
      <c r="M1335" s="130"/>
    </row>
    <row r="1336" spans="1:13" ht="11.25" customHeight="1">
      <c r="A1336" s="155" t="s">
        <v>280</v>
      </c>
      <c r="B1336" s="155" t="s">
        <v>1834</v>
      </c>
      <c r="C1336" s="156">
        <v>15.63</v>
      </c>
      <c r="D1336" s="157">
        <v>3.8863599999999998</v>
      </c>
      <c r="E1336" s="157">
        <v>3.8863599999999998</v>
      </c>
      <c r="F1336" s="158">
        <v>1</v>
      </c>
      <c r="G1336" s="157">
        <f t="shared" si="40"/>
        <v>3.8863599999999998</v>
      </c>
      <c r="H1336" s="156">
        <v>1.7</v>
      </c>
      <c r="I1336" s="159">
        <f t="shared" si="41"/>
        <v>6.6068100000000003</v>
      </c>
      <c r="J1336" s="160" t="s">
        <v>1239</v>
      </c>
      <c r="K1336" s="161" t="s">
        <v>1241</v>
      </c>
      <c r="L1336" s="131"/>
      <c r="M1336" s="130"/>
    </row>
    <row r="1337" spans="1:13" ht="11.25" customHeight="1">
      <c r="A1337" s="142" t="s">
        <v>281</v>
      </c>
      <c r="B1337" s="142" t="s">
        <v>1835</v>
      </c>
      <c r="C1337" s="143">
        <v>2.87</v>
      </c>
      <c r="D1337" s="144">
        <v>0.86060000000000003</v>
      </c>
      <c r="E1337" s="144">
        <v>0.86060000000000003</v>
      </c>
      <c r="F1337" s="145">
        <v>1</v>
      </c>
      <c r="G1337" s="144">
        <f t="shared" si="40"/>
        <v>0.86060000000000003</v>
      </c>
      <c r="H1337" s="143">
        <v>1.7</v>
      </c>
      <c r="I1337" s="146">
        <f t="shared" si="41"/>
        <v>1.46302</v>
      </c>
      <c r="J1337" s="147" t="s">
        <v>1239</v>
      </c>
      <c r="K1337" s="148" t="s">
        <v>1241</v>
      </c>
      <c r="L1337" s="131"/>
      <c r="M1337" s="130"/>
    </row>
    <row r="1338" spans="1:13" ht="11.25" customHeight="1">
      <c r="A1338" s="131" t="s">
        <v>282</v>
      </c>
      <c r="B1338" s="131" t="s">
        <v>1835</v>
      </c>
      <c r="C1338" s="149">
        <v>4.92</v>
      </c>
      <c r="D1338" s="150">
        <v>1.1995499999999999</v>
      </c>
      <c r="E1338" s="150">
        <v>1.1995499999999999</v>
      </c>
      <c r="F1338" s="151">
        <v>1</v>
      </c>
      <c r="G1338" s="150">
        <f t="shared" si="40"/>
        <v>1.1995499999999999</v>
      </c>
      <c r="H1338" s="149">
        <v>1.7</v>
      </c>
      <c r="I1338" s="152">
        <f t="shared" si="41"/>
        <v>2.0392399999999999</v>
      </c>
      <c r="J1338" s="153" t="s">
        <v>1239</v>
      </c>
      <c r="K1338" s="154" t="s">
        <v>1241</v>
      </c>
      <c r="L1338" s="131"/>
      <c r="M1338" s="130"/>
    </row>
    <row r="1339" spans="1:13" ht="11.25" customHeight="1">
      <c r="A1339" s="131" t="s">
        <v>283</v>
      </c>
      <c r="B1339" s="131" t="s">
        <v>1835</v>
      </c>
      <c r="C1339" s="149">
        <v>8.65</v>
      </c>
      <c r="D1339" s="150">
        <v>1.91195</v>
      </c>
      <c r="E1339" s="150">
        <v>1.91195</v>
      </c>
      <c r="F1339" s="151">
        <v>1</v>
      </c>
      <c r="G1339" s="150">
        <f t="shared" si="40"/>
        <v>1.91195</v>
      </c>
      <c r="H1339" s="149">
        <v>1.7</v>
      </c>
      <c r="I1339" s="152">
        <f t="shared" si="41"/>
        <v>3.2503199999999999</v>
      </c>
      <c r="J1339" s="153" t="s">
        <v>1239</v>
      </c>
      <c r="K1339" s="154" t="s">
        <v>1241</v>
      </c>
      <c r="L1339" s="131"/>
      <c r="M1339" s="130"/>
    </row>
    <row r="1340" spans="1:13" ht="11.25" customHeight="1">
      <c r="A1340" s="155" t="s">
        <v>284</v>
      </c>
      <c r="B1340" s="155" t="s">
        <v>1835</v>
      </c>
      <c r="C1340" s="156">
        <v>15.07</v>
      </c>
      <c r="D1340" s="157">
        <v>3.5347499999999998</v>
      </c>
      <c r="E1340" s="157">
        <v>3.5347499999999998</v>
      </c>
      <c r="F1340" s="158">
        <v>1</v>
      </c>
      <c r="G1340" s="157">
        <f t="shared" si="40"/>
        <v>3.5347499999999998</v>
      </c>
      <c r="H1340" s="156">
        <v>1.7</v>
      </c>
      <c r="I1340" s="159">
        <f t="shared" si="41"/>
        <v>6.00908</v>
      </c>
      <c r="J1340" s="160" t="s">
        <v>1239</v>
      </c>
      <c r="K1340" s="161" t="s">
        <v>1241</v>
      </c>
      <c r="L1340" s="131"/>
      <c r="M1340" s="130"/>
    </row>
    <row r="1341" spans="1:13" ht="11.25" customHeight="1">
      <c r="A1341" s="142" t="s">
        <v>285</v>
      </c>
      <c r="B1341" s="142" t="s">
        <v>1836</v>
      </c>
      <c r="C1341" s="143">
        <v>0</v>
      </c>
      <c r="D1341" s="144">
        <v>0</v>
      </c>
      <c r="E1341" s="144">
        <v>0</v>
      </c>
      <c r="F1341" s="145">
        <v>1</v>
      </c>
      <c r="G1341" s="144">
        <v>0</v>
      </c>
      <c r="H1341" s="143">
        <v>1</v>
      </c>
      <c r="I1341" s="146">
        <f t="shared" si="41"/>
        <v>0</v>
      </c>
      <c r="J1341" s="147" t="s">
        <v>1214</v>
      </c>
      <c r="K1341" s="148" t="s">
        <v>1214</v>
      </c>
      <c r="L1341" s="131"/>
    </row>
    <row r="1342" spans="1:13" ht="11.25" customHeight="1">
      <c r="A1342" s="164" t="s">
        <v>286</v>
      </c>
      <c r="B1342" s="164" t="s">
        <v>1308</v>
      </c>
      <c r="C1342" s="165">
        <v>0</v>
      </c>
      <c r="D1342" s="166">
        <v>0</v>
      </c>
      <c r="E1342" s="166">
        <v>0</v>
      </c>
      <c r="F1342" s="167">
        <v>1</v>
      </c>
      <c r="G1342" s="166">
        <v>0</v>
      </c>
      <c r="H1342" s="165">
        <v>1</v>
      </c>
      <c r="I1342" s="168">
        <f t="shared" si="41"/>
        <v>0</v>
      </c>
      <c r="J1342" s="169" t="s">
        <v>1214</v>
      </c>
      <c r="K1342" s="170" t="s">
        <v>1214</v>
      </c>
      <c r="L1342" s="131"/>
    </row>
    <row r="1343" spans="1:13" ht="15">
      <c r="A1343" s="130"/>
      <c r="B1343" s="130"/>
      <c r="C1343" s="130"/>
      <c r="D1343" s="130"/>
      <c r="E1343" s="130"/>
      <c r="F1343" s="130"/>
      <c r="G1343" s="130"/>
      <c r="H1343" s="130"/>
      <c r="I1343" s="130"/>
      <c r="J1343" s="130"/>
      <c r="K1343" s="130"/>
      <c r="L1343" s="131"/>
    </row>
    <row r="1344" spans="1:13" ht="15">
      <c r="A1344" s="130"/>
      <c r="B1344" s="130"/>
      <c r="C1344" s="130"/>
      <c r="D1344" s="130"/>
      <c r="E1344" s="130"/>
      <c r="F1344" s="130"/>
      <c r="G1344" s="130"/>
      <c r="H1344" s="130"/>
      <c r="I1344" s="130"/>
      <c r="J1344" s="130"/>
      <c r="K1344" s="130"/>
      <c r="L1344" s="131"/>
    </row>
    <row r="1345" spans="1:12" ht="15">
      <c r="A1345" s="130"/>
      <c r="B1345" s="130"/>
      <c r="C1345" s="130"/>
      <c r="D1345" s="130"/>
      <c r="E1345" s="130"/>
      <c r="F1345" s="130"/>
      <c r="G1345" s="130"/>
      <c r="H1345" s="130"/>
      <c r="I1345" s="130"/>
      <c r="J1345" s="130"/>
      <c r="K1345" s="130"/>
      <c r="L1345" s="131"/>
    </row>
    <row r="1346" spans="1:12" ht="15">
      <c r="A1346" s="130"/>
      <c r="B1346" s="130"/>
      <c r="C1346" s="130"/>
      <c r="D1346" s="130"/>
      <c r="E1346" s="130"/>
      <c r="F1346" s="130"/>
      <c r="G1346" s="130"/>
      <c r="H1346" s="130"/>
      <c r="I1346" s="130"/>
      <c r="J1346" s="130"/>
      <c r="K1346" s="130"/>
      <c r="L1346" s="131"/>
    </row>
    <row r="1347" spans="1:12" ht="15">
      <c r="A1347" s="130"/>
      <c r="B1347" s="130"/>
      <c r="C1347" s="130"/>
      <c r="D1347" s="130"/>
      <c r="E1347" s="130"/>
      <c r="F1347" s="130"/>
      <c r="G1347" s="130"/>
      <c r="H1347" s="130"/>
      <c r="I1347" s="130"/>
      <c r="J1347" s="130"/>
      <c r="K1347" s="130"/>
      <c r="L1347" s="131"/>
    </row>
    <row r="1348" spans="1:12" ht="15">
      <c r="A1348" s="130"/>
      <c r="B1348" s="130"/>
      <c r="C1348" s="130"/>
      <c r="D1348" s="130"/>
      <c r="E1348" s="130"/>
      <c r="F1348" s="130"/>
      <c r="G1348" s="130"/>
      <c r="H1348" s="130"/>
      <c r="I1348" s="130"/>
      <c r="J1348" s="130"/>
      <c r="K1348" s="130"/>
      <c r="L1348" s="131"/>
    </row>
    <row r="1349" spans="1:12" ht="15">
      <c r="A1349" s="130"/>
      <c r="B1349" s="130"/>
      <c r="C1349" s="130"/>
      <c r="D1349" s="130"/>
      <c r="E1349" s="130"/>
      <c r="F1349" s="130"/>
      <c r="G1349" s="130"/>
      <c r="H1349" s="130"/>
      <c r="I1349" s="130"/>
      <c r="J1349" s="130"/>
      <c r="K1349" s="130"/>
      <c r="L1349" s="131"/>
    </row>
    <row r="1350" spans="1:12" ht="15">
      <c r="A1350" s="130"/>
      <c r="B1350" s="130"/>
      <c r="C1350" s="130"/>
      <c r="D1350" s="130"/>
      <c r="E1350" s="130"/>
      <c r="F1350" s="130"/>
      <c r="G1350" s="130"/>
      <c r="H1350" s="130"/>
      <c r="I1350" s="130"/>
      <c r="J1350" s="130"/>
      <c r="K1350" s="130"/>
      <c r="L1350" s="131"/>
    </row>
    <row r="1351" spans="1:12" ht="15">
      <c r="A1351" s="130"/>
      <c r="B1351" s="130"/>
      <c r="C1351" s="130"/>
      <c r="D1351" s="130"/>
      <c r="E1351" s="130"/>
      <c r="F1351" s="130"/>
      <c r="G1351" s="130"/>
      <c r="H1351" s="130"/>
      <c r="I1351" s="130"/>
      <c r="J1351" s="130"/>
      <c r="K1351" s="130"/>
    </row>
    <row r="1352" spans="1:12" ht="15">
      <c r="A1352" s="130"/>
      <c r="B1352" s="130"/>
      <c r="C1352" s="130"/>
      <c r="D1352" s="130"/>
      <c r="E1352" s="130"/>
      <c r="F1352" s="130"/>
      <c r="G1352" s="130"/>
      <c r="H1352" s="130"/>
      <c r="I1352" s="130"/>
      <c r="J1352" s="130"/>
      <c r="K1352" s="130"/>
    </row>
    <row r="1353" spans="1:12" ht="15">
      <c r="A1353" s="130"/>
      <c r="B1353" s="130"/>
      <c r="C1353" s="130"/>
      <c r="D1353" s="130"/>
      <c r="E1353" s="130"/>
      <c r="F1353" s="130"/>
      <c r="G1353" s="130"/>
      <c r="H1353" s="130"/>
      <c r="I1353" s="130"/>
      <c r="J1353" s="130"/>
      <c r="K1353" s="130"/>
    </row>
    <row r="1354" spans="1:12" ht="15">
      <c r="A1354" s="130"/>
      <c r="B1354" s="130"/>
      <c r="C1354" s="130"/>
      <c r="D1354" s="130"/>
      <c r="E1354" s="130"/>
      <c r="F1354" s="130"/>
      <c r="G1354" s="130"/>
      <c r="H1354" s="130"/>
      <c r="I1354" s="130"/>
      <c r="J1354" s="130"/>
      <c r="K1354" s="130"/>
    </row>
    <row r="1355" spans="1:12" ht="15">
      <c r="A1355" s="130"/>
      <c r="B1355" s="130"/>
      <c r="C1355" s="130"/>
      <c r="D1355" s="130"/>
      <c r="E1355" s="130"/>
      <c r="F1355" s="130"/>
      <c r="G1355" s="130"/>
      <c r="H1355" s="130"/>
      <c r="I1355" s="130"/>
      <c r="J1355" s="130"/>
      <c r="K1355" s="130"/>
    </row>
    <row r="1356" spans="1:12" ht="15">
      <c r="A1356" s="130"/>
      <c r="B1356" s="130"/>
      <c r="C1356" s="130"/>
      <c r="D1356" s="130"/>
      <c r="E1356" s="130"/>
      <c r="F1356" s="130"/>
      <c r="G1356" s="130"/>
      <c r="H1356" s="130"/>
      <c r="I1356" s="130"/>
      <c r="J1356" s="130"/>
      <c r="K1356" s="130"/>
    </row>
    <row r="1357" spans="1:12" ht="15">
      <c r="A1357" s="130"/>
      <c r="B1357" s="130"/>
      <c r="C1357" s="130"/>
      <c r="D1357" s="130"/>
      <c r="E1357" s="130"/>
      <c r="F1357" s="130"/>
      <c r="G1357" s="130"/>
      <c r="H1357" s="130"/>
      <c r="I1357" s="130"/>
      <c r="J1357" s="130"/>
      <c r="K1357" s="130"/>
    </row>
    <row r="1358" spans="1:12" ht="15">
      <c r="A1358" s="130"/>
      <c r="B1358" s="130"/>
      <c r="C1358" s="130"/>
      <c r="D1358" s="130"/>
      <c r="E1358" s="130"/>
      <c r="F1358" s="130"/>
      <c r="G1358" s="130"/>
      <c r="H1358" s="130"/>
      <c r="I1358" s="130"/>
      <c r="J1358" s="130"/>
      <c r="K1358" s="130"/>
    </row>
    <row r="1359" spans="1:12" ht="15">
      <c r="A1359" s="130"/>
      <c r="B1359" s="130"/>
      <c r="C1359" s="130"/>
      <c r="D1359" s="130"/>
      <c r="E1359" s="130"/>
      <c r="F1359" s="130"/>
      <c r="G1359" s="130"/>
      <c r="H1359" s="130"/>
      <c r="I1359" s="130"/>
      <c r="J1359" s="130"/>
      <c r="K1359" s="130"/>
    </row>
    <row r="1360" spans="1:12" ht="15">
      <c r="A1360" s="130"/>
      <c r="B1360" s="130"/>
      <c r="C1360" s="130"/>
      <c r="D1360" s="130"/>
      <c r="E1360" s="130"/>
      <c r="F1360" s="130"/>
      <c r="G1360" s="130"/>
      <c r="H1360" s="130"/>
      <c r="I1360" s="130"/>
      <c r="J1360" s="130"/>
      <c r="K1360" s="130"/>
    </row>
    <row r="1361" spans="1:11" ht="15">
      <c r="A1361" s="130"/>
      <c r="B1361" s="130"/>
      <c r="C1361" s="130"/>
      <c r="D1361" s="130"/>
      <c r="E1361" s="130"/>
      <c r="F1361" s="130"/>
      <c r="G1361" s="130"/>
      <c r="H1361" s="130"/>
      <c r="I1361" s="130"/>
      <c r="J1361" s="130"/>
      <c r="K1361" s="130"/>
    </row>
    <row r="1362" spans="1:11" ht="15">
      <c r="A1362" s="130"/>
      <c r="B1362" s="130"/>
      <c r="C1362" s="130"/>
      <c r="D1362" s="130"/>
      <c r="E1362" s="130"/>
      <c r="F1362" s="130"/>
      <c r="G1362" s="130"/>
      <c r="H1362" s="130"/>
      <c r="I1362" s="130"/>
      <c r="J1362" s="130"/>
      <c r="K1362" s="130"/>
    </row>
    <row r="1363" spans="1:11" ht="15">
      <c r="A1363" s="130"/>
      <c r="B1363" s="130"/>
      <c r="C1363" s="130"/>
      <c r="D1363" s="130"/>
      <c r="E1363" s="130"/>
      <c r="F1363" s="130"/>
      <c r="G1363" s="130"/>
      <c r="H1363" s="130"/>
      <c r="I1363" s="130"/>
      <c r="J1363" s="130"/>
      <c r="K1363" s="130"/>
    </row>
    <row r="1364" spans="1:11" ht="15">
      <c r="A1364" s="130"/>
      <c r="B1364" s="130"/>
      <c r="C1364" s="130"/>
      <c r="D1364" s="130"/>
      <c r="E1364" s="130"/>
      <c r="F1364" s="130"/>
      <c r="G1364" s="130"/>
      <c r="H1364" s="130"/>
      <c r="I1364" s="130"/>
      <c r="J1364" s="130"/>
      <c r="K1364" s="130"/>
    </row>
    <row r="1365" spans="1:11" ht="15">
      <c r="A1365" s="130"/>
      <c r="B1365" s="130"/>
      <c r="C1365" s="130"/>
      <c r="D1365" s="130"/>
      <c r="E1365" s="130"/>
      <c r="F1365" s="130"/>
      <c r="G1365" s="130"/>
      <c r="H1365" s="130"/>
      <c r="I1365" s="130"/>
      <c r="J1365" s="130"/>
      <c r="K1365" s="130"/>
    </row>
    <row r="1366" spans="1:11" ht="15">
      <c r="A1366" s="130"/>
      <c r="B1366" s="130"/>
      <c r="C1366" s="130"/>
      <c r="D1366" s="130"/>
      <c r="E1366" s="130"/>
      <c r="F1366" s="130"/>
      <c r="G1366" s="130"/>
      <c r="H1366" s="130"/>
      <c r="I1366" s="130"/>
      <c r="J1366" s="130"/>
      <c r="K1366" s="130"/>
    </row>
    <row r="1367" spans="1:11" ht="15">
      <c r="A1367" s="130"/>
      <c r="B1367" s="130"/>
      <c r="C1367" s="130"/>
      <c r="D1367" s="130"/>
      <c r="E1367" s="130"/>
      <c r="F1367" s="130"/>
      <c r="G1367" s="130"/>
      <c r="H1367" s="130"/>
      <c r="I1367" s="130"/>
      <c r="J1367" s="130"/>
      <c r="K1367" s="130"/>
    </row>
    <row r="1368" spans="1:11" ht="15">
      <c r="A1368" s="130"/>
      <c r="B1368" s="130"/>
      <c r="C1368" s="130"/>
      <c r="D1368" s="130"/>
      <c r="E1368" s="130"/>
      <c r="F1368" s="130"/>
      <c r="G1368" s="130"/>
      <c r="H1368" s="130"/>
      <c r="I1368" s="130"/>
      <c r="J1368" s="130"/>
      <c r="K1368" s="130"/>
    </row>
    <row r="1369" spans="1:11" ht="15">
      <c r="A1369" s="130"/>
      <c r="B1369" s="130"/>
      <c r="C1369" s="130"/>
      <c r="D1369" s="130"/>
      <c r="E1369" s="130"/>
      <c r="F1369" s="130"/>
      <c r="G1369" s="130"/>
      <c r="H1369" s="130"/>
      <c r="I1369" s="130"/>
      <c r="J1369" s="130"/>
      <c r="K1369" s="130"/>
    </row>
    <row r="1370" spans="1:11" ht="15">
      <c r="A1370" s="130"/>
      <c r="B1370" s="130"/>
      <c r="C1370" s="130"/>
      <c r="D1370" s="130"/>
      <c r="E1370" s="130"/>
      <c r="F1370" s="130"/>
      <c r="G1370" s="130"/>
      <c r="H1370" s="130"/>
      <c r="I1370" s="130"/>
      <c r="J1370" s="130"/>
      <c r="K1370" s="130"/>
    </row>
    <row r="1371" spans="1:11" ht="15">
      <c r="A1371" s="130"/>
      <c r="B1371" s="130"/>
      <c r="C1371" s="130"/>
      <c r="D1371" s="130"/>
      <c r="E1371" s="130"/>
      <c r="F1371" s="130"/>
      <c r="G1371" s="130"/>
      <c r="H1371" s="130"/>
      <c r="I1371" s="130"/>
      <c r="J1371" s="130"/>
      <c r="K1371" s="130"/>
    </row>
    <row r="1372" spans="1:11" ht="15">
      <c r="A1372" s="130"/>
      <c r="B1372" s="130"/>
      <c r="C1372" s="130"/>
      <c r="D1372" s="130"/>
      <c r="E1372" s="130"/>
      <c r="F1372" s="130"/>
      <c r="G1372" s="130"/>
      <c r="H1372" s="130"/>
      <c r="I1372" s="130"/>
      <c r="J1372" s="130"/>
      <c r="K1372" s="130"/>
    </row>
    <row r="1373" spans="1:11" ht="15">
      <c r="A1373" s="130"/>
      <c r="B1373" s="130"/>
      <c r="C1373" s="130"/>
      <c r="D1373" s="130"/>
      <c r="E1373" s="130"/>
      <c r="F1373" s="130"/>
      <c r="G1373" s="130"/>
      <c r="H1373" s="130"/>
      <c r="I1373" s="130"/>
      <c r="J1373" s="130"/>
      <c r="K1373" s="130"/>
    </row>
    <row r="1374" spans="1:11" ht="15">
      <c r="A1374" s="130"/>
      <c r="B1374" s="130"/>
      <c r="C1374" s="130"/>
      <c r="D1374" s="130"/>
      <c r="E1374" s="130"/>
      <c r="F1374" s="130"/>
      <c r="G1374" s="130"/>
      <c r="H1374" s="130"/>
      <c r="I1374" s="130"/>
      <c r="J1374" s="130"/>
      <c r="K1374" s="130"/>
    </row>
    <row r="1375" spans="1:11" ht="15">
      <c r="A1375" s="130"/>
      <c r="B1375" s="130"/>
      <c r="C1375" s="130"/>
      <c r="D1375" s="130"/>
      <c r="E1375" s="130"/>
      <c r="F1375" s="130"/>
      <c r="G1375" s="130"/>
      <c r="H1375" s="130"/>
      <c r="I1375" s="130"/>
      <c r="J1375" s="130"/>
      <c r="K1375" s="130"/>
    </row>
    <row r="1376" spans="1:11" ht="15">
      <c r="A1376" s="130"/>
      <c r="B1376" s="130"/>
      <c r="C1376" s="130"/>
      <c r="D1376" s="130"/>
      <c r="E1376" s="130"/>
      <c r="F1376" s="130"/>
      <c r="G1376" s="130"/>
      <c r="H1376" s="130"/>
      <c r="I1376" s="130"/>
      <c r="J1376" s="130"/>
      <c r="K1376" s="130"/>
    </row>
    <row r="1377" spans="1:11" ht="15">
      <c r="A1377" s="130"/>
      <c r="B1377" s="130"/>
      <c r="C1377" s="130"/>
      <c r="D1377" s="130"/>
      <c r="E1377" s="130"/>
      <c r="F1377" s="130"/>
      <c r="G1377" s="130"/>
      <c r="H1377" s="130"/>
      <c r="I1377" s="130"/>
      <c r="J1377" s="130"/>
      <c r="K1377" s="130"/>
    </row>
    <row r="1378" spans="1:11" ht="15">
      <c r="A1378" s="130"/>
      <c r="B1378" s="130"/>
      <c r="C1378" s="130"/>
      <c r="D1378" s="130"/>
      <c r="E1378" s="130"/>
      <c r="F1378" s="130"/>
      <c r="G1378" s="130"/>
      <c r="H1378" s="130"/>
      <c r="I1378" s="130"/>
      <c r="J1378" s="130"/>
      <c r="K1378" s="130"/>
    </row>
    <row r="1379" spans="1:11" ht="15">
      <c r="A1379" s="130"/>
      <c r="B1379" s="130"/>
      <c r="C1379" s="130"/>
      <c r="D1379" s="130"/>
      <c r="E1379" s="130"/>
      <c r="F1379" s="130"/>
      <c r="G1379" s="130"/>
      <c r="H1379" s="130"/>
      <c r="I1379" s="130"/>
      <c r="J1379" s="130"/>
      <c r="K1379" s="130"/>
    </row>
    <row r="1380" spans="1:11" ht="15">
      <c r="A1380" s="130"/>
      <c r="B1380" s="130"/>
      <c r="C1380" s="130"/>
      <c r="D1380" s="130"/>
      <c r="E1380" s="130"/>
      <c r="F1380" s="130"/>
      <c r="G1380" s="130"/>
      <c r="H1380" s="130"/>
      <c r="I1380" s="130"/>
      <c r="J1380" s="130"/>
      <c r="K1380" s="130"/>
    </row>
    <row r="1381" spans="1:11" ht="15">
      <c r="A1381" s="130"/>
      <c r="B1381" s="130"/>
      <c r="C1381" s="130"/>
      <c r="D1381" s="130"/>
      <c r="E1381" s="130"/>
      <c r="F1381" s="130"/>
      <c r="G1381" s="130"/>
      <c r="H1381" s="130"/>
      <c r="I1381" s="130"/>
      <c r="J1381" s="130"/>
      <c r="K1381" s="130"/>
    </row>
    <row r="1382" spans="1:11" ht="15">
      <c r="A1382" s="130"/>
      <c r="B1382" s="130"/>
      <c r="C1382" s="130"/>
      <c r="D1382" s="130"/>
      <c r="E1382" s="130"/>
      <c r="F1382" s="130"/>
      <c r="G1382" s="130"/>
      <c r="H1382" s="130"/>
      <c r="I1382" s="130"/>
      <c r="J1382" s="130"/>
      <c r="K1382" s="130"/>
    </row>
    <row r="1383" spans="1:11" ht="15">
      <c r="A1383" s="130"/>
      <c r="B1383" s="130"/>
      <c r="C1383" s="130"/>
      <c r="D1383" s="130"/>
      <c r="E1383" s="130"/>
      <c r="F1383" s="130"/>
      <c r="G1383" s="130"/>
      <c r="H1383" s="130"/>
      <c r="I1383" s="130"/>
      <c r="J1383" s="130"/>
      <c r="K1383" s="130"/>
    </row>
    <row r="1384" spans="1:11" ht="15">
      <c r="A1384" s="130"/>
      <c r="B1384" s="130"/>
      <c r="C1384" s="130"/>
      <c r="D1384" s="130"/>
      <c r="E1384" s="130"/>
      <c r="F1384" s="130"/>
      <c r="G1384" s="130"/>
      <c r="H1384" s="130"/>
      <c r="I1384" s="130"/>
      <c r="J1384" s="130"/>
      <c r="K1384" s="130"/>
    </row>
    <row r="1385" spans="1:11" ht="15">
      <c r="A1385" s="130"/>
      <c r="B1385" s="130"/>
      <c r="C1385" s="130"/>
      <c r="D1385" s="130"/>
      <c r="E1385" s="130"/>
      <c r="F1385" s="130"/>
      <c r="G1385" s="130"/>
      <c r="H1385" s="130"/>
      <c r="I1385" s="130"/>
      <c r="J1385" s="130"/>
      <c r="K1385" s="130"/>
    </row>
    <row r="1386" spans="1:11" ht="15">
      <c r="A1386" s="130"/>
      <c r="B1386" s="130"/>
      <c r="C1386" s="130"/>
      <c r="D1386" s="130"/>
      <c r="E1386" s="130"/>
      <c r="F1386" s="130"/>
      <c r="G1386" s="130"/>
      <c r="H1386" s="130"/>
      <c r="I1386" s="130"/>
      <c r="J1386" s="130"/>
      <c r="K1386" s="130"/>
    </row>
    <row r="1387" spans="1:11" ht="15">
      <c r="A1387" s="130"/>
      <c r="B1387" s="130"/>
      <c r="C1387" s="130"/>
      <c r="D1387" s="130"/>
      <c r="E1387" s="130"/>
      <c r="F1387" s="130"/>
      <c r="G1387" s="130"/>
      <c r="H1387" s="130"/>
      <c r="I1387" s="130"/>
      <c r="J1387" s="130"/>
      <c r="K1387" s="130"/>
    </row>
    <row r="1388" spans="1:11" ht="15">
      <c r="A1388" s="130"/>
      <c r="B1388" s="130"/>
      <c r="C1388" s="130"/>
      <c r="D1388" s="130"/>
      <c r="E1388" s="130"/>
      <c r="F1388" s="130"/>
      <c r="G1388" s="130"/>
      <c r="H1388" s="130"/>
      <c r="I1388" s="130"/>
      <c r="J1388" s="130"/>
      <c r="K1388" s="130"/>
    </row>
    <row r="1389" spans="1:11" ht="15">
      <c r="A1389" s="130"/>
      <c r="B1389" s="130"/>
      <c r="C1389" s="130"/>
      <c r="D1389" s="130"/>
      <c r="E1389" s="130"/>
      <c r="F1389" s="130"/>
      <c r="G1389" s="130"/>
      <c r="H1389" s="130"/>
      <c r="I1389" s="130"/>
      <c r="J1389" s="130"/>
      <c r="K1389" s="130"/>
    </row>
    <row r="1390" spans="1:11" ht="15">
      <c r="A1390" s="130"/>
      <c r="B1390" s="130"/>
      <c r="C1390" s="130"/>
      <c r="D1390" s="130"/>
      <c r="E1390" s="130"/>
      <c r="F1390" s="130"/>
      <c r="G1390" s="130"/>
      <c r="H1390" s="130"/>
      <c r="I1390" s="130"/>
      <c r="J1390" s="130"/>
      <c r="K1390" s="130"/>
    </row>
    <row r="1391" spans="1:11" ht="15">
      <c r="A1391" s="130"/>
      <c r="B1391" s="130"/>
      <c r="C1391" s="130"/>
      <c r="D1391" s="130"/>
      <c r="E1391" s="130"/>
      <c r="F1391" s="130"/>
      <c r="G1391" s="130"/>
      <c r="H1391" s="130"/>
      <c r="I1391" s="130"/>
      <c r="J1391" s="130"/>
      <c r="K1391" s="130"/>
    </row>
    <row r="1392" spans="1:11" ht="15">
      <c r="A1392" s="130"/>
      <c r="B1392" s="130"/>
      <c r="C1392" s="130"/>
      <c r="D1392" s="130"/>
      <c r="E1392" s="130"/>
      <c r="F1392" s="130"/>
      <c r="G1392" s="130"/>
      <c r="H1392" s="130"/>
      <c r="I1392" s="130"/>
      <c r="J1392" s="130"/>
      <c r="K1392" s="130"/>
    </row>
    <row r="1393" spans="1:11" ht="15">
      <c r="A1393" s="130"/>
      <c r="B1393" s="130"/>
      <c r="C1393" s="130"/>
      <c r="D1393" s="130"/>
      <c r="E1393" s="130"/>
      <c r="F1393" s="130"/>
      <c r="G1393" s="130"/>
      <c r="H1393" s="130"/>
      <c r="I1393" s="130"/>
      <c r="J1393" s="130"/>
      <c r="K1393" s="130"/>
    </row>
    <row r="1394" spans="1:11" ht="15">
      <c r="A1394" s="130"/>
      <c r="B1394" s="130"/>
      <c r="C1394" s="130"/>
      <c r="D1394" s="130"/>
      <c r="E1394" s="130"/>
      <c r="F1394" s="130"/>
      <c r="G1394" s="130"/>
      <c r="H1394" s="130"/>
      <c r="I1394" s="130"/>
      <c r="J1394" s="130"/>
      <c r="K1394" s="130"/>
    </row>
    <row r="1395" spans="1:11" ht="15">
      <c r="A1395" s="130"/>
      <c r="B1395" s="130"/>
      <c r="C1395" s="130"/>
      <c r="D1395" s="130"/>
      <c r="E1395" s="130"/>
      <c r="F1395" s="130"/>
      <c r="G1395" s="130"/>
      <c r="H1395" s="130"/>
      <c r="I1395" s="130"/>
      <c r="J1395" s="130"/>
      <c r="K1395" s="130"/>
    </row>
    <row r="1396" spans="1:11" ht="15">
      <c r="A1396" s="130"/>
      <c r="B1396" s="130"/>
      <c r="C1396" s="130"/>
      <c r="D1396" s="130"/>
      <c r="E1396" s="130"/>
      <c r="F1396" s="130"/>
      <c r="G1396" s="130"/>
      <c r="H1396" s="130"/>
      <c r="I1396" s="130"/>
      <c r="J1396" s="130"/>
      <c r="K1396" s="130"/>
    </row>
    <row r="1397" spans="1:11" ht="15">
      <c r="A1397" s="130"/>
      <c r="B1397" s="130"/>
      <c r="C1397" s="130"/>
      <c r="D1397" s="130"/>
      <c r="E1397" s="130"/>
      <c r="F1397" s="130"/>
      <c r="G1397" s="130"/>
      <c r="H1397" s="130"/>
      <c r="I1397" s="130"/>
      <c r="J1397" s="130"/>
      <c r="K1397" s="130"/>
    </row>
    <row r="1398" spans="1:11" ht="15">
      <c r="A1398" s="130"/>
      <c r="B1398" s="130"/>
      <c r="C1398" s="130"/>
      <c r="D1398" s="130"/>
      <c r="E1398" s="130"/>
      <c r="F1398" s="130"/>
      <c r="G1398" s="130"/>
      <c r="H1398" s="130"/>
      <c r="I1398" s="130"/>
      <c r="J1398" s="130"/>
      <c r="K1398" s="130"/>
    </row>
    <row r="1399" spans="1:11" ht="15">
      <c r="A1399" s="130"/>
      <c r="B1399" s="130"/>
      <c r="C1399" s="130"/>
      <c r="D1399" s="130"/>
      <c r="E1399" s="130"/>
      <c r="F1399" s="130"/>
      <c r="G1399" s="130"/>
      <c r="H1399" s="130"/>
      <c r="I1399" s="130"/>
      <c r="J1399" s="130"/>
      <c r="K1399" s="130"/>
    </row>
    <row r="1400" spans="1:11" ht="15">
      <c r="A1400" s="130"/>
      <c r="B1400" s="130"/>
      <c r="C1400" s="130"/>
      <c r="D1400" s="130"/>
      <c r="E1400" s="130"/>
      <c r="F1400" s="130"/>
      <c r="G1400" s="130"/>
      <c r="H1400" s="130"/>
      <c r="I1400" s="130"/>
      <c r="J1400" s="130"/>
      <c r="K1400" s="130"/>
    </row>
    <row r="1401" spans="1:11" ht="15">
      <c r="A1401" s="130"/>
      <c r="B1401" s="130"/>
      <c r="C1401" s="130"/>
      <c r="D1401" s="130"/>
      <c r="E1401" s="130"/>
      <c r="F1401" s="130"/>
      <c r="G1401" s="130"/>
      <c r="H1401" s="130"/>
      <c r="I1401" s="130"/>
      <c r="J1401" s="130"/>
      <c r="K1401" s="130"/>
    </row>
    <row r="1402" spans="1:11" ht="15">
      <c r="A1402" s="130"/>
      <c r="B1402" s="130"/>
      <c r="C1402" s="130"/>
      <c r="D1402" s="130"/>
      <c r="E1402" s="130"/>
      <c r="F1402" s="130"/>
      <c r="G1402" s="130"/>
      <c r="H1402" s="130"/>
      <c r="I1402" s="130"/>
      <c r="J1402" s="130"/>
      <c r="K1402" s="130"/>
    </row>
    <row r="1403" spans="1:11" ht="15">
      <c r="A1403" s="130"/>
      <c r="B1403" s="130"/>
      <c r="C1403" s="130"/>
      <c r="D1403" s="130"/>
      <c r="E1403" s="130"/>
      <c r="F1403" s="130"/>
      <c r="G1403" s="130"/>
      <c r="H1403" s="130"/>
      <c r="I1403" s="130"/>
      <c r="J1403" s="130"/>
      <c r="K1403" s="130"/>
    </row>
    <row r="1404" spans="1:11" ht="15">
      <c r="A1404" s="130"/>
      <c r="B1404" s="130"/>
      <c r="C1404" s="130"/>
      <c r="D1404" s="130"/>
      <c r="E1404" s="130"/>
      <c r="F1404" s="130"/>
      <c r="G1404" s="130"/>
      <c r="H1404" s="130"/>
      <c r="I1404" s="130"/>
      <c r="J1404" s="130"/>
      <c r="K1404" s="130"/>
    </row>
    <row r="1405" spans="1:11" ht="15">
      <c r="A1405" s="130"/>
      <c r="B1405" s="130"/>
      <c r="C1405" s="130"/>
      <c r="D1405" s="130"/>
      <c r="E1405" s="130"/>
      <c r="F1405" s="130"/>
      <c r="G1405" s="130"/>
      <c r="H1405" s="130"/>
      <c r="I1405" s="130"/>
      <c r="J1405" s="130"/>
      <c r="K1405" s="130"/>
    </row>
    <row r="1406" spans="1:11" ht="15">
      <c r="A1406" s="130"/>
      <c r="B1406" s="130"/>
      <c r="C1406" s="130"/>
      <c r="D1406" s="130"/>
      <c r="E1406" s="130"/>
      <c r="F1406" s="130"/>
      <c r="G1406" s="130"/>
      <c r="H1406" s="130"/>
      <c r="I1406" s="130"/>
      <c r="J1406" s="130"/>
      <c r="K1406" s="130"/>
    </row>
    <row r="1407" spans="1:11" ht="15">
      <c r="A1407" s="130"/>
      <c r="B1407" s="130"/>
      <c r="C1407" s="130"/>
      <c r="D1407" s="130"/>
      <c r="E1407" s="130"/>
      <c r="F1407" s="130"/>
      <c r="G1407" s="130"/>
      <c r="H1407" s="130"/>
      <c r="I1407" s="130"/>
      <c r="J1407" s="130"/>
      <c r="K1407" s="130"/>
    </row>
    <row r="1408" spans="1:11" ht="15">
      <c r="A1408" s="130"/>
      <c r="B1408" s="130"/>
      <c r="C1408" s="130"/>
      <c r="D1408" s="130"/>
      <c r="E1408" s="130"/>
      <c r="F1408" s="130"/>
      <c r="G1408" s="130"/>
      <c r="H1408" s="130"/>
      <c r="I1408" s="130"/>
      <c r="J1408" s="130"/>
      <c r="K1408" s="130"/>
    </row>
    <row r="1409" spans="1:11" ht="15">
      <c r="A1409" s="130"/>
      <c r="B1409" s="130"/>
      <c r="C1409" s="130"/>
      <c r="D1409" s="130"/>
      <c r="E1409" s="130"/>
      <c r="F1409" s="130"/>
      <c r="G1409" s="130"/>
      <c r="H1409" s="130"/>
      <c r="I1409" s="130"/>
      <c r="J1409" s="130"/>
      <c r="K1409" s="130"/>
    </row>
    <row r="1410" spans="1:11" ht="15">
      <c r="A1410" s="130"/>
      <c r="B1410" s="130"/>
      <c r="C1410" s="130"/>
      <c r="D1410" s="130"/>
      <c r="E1410" s="130"/>
      <c r="F1410" s="130"/>
      <c r="G1410" s="130"/>
      <c r="H1410" s="130"/>
      <c r="I1410" s="130"/>
      <c r="J1410" s="130"/>
      <c r="K1410" s="130"/>
    </row>
    <row r="1411" spans="1:11" ht="15">
      <c r="A1411" s="130"/>
      <c r="B1411" s="130"/>
      <c r="C1411" s="130"/>
      <c r="D1411" s="130"/>
      <c r="E1411" s="130"/>
      <c r="F1411" s="130"/>
      <c r="G1411" s="130"/>
      <c r="H1411" s="130"/>
      <c r="I1411" s="130"/>
      <c r="J1411" s="130"/>
      <c r="K1411" s="130"/>
    </row>
    <row r="1412" spans="1:11" ht="15">
      <c r="A1412" s="130"/>
      <c r="B1412" s="130"/>
      <c r="C1412" s="130"/>
      <c r="D1412" s="130"/>
      <c r="E1412" s="130"/>
      <c r="F1412" s="130"/>
      <c r="G1412" s="130"/>
      <c r="H1412" s="130"/>
      <c r="I1412" s="130"/>
      <c r="J1412" s="130"/>
      <c r="K1412" s="130"/>
    </row>
    <row r="1413" spans="1:11" ht="15">
      <c r="A1413" s="130"/>
      <c r="B1413" s="130"/>
      <c r="C1413" s="130"/>
      <c r="D1413" s="130"/>
      <c r="E1413" s="130"/>
      <c r="F1413" s="130"/>
      <c r="G1413" s="130"/>
      <c r="H1413" s="130"/>
      <c r="I1413" s="130"/>
      <c r="J1413" s="130"/>
      <c r="K1413" s="130"/>
    </row>
    <row r="1414" spans="1:11" ht="15">
      <c r="A1414" s="130"/>
      <c r="B1414" s="130"/>
      <c r="C1414" s="130"/>
      <c r="D1414" s="130"/>
      <c r="E1414" s="130"/>
      <c r="F1414" s="130"/>
      <c r="G1414" s="130"/>
      <c r="H1414" s="130"/>
      <c r="I1414" s="130"/>
      <c r="J1414" s="130"/>
      <c r="K1414" s="130"/>
    </row>
    <row r="1415" spans="1:11" ht="15">
      <c r="A1415" s="130"/>
      <c r="B1415" s="130"/>
      <c r="C1415" s="130"/>
      <c r="D1415" s="130"/>
      <c r="E1415" s="130"/>
      <c r="F1415" s="130"/>
      <c r="G1415" s="130"/>
      <c r="H1415" s="130"/>
      <c r="I1415" s="130"/>
      <c r="J1415" s="130"/>
      <c r="K1415" s="130"/>
    </row>
    <row r="1416" spans="1:11" ht="15">
      <c r="A1416" s="130"/>
      <c r="B1416" s="130"/>
      <c r="C1416" s="130"/>
      <c r="D1416" s="130"/>
      <c r="E1416" s="130"/>
      <c r="F1416" s="130"/>
      <c r="G1416" s="130"/>
      <c r="H1416" s="130"/>
      <c r="I1416" s="130"/>
      <c r="J1416" s="130"/>
      <c r="K1416" s="130"/>
    </row>
    <row r="1417" spans="1:11" ht="15">
      <c r="A1417" s="130"/>
      <c r="B1417" s="130"/>
      <c r="C1417" s="130"/>
      <c r="D1417" s="130"/>
      <c r="E1417" s="130"/>
      <c r="F1417" s="130"/>
      <c r="G1417" s="130"/>
      <c r="H1417" s="130"/>
      <c r="I1417" s="130"/>
      <c r="J1417" s="130"/>
      <c r="K1417" s="130"/>
    </row>
    <row r="1418" spans="1:11" ht="15">
      <c r="A1418" s="130"/>
      <c r="B1418" s="130"/>
      <c r="C1418" s="130"/>
      <c r="D1418" s="130"/>
      <c r="E1418" s="130"/>
      <c r="F1418" s="130"/>
      <c r="G1418" s="130"/>
      <c r="H1418" s="130"/>
      <c r="I1418" s="130"/>
      <c r="J1418" s="130"/>
      <c r="K1418" s="130"/>
    </row>
    <row r="1419" spans="1:11" ht="15">
      <c r="A1419" s="130"/>
      <c r="B1419" s="130"/>
      <c r="C1419" s="130"/>
      <c r="D1419" s="130"/>
      <c r="E1419" s="130"/>
      <c r="F1419" s="130"/>
      <c r="G1419" s="130"/>
      <c r="H1419" s="130"/>
      <c r="I1419" s="130"/>
      <c r="J1419" s="130"/>
      <c r="K1419" s="130"/>
    </row>
    <row r="1420" spans="1:11" ht="15">
      <c r="A1420" s="130"/>
      <c r="B1420" s="130"/>
      <c r="C1420" s="130"/>
      <c r="D1420" s="130"/>
      <c r="E1420" s="130"/>
      <c r="F1420" s="130"/>
      <c r="G1420" s="130"/>
      <c r="H1420" s="130"/>
      <c r="I1420" s="130"/>
      <c r="J1420" s="130"/>
      <c r="K1420" s="130"/>
    </row>
    <row r="1421" spans="1:11" ht="15">
      <c r="A1421" s="130"/>
      <c r="B1421" s="130"/>
      <c r="C1421" s="130"/>
      <c r="D1421" s="130"/>
      <c r="E1421" s="130"/>
      <c r="F1421" s="130"/>
      <c r="G1421" s="130"/>
      <c r="H1421" s="130"/>
      <c r="I1421" s="130"/>
      <c r="J1421" s="130"/>
      <c r="K1421" s="130"/>
    </row>
    <row r="1422" spans="1:11" ht="15">
      <c r="A1422" s="130"/>
      <c r="B1422" s="130"/>
      <c r="C1422" s="130"/>
      <c r="D1422" s="130"/>
      <c r="E1422" s="130"/>
      <c r="F1422" s="130"/>
      <c r="G1422" s="130"/>
      <c r="H1422" s="130"/>
      <c r="I1422" s="130"/>
      <c r="J1422" s="130"/>
      <c r="K1422" s="130"/>
    </row>
    <row r="1423" spans="1:11" ht="15">
      <c r="A1423" s="130"/>
      <c r="B1423" s="130"/>
      <c r="C1423" s="130"/>
      <c r="D1423" s="130"/>
      <c r="E1423" s="130"/>
      <c r="F1423" s="130"/>
      <c r="G1423" s="130"/>
      <c r="H1423" s="130"/>
      <c r="I1423" s="130"/>
      <c r="J1423" s="130"/>
      <c r="K1423" s="130"/>
    </row>
    <row r="1424" spans="1:11" ht="15">
      <c r="A1424" s="130"/>
      <c r="B1424" s="130"/>
      <c r="C1424" s="130"/>
      <c r="D1424" s="130"/>
      <c r="E1424" s="130"/>
      <c r="F1424" s="130"/>
      <c r="G1424" s="130"/>
      <c r="H1424" s="130"/>
      <c r="I1424" s="130"/>
      <c r="J1424" s="130"/>
      <c r="K1424" s="130"/>
    </row>
    <row r="1425" spans="1:11" ht="15">
      <c r="A1425" s="130"/>
      <c r="B1425" s="130"/>
      <c r="C1425" s="130"/>
      <c r="D1425" s="130"/>
      <c r="E1425" s="130"/>
      <c r="F1425" s="130"/>
      <c r="G1425" s="130"/>
      <c r="H1425" s="130"/>
      <c r="I1425" s="130"/>
      <c r="J1425" s="130"/>
      <c r="K1425" s="130"/>
    </row>
    <row r="1426" spans="1:11" ht="15">
      <c r="A1426" s="130"/>
      <c r="B1426" s="130"/>
      <c r="C1426" s="130"/>
      <c r="D1426" s="130"/>
      <c r="E1426" s="130"/>
      <c r="F1426" s="130"/>
      <c r="G1426" s="130"/>
      <c r="H1426" s="130"/>
      <c r="I1426" s="130"/>
      <c r="J1426" s="130"/>
      <c r="K1426" s="130"/>
    </row>
    <row r="1427" spans="1:11" ht="15">
      <c r="A1427" s="130"/>
      <c r="B1427" s="130"/>
      <c r="C1427" s="130"/>
      <c r="D1427" s="130"/>
      <c r="E1427" s="130"/>
      <c r="F1427" s="130"/>
      <c r="G1427" s="130"/>
      <c r="H1427" s="130"/>
      <c r="I1427" s="130"/>
      <c r="J1427" s="130"/>
      <c r="K1427" s="130"/>
    </row>
    <row r="1428" spans="1:11" ht="15">
      <c r="A1428" s="130"/>
      <c r="B1428" s="130"/>
      <c r="C1428" s="130"/>
      <c r="D1428" s="130"/>
      <c r="E1428" s="130"/>
      <c r="F1428" s="130"/>
      <c r="G1428" s="130"/>
      <c r="H1428" s="130"/>
      <c r="I1428" s="130"/>
      <c r="J1428" s="130"/>
      <c r="K1428" s="130"/>
    </row>
    <row r="1429" spans="1:11" ht="15">
      <c r="A1429" s="130"/>
      <c r="B1429" s="130"/>
      <c r="C1429" s="130"/>
      <c r="D1429" s="130"/>
      <c r="E1429" s="130"/>
      <c r="F1429" s="130"/>
      <c r="G1429" s="130"/>
      <c r="H1429" s="130"/>
      <c r="I1429" s="130"/>
      <c r="J1429" s="130"/>
      <c r="K1429" s="130"/>
    </row>
    <row r="1430" spans="1:11" ht="15">
      <c r="A1430" s="130"/>
      <c r="B1430" s="130"/>
      <c r="C1430" s="130"/>
      <c r="D1430" s="130"/>
      <c r="E1430" s="130"/>
      <c r="F1430" s="130"/>
      <c r="G1430" s="130"/>
      <c r="H1430" s="130"/>
      <c r="I1430" s="130"/>
      <c r="J1430" s="130"/>
      <c r="K1430" s="130"/>
    </row>
    <row r="1431" spans="1:11" ht="15">
      <c r="A1431" s="130"/>
      <c r="B1431" s="130"/>
      <c r="C1431" s="130"/>
      <c r="D1431" s="130"/>
      <c r="E1431" s="130"/>
      <c r="F1431" s="130"/>
      <c r="G1431" s="130"/>
      <c r="H1431" s="130"/>
      <c r="I1431" s="130"/>
      <c r="J1431" s="130"/>
      <c r="K1431" s="130"/>
    </row>
    <row r="1432" spans="1:11" ht="15">
      <c r="A1432" s="130"/>
      <c r="B1432" s="130"/>
      <c r="C1432" s="130"/>
      <c r="D1432" s="130"/>
      <c r="E1432" s="130"/>
      <c r="F1432" s="130"/>
      <c r="G1432" s="130"/>
      <c r="H1432" s="130"/>
      <c r="I1432" s="130"/>
      <c r="J1432" s="130"/>
      <c r="K1432" s="130"/>
    </row>
    <row r="1433" spans="1:11" ht="15">
      <c r="A1433" s="130"/>
      <c r="B1433" s="130"/>
      <c r="C1433" s="130"/>
      <c r="D1433" s="130"/>
      <c r="E1433" s="130"/>
      <c r="F1433" s="130"/>
      <c r="G1433" s="130"/>
      <c r="H1433" s="130"/>
      <c r="I1433" s="130"/>
      <c r="J1433" s="130"/>
      <c r="K1433" s="130"/>
    </row>
    <row r="1434" spans="1:11" ht="15">
      <c r="A1434" s="130"/>
      <c r="B1434" s="130"/>
      <c r="C1434" s="130"/>
      <c r="D1434" s="130"/>
      <c r="E1434" s="130"/>
      <c r="F1434" s="130"/>
      <c r="G1434" s="130"/>
      <c r="H1434" s="130"/>
      <c r="I1434" s="130"/>
      <c r="J1434" s="130"/>
      <c r="K1434" s="130"/>
    </row>
    <row r="1435" spans="1:11" ht="15">
      <c r="A1435" s="130"/>
      <c r="B1435" s="130"/>
      <c r="C1435" s="130"/>
      <c r="D1435" s="130"/>
      <c r="E1435" s="130"/>
      <c r="F1435" s="130"/>
      <c r="G1435" s="130"/>
      <c r="H1435" s="130"/>
      <c r="I1435" s="130"/>
      <c r="J1435" s="130"/>
      <c r="K1435" s="130"/>
    </row>
    <row r="1436" spans="1:11" ht="15">
      <c r="A1436" s="130"/>
      <c r="B1436" s="130"/>
      <c r="C1436" s="130"/>
      <c r="D1436" s="130"/>
      <c r="E1436" s="130"/>
      <c r="F1436" s="130"/>
      <c r="G1436" s="130"/>
      <c r="H1436" s="130"/>
      <c r="I1436" s="130"/>
      <c r="J1436" s="130"/>
      <c r="K1436" s="130"/>
    </row>
    <row r="1437" spans="1:11" ht="15">
      <c r="A1437" s="130"/>
      <c r="B1437" s="130"/>
      <c r="C1437" s="130"/>
      <c r="D1437" s="130"/>
      <c r="E1437" s="130"/>
      <c r="F1437" s="130"/>
      <c r="G1437" s="130"/>
      <c r="H1437" s="130"/>
      <c r="I1437" s="130"/>
      <c r="J1437" s="130"/>
      <c r="K1437" s="130"/>
    </row>
    <row r="1438" spans="1:11" ht="15">
      <c r="A1438" s="130"/>
      <c r="B1438" s="130"/>
      <c r="C1438" s="130"/>
      <c r="D1438" s="130"/>
      <c r="E1438" s="130"/>
      <c r="F1438" s="130"/>
      <c r="G1438" s="130"/>
      <c r="H1438" s="130"/>
      <c r="I1438" s="130"/>
      <c r="J1438" s="130"/>
      <c r="K1438" s="130"/>
    </row>
    <row r="1439" spans="1:11" ht="15">
      <c r="A1439" s="130"/>
      <c r="B1439" s="130"/>
      <c r="C1439" s="130"/>
      <c r="D1439" s="130"/>
      <c r="E1439" s="130"/>
      <c r="F1439" s="130"/>
      <c r="G1439" s="130"/>
      <c r="H1439" s="130"/>
      <c r="I1439" s="130"/>
      <c r="J1439" s="130"/>
      <c r="K1439" s="130"/>
    </row>
    <row r="1440" spans="1:11" ht="15">
      <c r="A1440" s="130"/>
      <c r="B1440" s="130"/>
      <c r="C1440" s="130"/>
      <c r="D1440" s="130"/>
      <c r="E1440" s="130"/>
      <c r="F1440" s="130"/>
      <c r="G1440" s="130"/>
      <c r="H1440" s="130"/>
      <c r="I1440" s="130"/>
      <c r="J1440" s="130"/>
      <c r="K1440" s="130"/>
    </row>
    <row r="1441" spans="1:11" ht="15">
      <c r="A1441" s="130"/>
      <c r="B1441" s="130"/>
      <c r="C1441" s="130"/>
      <c r="D1441" s="130"/>
      <c r="E1441" s="130"/>
      <c r="F1441" s="130"/>
      <c r="G1441" s="130"/>
      <c r="H1441" s="130"/>
      <c r="I1441" s="130"/>
      <c r="J1441" s="130"/>
      <c r="K1441" s="130"/>
    </row>
    <row r="1442" spans="1:11" ht="15">
      <c r="A1442" s="130"/>
      <c r="B1442" s="130"/>
      <c r="C1442" s="130"/>
      <c r="D1442" s="130"/>
      <c r="E1442" s="130"/>
      <c r="F1442" s="130"/>
      <c r="G1442" s="130"/>
      <c r="H1442" s="130"/>
      <c r="I1442" s="130"/>
      <c r="J1442" s="130"/>
      <c r="K1442" s="130"/>
    </row>
    <row r="1443" spans="1:11" ht="15">
      <c r="A1443" s="130"/>
      <c r="B1443" s="130"/>
      <c r="C1443" s="130"/>
      <c r="D1443" s="130"/>
      <c r="E1443" s="130"/>
      <c r="F1443" s="130"/>
      <c r="G1443" s="130"/>
      <c r="H1443" s="130"/>
      <c r="I1443" s="130"/>
      <c r="J1443" s="130"/>
      <c r="K1443" s="130"/>
    </row>
    <row r="1444" spans="1:11" ht="15">
      <c r="A1444" s="130"/>
      <c r="B1444" s="130"/>
      <c r="C1444" s="130"/>
      <c r="D1444" s="130"/>
      <c r="E1444" s="130"/>
      <c r="F1444" s="130"/>
      <c r="G1444" s="130"/>
      <c r="H1444" s="130"/>
      <c r="I1444" s="130"/>
      <c r="J1444" s="130"/>
      <c r="K1444" s="130"/>
    </row>
    <row r="1445" spans="1:11" ht="15">
      <c r="A1445" s="130"/>
      <c r="B1445" s="130"/>
      <c r="C1445" s="130"/>
      <c r="D1445" s="130"/>
      <c r="E1445" s="130"/>
      <c r="F1445" s="130"/>
      <c r="G1445" s="130"/>
      <c r="H1445" s="130"/>
      <c r="I1445" s="130"/>
      <c r="J1445" s="130"/>
      <c r="K1445" s="130"/>
    </row>
    <row r="1446" spans="1:11" ht="15">
      <c r="A1446" s="130"/>
      <c r="B1446" s="130"/>
      <c r="C1446" s="130"/>
      <c r="D1446" s="130"/>
      <c r="E1446" s="130"/>
      <c r="F1446" s="130"/>
      <c r="G1446" s="130"/>
      <c r="H1446" s="130"/>
      <c r="I1446" s="130"/>
      <c r="J1446" s="130"/>
      <c r="K1446" s="130"/>
    </row>
    <row r="1447" spans="1:11" ht="15">
      <c r="A1447" s="130"/>
      <c r="B1447" s="130"/>
      <c r="C1447" s="130"/>
      <c r="D1447" s="130"/>
      <c r="E1447" s="130"/>
      <c r="F1447" s="130"/>
      <c r="G1447" s="130"/>
      <c r="H1447" s="130"/>
      <c r="I1447" s="130"/>
      <c r="J1447" s="130"/>
      <c r="K1447" s="130"/>
    </row>
    <row r="1448" spans="1:11" ht="15">
      <c r="A1448" s="130"/>
      <c r="B1448" s="130"/>
      <c r="C1448" s="130"/>
      <c r="D1448" s="130"/>
      <c r="E1448" s="130"/>
      <c r="F1448" s="130"/>
      <c r="G1448" s="130"/>
      <c r="H1448" s="130"/>
      <c r="I1448" s="130"/>
      <c r="J1448" s="130"/>
      <c r="K1448" s="130"/>
    </row>
    <row r="1449" spans="1:11" ht="15">
      <c r="A1449" s="130"/>
      <c r="B1449" s="130"/>
      <c r="C1449" s="130"/>
      <c r="D1449" s="130"/>
      <c r="E1449" s="130"/>
      <c r="F1449" s="130"/>
      <c r="G1449" s="130"/>
      <c r="H1449" s="130"/>
      <c r="I1449" s="130"/>
      <c r="J1449" s="130"/>
      <c r="K1449" s="130"/>
    </row>
    <row r="1450" spans="1:11" ht="15">
      <c r="A1450" s="130"/>
      <c r="B1450" s="130"/>
      <c r="C1450" s="130"/>
      <c r="D1450" s="130"/>
      <c r="E1450" s="130"/>
      <c r="F1450" s="130"/>
      <c r="G1450" s="130"/>
      <c r="H1450" s="130"/>
      <c r="I1450" s="130"/>
      <c r="J1450" s="130"/>
      <c r="K1450" s="130"/>
    </row>
    <row r="1451" spans="1:11" ht="15">
      <c r="A1451" s="130"/>
      <c r="B1451" s="130"/>
      <c r="C1451" s="130"/>
      <c r="D1451" s="130"/>
      <c r="E1451" s="130"/>
      <c r="F1451" s="130"/>
      <c r="G1451" s="130"/>
      <c r="H1451" s="130"/>
      <c r="I1451" s="130"/>
      <c r="J1451" s="130"/>
      <c r="K1451" s="130"/>
    </row>
    <row r="1452" spans="1:11" ht="15">
      <c r="A1452" s="130"/>
      <c r="B1452" s="130"/>
      <c r="C1452" s="130"/>
      <c r="D1452" s="130"/>
      <c r="E1452" s="130"/>
      <c r="F1452" s="130"/>
      <c r="G1452" s="130"/>
      <c r="H1452" s="130"/>
      <c r="I1452" s="130"/>
      <c r="J1452" s="130"/>
      <c r="K1452" s="130"/>
    </row>
    <row r="1453" spans="1:11" ht="15">
      <c r="A1453" s="130"/>
      <c r="B1453" s="130"/>
      <c r="C1453" s="130"/>
      <c r="D1453" s="130"/>
      <c r="E1453" s="130"/>
      <c r="F1453" s="130"/>
      <c r="G1453" s="130"/>
      <c r="H1453" s="130"/>
      <c r="I1453" s="130"/>
      <c r="J1453" s="130"/>
      <c r="K1453" s="130"/>
    </row>
    <row r="1454" spans="1:11" ht="15">
      <c r="A1454" s="130"/>
      <c r="B1454" s="130"/>
      <c r="C1454" s="130"/>
      <c r="D1454" s="130"/>
      <c r="E1454" s="130"/>
      <c r="F1454" s="130"/>
      <c r="G1454" s="130"/>
      <c r="H1454" s="130"/>
      <c r="I1454" s="130"/>
      <c r="J1454" s="130"/>
      <c r="K1454" s="130"/>
    </row>
    <row r="1455" spans="1:11" ht="15">
      <c r="A1455" s="130"/>
      <c r="B1455" s="130"/>
      <c r="C1455" s="130"/>
      <c r="D1455" s="130"/>
      <c r="E1455" s="130"/>
      <c r="F1455" s="130"/>
      <c r="G1455" s="130"/>
      <c r="H1455" s="130"/>
      <c r="I1455" s="130"/>
      <c r="J1455" s="130"/>
      <c r="K1455" s="130"/>
    </row>
    <row r="1456" spans="1:11" ht="15">
      <c r="A1456" s="130"/>
      <c r="B1456" s="130"/>
      <c r="C1456" s="130"/>
      <c r="D1456" s="130"/>
      <c r="E1456" s="130"/>
      <c r="F1456" s="130"/>
      <c r="G1456" s="130"/>
      <c r="H1456" s="130"/>
      <c r="I1456" s="130"/>
      <c r="J1456" s="130"/>
      <c r="K1456" s="130"/>
    </row>
    <row r="1457" spans="1:11" ht="15">
      <c r="A1457" s="130"/>
      <c r="B1457" s="130"/>
      <c r="C1457" s="130"/>
      <c r="D1457" s="130"/>
      <c r="E1457" s="130"/>
      <c r="F1457" s="130"/>
      <c r="G1457" s="130"/>
      <c r="H1457" s="130"/>
      <c r="I1457" s="130"/>
      <c r="J1457" s="130"/>
      <c r="K1457" s="130"/>
    </row>
    <row r="1458" spans="1:11" ht="15">
      <c r="A1458" s="130"/>
      <c r="B1458" s="130"/>
      <c r="C1458" s="130"/>
      <c r="D1458" s="130"/>
      <c r="E1458" s="130"/>
      <c r="F1458" s="130"/>
      <c r="G1458" s="130"/>
      <c r="H1458" s="130"/>
      <c r="I1458" s="130"/>
      <c r="J1458" s="130"/>
      <c r="K1458" s="130"/>
    </row>
    <row r="1459" spans="1:11" ht="15">
      <c r="A1459" s="130"/>
      <c r="B1459" s="130"/>
      <c r="C1459" s="130"/>
      <c r="D1459" s="130"/>
      <c r="E1459" s="130"/>
      <c r="F1459" s="130"/>
      <c r="G1459" s="130"/>
      <c r="H1459" s="130"/>
      <c r="I1459" s="130"/>
      <c r="J1459" s="130"/>
      <c r="K1459" s="130"/>
    </row>
    <row r="1460" spans="1:11" ht="15">
      <c r="A1460" s="130"/>
      <c r="B1460" s="130"/>
      <c r="C1460" s="130"/>
      <c r="D1460" s="130"/>
      <c r="E1460" s="130"/>
      <c r="F1460" s="130"/>
      <c r="G1460" s="130"/>
      <c r="H1460" s="130"/>
      <c r="I1460" s="130"/>
      <c r="J1460" s="130"/>
      <c r="K1460" s="130"/>
    </row>
    <row r="1461" spans="1:11" ht="15">
      <c r="A1461" s="130"/>
      <c r="B1461" s="130"/>
      <c r="C1461" s="130"/>
      <c r="D1461" s="130"/>
      <c r="E1461" s="130"/>
      <c r="F1461" s="130"/>
      <c r="G1461" s="130"/>
      <c r="H1461" s="130"/>
      <c r="I1461" s="130"/>
      <c r="J1461" s="130"/>
      <c r="K1461" s="130"/>
    </row>
    <row r="1462" spans="1:11" ht="15">
      <c r="A1462" s="130"/>
      <c r="B1462" s="130"/>
      <c r="C1462" s="130"/>
      <c r="D1462" s="130"/>
      <c r="E1462" s="130"/>
      <c r="F1462" s="130"/>
      <c r="G1462" s="130"/>
      <c r="H1462" s="130"/>
      <c r="I1462" s="130"/>
      <c r="J1462" s="130"/>
      <c r="K1462" s="130"/>
    </row>
    <row r="1463" spans="1:11" ht="15">
      <c r="A1463" s="130"/>
      <c r="B1463" s="130"/>
      <c r="C1463" s="130"/>
      <c r="D1463" s="130"/>
      <c r="E1463" s="130"/>
      <c r="F1463" s="130"/>
      <c r="G1463" s="130"/>
      <c r="H1463" s="130"/>
      <c r="I1463" s="130"/>
      <c r="J1463" s="130"/>
      <c r="K1463" s="130"/>
    </row>
    <row r="1464" spans="1:11" ht="15">
      <c r="A1464" s="130"/>
      <c r="B1464" s="130"/>
      <c r="C1464" s="130"/>
      <c r="D1464" s="130"/>
      <c r="E1464" s="130"/>
      <c r="F1464" s="130"/>
      <c r="G1464" s="130"/>
      <c r="H1464" s="130"/>
      <c r="I1464" s="130"/>
      <c r="J1464" s="130"/>
      <c r="K1464" s="130"/>
    </row>
    <row r="1465" spans="1:11" ht="15">
      <c r="A1465" s="130"/>
      <c r="B1465" s="130"/>
      <c r="C1465" s="130"/>
      <c r="D1465" s="130"/>
      <c r="E1465" s="130"/>
      <c r="F1465" s="130"/>
      <c r="G1465" s="130"/>
      <c r="H1465" s="130"/>
      <c r="I1465" s="130"/>
      <c r="J1465" s="130"/>
      <c r="K1465" s="130"/>
    </row>
    <row r="1466" spans="1:11" ht="15">
      <c r="A1466" s="130"/>
      <c r="B1466" s="130"/>
      <c r="C1466" s="130"/>
      <c r="D1466" s="130"/>
      <c r="E1466" s="130"/>
      <c r="F1466" s="130"/>
      <c r="G1466" s="130"/>
      <c r="H1466" s="130"/>
      <c r="I1466" s="130"/>
      <c r="J1466" s="130"/>
      <c r="K1466" s="130"/>
    </row>
    <row r="1467" spans="1:11" ht="15">
      <c r="A1467" s="130"/>
      <c r="B1467" s="130"/>
      <c r="C1467" s="130"/>
      <c r="D1467" s="130"/>
      <c r="E1467" s="130"/>
      <c r="F1467" s="130"/>
      <c r="G1467" s="130"/>
      <c r="H1467" s="130"/>
      <c r="I1467" s="130"/>
      <c r="J1467" s="130"/>
      <c r="K1467" s="130"/>
    </row>
    <row r="1468" spans="1:11" ht="15">
      <c r="A1468" s="130"/>
      <c r="B1468" s="130"/>
      <c r="C1468" s="130"/>
      <c r="D1468" s="130"/>
      <c r="E1468" s="130"/>
      <c r="F1468" s="130"/>
      <c r="G1468" s="130"/>
      <c r="H1468" s="130"/>
      <c r="I1468" s="130"/>
      <c r="J1468" s="130"/>
      <c r="K1468" s="130"/>
    </row>
    <row r="1469" spans="1:11" ht="15">
      <c r="A1469" s="130"/>
      <c r="B1469" s="130"/>
      <c r="C1469" s="130"/>
      <c r="D1469" s="130"/>
      <c r="E1469" s="130"/>
      <c r="F1469" s="130"/>
      <c r="G1469" s="130"/>
      <c r="H1469" s="130"/>
      <c r="I1469" s="130"/>
      <c r="J1469" s="130"/>
      <c r="K1469" s="130"/>
    </row>
    <row r="1470" spans="1:11" ht="15">
      <c r="A1470" s="130"/>
      <c r="B1470" s="130"/>
      <c r="C1470" s="130"/>
      <c r="D1470" s="130"/>
      <c r="E1470" s="130"/>
      <c r="F1470" s="130"/>
      <c r="G1470" s="130"/>
      <c r="H1470" s="130"/>
      <c r="I1470" s="130"/>
      <c r="J1470" s="130"/>
      <c r="K1470" s="130"/>
    </row>
    <row r="1471" spans="1:11" ht="15">
      <c r="A1471" s="130"/>
      <c r="B1471" s="130"/>
      <c r="C1471" s="130"/>
      <c r="D1471" s="130"/>
      <c r="E1471" s="130"/>
      <c r="F1471" s="130"/>
      <c r="G1471" s="130"/>
      <c r="H1471" s="130"/>
      <c r="I1471" s="130"/>
      <c r="J1471" s="130"/>
      <c r="K1471" s="130"/>
    </row>
    <row r="1472" spans="1:11" ht="15">
      <c r="A1472" s="130"/>
      <c r="B1472" s="130"/>
      <c r="C1472" s="130"/>
      <c r="D1472" s="130"/>
      <c r="E1472" s="130"/>
      <c r="F1472" s="130"/>
      <c r="G1472" s="130"/>
      <c r="H1472" s="130"/>
      <c r="I1472" s="130"/>
      <c r="J1472" s="130"/>
      <c r="K1472" s="130"/>
    </row>
    <row r="1473" spans="1:11" ht="15">
      <c r="A1473" s="130"/>
      <c r="B1473" s="130"/>
      <c r="C1473" s="130"/>
      <c r="D1473" s="130"/>
      <c r="E1473" s="130"/>
      <c r="F1473" s="130"/>
      <c r="G1473" s="130"/>
      <c r="H1473" s="130"/>
      <c r="I1473" s="130"/>
      <c r="J1473" s="130"/>
      <c r="K1473" s="130"/>
    </row>
    <row r="1474" spans="1:11" ht="15">
      <c r="A1474" s="130"/>
      <c r="B1474" s="130"/>
      <c r="C1474" s="130"/>
      <c r="D1474" s="130"/>
      <c r="E1474" s="130"/>
      <c r="F1474" s="130"/>
      <c r="G1474" s="130"/>
      <c r="H1474" s="130"/>
      <c r="I1474" s="130"/>
      <c r="J1474" s="130"/>
      <c r="K1474" s="130"/>
    </row>
    <row r="1475" spans="1:11" ht="15">
      <c r="A1475" s="130"/>
      <c r="B1475" s="130"/>
      <c r="C1475" s="130"/>
      <c r="D1475" s="130"/>
      <c r="E1475" s="130"/>
      <c r="F1475" s="130"/>
      <c r="G1475" s="130"/>
      <c r="H1475" s="130"/>
      <c r="I1475" s="130"/>
      <c r="J1475" s="130"/>
      <c r="K1475" s="130"/>
    </row>
    <row r="1476" spans="1:11" ht="15">
      <c r="A1476" s="130"/>
      <c r="B1476" s="130"/>
      <c r="C1476" s="130"/>
      <c r="D1476" s="130"/>
      <c r="E1476" s="130"/>
      <c r="F1476" s="130"/>
      <c r="G1476" s="130"/>
      <c r="H1476" s="130"/>
      <c r="I1476" s="130"/>
      <c r="J1476" s="130"/>
      <c r="K1476" s="130"/>
    </row>
    <row r="1477" spans="1:11" ht="15">
      <c r="A1477" s="130"/>
      <c r="B1477" s="130"/>
      <c r="C1477" s="130"/>
      <c r="D1477" s="130"/>
      <c r="E1477" s="130"/>
      <c r="F1477" s="130"/>
      <c r="G1477" s="130"/>
      <c r="H1477" s="130"/>
      <c r="I1477" s="130"/>
      <c r="J1477" s="130"/>
      <c r="K1477" s="130"/>
    </row>
    <row r="1478" spans="1:11" ht="15">
      <c r="A1478" s="130"/>
      <c r="B1478" s="130"/>
      <c r="C1478" s="130"/>
      <c r="D1478" s="130"/>
      <c r="E1478" s="130"/>
      <c r="F1478" s="130"/>
      <c r="G1478" s="130"/>
      <c r="H1478" s="130"/>
      <c r="I1478" s="130"/>
      <c r="J1478" s="130"/>
      <c r="K1478" s="130"/>
    </row>
    <row r="1479" spans="1:11" ht="15">
      <c r="A1479" s="130"/>
      <c r="B1479" s="130"/>
      <c r="C1479" s="130"/>
      <c r="D1479" s="130"/>
      <c r="E1479" s="130"/>
      <c r="F1479" s="130"/>
      <c r="G1479" s="130"/>
      <c r="H1479" s="130"/>
      <c r="I1479" s="130"/>
      <c r="J1479" s="130"/>
      <c r="K1479" s="130"/>
    </row>
    <row r="1480" spans="1:11" ht="15">
      <c r="A1480" s="130"/>
      <c r="B1480" s="130"/>
      <c r="C1480" s="130"/>
      <c r="D1480" s="130"/>
      <c r="E1480" s="130"/>
      <c r="F1480" s="130"/>
      <c r="G1480" s="130"/>
      <c r="H1480" s="130"/>
      <c r="I1480" s="130"/>
      <c r="J1480" s="130"/>
      <c r="K1480" s="130"/>
    </row>
    <row r="1481" spans="1:11" ht="15">
      <c r="A1481" s="130"/>
      <c r="B1481" s="130"/>
      <c r="C1481" s="130"/>
      <c r="D1481" s="130"/>
      <c r="E1481" s="130"/>
      <c r="F1481" s="130"/>
      <c r="G1481" s="130"/>
      <c r="H1481" s="130"/>
      <c r="I1481" s="130"/>
      <c r="J1481" s="130"/>
      <c r="K1481" s="130"/>
    </row>
    <row r="1482" spans="1:11" ht="15">
      <c r="A1482" s="130"/>
      <c r="B1482" s="130"/>
      <c r="C1482" s="130"/>
      <c r="D1482" s="130"/>
      <c r="E1482" s="130"/>
      <c r="F1482" s="130"/>
      <c r="G1482" s="130"/>
      <c r="H1482" s="130"/>
      <c r="I1482" s="130"/>
      <c r="J1482" s="130"/>
      <c r="K1482" s="130"/>
    </row>
    <row r="1483" spans="1:11" ht="15">
      <c r="A1483" s="130"/>
      <c r="B1483" s="130"/>
      <c r="C1483" s="130"/>
      <c r="D1483" s="130"/>
      <c r="E1483" s="130"/>
      <c r="F1483" s="130"/>
      <c r="G1483" s="130"/>
      <c r="H1483" s="130"/>
      <c r="I1483" s="130"/>
      <c r="J1483" s="130"/>
      <c r="K1483" s="130"/>
    </row>
    <row r="1484" spans="1:11" ht="15">
      <c r="A1484" s="130"/>
      <c r="B1484" s="130"/>
      <c r="C1484" s="130"/>
      <c r="D1484" s="130"/>
      <c r="E1484" s="130"/>
      <c r="F1484" s="130"/>
      <c r="G1484" s="130"/>
      <c r="H1484" s="130"/>
      <c r="I1484" s="130"/>
      <c r="J1484" s="130"/>
      <c r="K1484" s="130"/>
    </row>
    <row r="1485" spans="1:11" ht="15">
      <c r="A1485" s="130"/>
      <c r="B1485" s="130"/>
      <c r="C1485" s="130"/>
      <c r="D1485" s="130"/>
      <c r="E1485" s="130"/>
      <c r="F1485" s="130"/>
      <c r="G1485" s="130"/>
      <c r="H1485" s="130"/>
      <c r="I1485" s="130"/>
      <c r="J1485" s="130"/>
      <c r="K1485" s="130"/>
    </row>
    <row r="1486" spans="1:11" ht="15">
      <c r="A1486" s="130"/>
      <c r="B1486" s="130"/>
      <c r="C1486" s="130"/>
      <c r="D1486" s="130"/>
      <c r="E1486" s="130"/>
      <c r="F1486" s="130"/>
      <c r="G1486" s="130"/>
      <c r="H1486" s="130"/>
      <c r="I1486" s="130"/>
      <c r="J1486" s="130"/>
      <c r="K1486" s="130"/>
    </row>
    <row r="1487" spans="1:11" ht="15">
      <c r="A1487" s="130"/>
      <c r="B1487" s="130"/>
      <c r="C1487" s="130"/>
      <c r="D1487" s="130"/>
      <c r="E1487" s="130"/>
      <c r="F1487" s="130"/>
      <c r="G1487" s="130"/>
      <c r="H1487" s="130"/>
      <c r="I1487" s="130"/>
      <c r="J1487" s="130"/>
      <c r="K1487" s="130"/>
    </row>
    <row r="1488" spans="1:11" ht="15">
      <c r="A1488" s="130"/>
      <c r="B1488" s="130"/>
      <c r="C1488" s="130"/>
      <c r="D1488" s="130"/>
      <c r="E1488" s="130"/>
      <c r="F1488" s="130"/>
      <c r="G1488" s="130"/>
      <c r="H1488" s="130"/>
      <c r="I1488" s="130"/>
      <c r="J1488" s="130"/>
      <c r="K1488" s="130"/>
    </row>
    <row r="1489" spans="1:11" ht="15">
      <c r="A1489" s="130"/>
      <c r="B1489" s="130"/>
      <c r="C1489" s="130"/>
      <c r="D1489" s="130"/>
      <c r="E1489" s="130"/>
      <c r="F1489" s="130"/>
      <c r="G1489" s="130"/>
      <c r="H1489" s="130"/>
      <c r="I1489" s="130"/>
      <c r="J1489" s="130"/>
      <c r="K1489" s="130"/>
    </row>
    <row r="1490" spans="1:11" ht="15">
      <c r="A1490" s="130"/>
      <c r="B1490" s="130"/>
      <c r="C1490" s="130"/>
      <c r="D1490" s="130"/>
      <c r="E1490" s="130"/>
      <c r="F1490" s="130"/>
      <c r="G1490" s="130"/>
      <c r="H1490" s="130"/>
      <c r="I1490" s="130"/>
      <c r="J1490" s="130"/>
      <c r="K1490" s="130"/>
    </row>
    <row r="1491" spans="1:11" ht="15">
      <c r="A1491" s="130"/>
      <c r="B1491" s="130"/>
      <c r="C1491" s="130"/>
      <c r="D1491" s="130"/>
      <c r="E1491" s="130"/>
      <c r="F1491" s="130"/>
      <c r="G1491" s="130"/>
      <c r="H1491" s="130"/>
      <c r="I1491" s="130"/>
      <c r="J1491" s="130"/>
      <c r="K1491" s="130"/>
    </row>
    <row r="1492" spans="1:11" ht="15">
      <c r="A1492" s="130"/>
      <c r="B1492" s="130"/>
      <c r="C1492" s="130"/>
      <c r="D1492" s="130"/>
      <c r="E1492" s="130"/>
      <c r="F1492" s="130"/>
      <c r="G1492" s="130"/>
      <c r="H1492" s="130"/>
      <c r="I1492" s="130"/>
      <c r="J1492" s="130"/>
      <c r="K1492" s="130"/>
    </row>
    <row r="1493" spans="1:11" ht="15">
      <c r="A1493" s="130"/>
      <c r="B1493" s="130"/>
      <c r="C1493" s="130"/>
      <c r="D1493" s="130"/>
      <c r="E1493" s="130"/>
      <c r="F1493" s="130"/>
      <c r="G1493" s="130"/>
      <c r="H1493" s="130"/>
      <c r="I1493" s="130"/>
      <c r="J1493" s="130"/>
      <c r="K1493" s="130"/>
    </row>
    <row r="1494" spans="1:11" ht="15">
      <c r="A1494" s="130"/>
      <c r="B1494" s="130"/>
      <c r="C1494" s="130"/>
      <c r="D1494" s="130"/>
      <c r="E1494" s="130"/>
      <c r="F1494" s="130"/>
      <c r="G1494" s="130"/>
      <c r="H1494" s="130"/>
      <c r="I1494" s="130"/>
      <c r="J1494" s="130"/>
      <c r="K1494" s="130"/>
    </row>
    <row r="1495" spans="1:11" ht="15">
      <c r="A1495" s="130"/>
      <c r="B1495" s="130"/>
      <c r="C1495" s="130"/>
      <c r="D1495" s="130"/>
      <c r="E1495" s="130"/>
      <c r="F1495" s="130"/>
      <c r="G1495" s="130"/>
      <c r="H1495" s="130"/>
      <c r="I1495" s="130"/>
      <c r="J1495" s="130"/>
      <c r="K1495" s="130"/>
    </row>
    <row r="1496" spans="1:11" ht="15">
      <c r="A1496" s="130"/>
      <c r="B1496" s="130"/>
      <c r="C1496" s="130"/>
      <c r="D1496" s="130"/>
      <c r="E1496" s="130"/>
      <c r="F1496" s="130"/>
      <c r="G1496" s="130"/>
      <c r="H1496" s="130"/>
      <c r="I1496" s="130"/>
      <c r="J1496" s="130"/>
      <c r="K1496" s="130"/>
    </row>
    <row r="1497" spans="1:11" ht="15">
      <c r="A1497" s="130"/>
      <c r="B1497" s="130"/>
      <c r="C1497" s="130"/>
      <c r="D1497" s="130"/>
      <c r="E1497" s="130"/>
      <c r="F1497" s="130"/>
      <c r="G1497" s="130"/>
      <c r="H1497" s="130"/>
      <c r="I1497" s="130"/>
      <c r="J1497" s="130"/>
      <c r="K1497" s="130"/>
    </row>
    <row r="1498" spans="1:11" ht="15">
      <c r="A1498" s="130"/>
      <c r="B1498" s="130"/>
      <c r="C1498" s="130"/>
      <c r="D1498" s="130"/>
      <c r="E1498" s="130"/>
      <c r="F1498" s="130"/>
      <c r="G1498" s="130"/>
      <c r="H1498" s="130"/>
      <c r="I1498" s="130"/>
      <c r="J1498" s="130"/>
      <c r="K1498" s="130"/>
    </row>
    <row r="1499" spans="1:11" ht="15">
      <c r="A1499" s="130"/>
      <c r="B1499" s="130"/>
      <c r="C1499" s="130"/>
      <c r="D1499" s="130"/>
      <c r="E1499" s="130"/>
      <c r="F1499" s="130"/>
      <c r="G1499" s="130"/>
      <c r="H1499" s="130"/>
      <c r="I1499" s="130"/>
      <c r="J1499" s="130"/>
      <c r="K1499" s="130"/>
    </row>
    <row r="1500" spans="1:11" ht="15">
      <c r="A1500" s="130"/>
      <c r="B1500" s="130"/>
      <c r="C1500" s="130"/>
      <c r="D1500" s="130"/>
      <c r="E1500" s="130"/>
      <c r="F1500" s="130"/>
      <c r="G1500" s="130"/>
      <c r="H1500" s="130"/>
      <c r="I1500" s="130"/>
      <c r="J1500" s="130"/>
      <c r="K1500" s="130"/>
    </row>
    <row r="1501" spans="1:11" ht="15">
      <c r="A1501" s="130"/>
      <c r="B1501" s="130"/>
      <c r="C1501" s="130"/>
      <c r="D1501" s="130"/>
      <c r="E1501" s="130"/>
      <c r="F1501" s="130"/>
      <c r="G1501" s="130"/>
      <c r="H1501" s="130"/>
      <c r="I1501" s="130"/>
      <c r="J1501" s="130"/>
      <c r="K1501" s="130"/>
    </row>
    <row r="1502" spans="1:11" ht="15">
      <c r="A1502" s="130"/>
      <c r="B1502" s="130"/>
      <c r="C1502" s="130"/>
      <c r="D1502" s="130"/>
      <c r="E1502" s="130"/>
      <c r="F1502" s="130"/>
      <c r="G1502" s="130"/>
      <c r="H1502" s="130"/>
      <c r="I1502" s="130"/>
      <c r="J1502" s="130"/>
      <c r="K1502" s="130"/>
    </row>
    <row r="1503" spans="1:11" ht="15">
      <c r="A1503" s="130"/>
      <c r="B1503" s="130"/>
      <c r="C1503" s="130"/>
      <c r="D1503" s="130"/>
      <c r="E1503" s="130"/>
      <c r="F1503" s="130"/>
      <c r="G1503" s="130"/>
      <c r="H1503" s="130"/>
      <c r="I1503" s="130"/>
      <c r="J1503" s="130"/>
      <c r="K1503" s="130"/>
    </row>
    <row r="1504" spans="1:11" ht="15">
      <c r="A1504" s="130"/>
      <c r="B1504" s="130"/>
      <c r="C1504" s="130"/>
      <c r="D1504" s="130"/>
      <c r="E1504" s="130"/>
      <c r="F1504" s="130"/>
      <c r="G1504" s="130"/>
      <c r="H1504" s="130"/>
      <c r="I1504" s="130"/>
      <c r="J1504" s="130"/>
      <c r="K1504" s="130"/>
    </row>
    <row r="1505" spans="1:11" ht="15">
      <c r="A1505" s="130"/>
      <c r="B1505" s="130"/>
      <c r="C1505" s="130"/>
      <c r="D1505" s="130"/>
      <c r="E1505" s="130"/>
      <c r="F1505" s="130"/>
      <c r="G1505" s="130"/>
      <c r="H1505" s="130"/>
      <c r="I1505" s="130"/>
      <c r="J1505" s="130"/>
      <c r="K1505" s="130"/>
    </row>
    <row r="1506" spans="1:11" ht="15">
      <c r="A1506" s="130"/>
      <c r="B1506" s="130"/>
      <c r="C1506" s="130"/>
      <c r="D1506" s="130"/>
      <c r="E1506" s="130"/>
      <c r="F1506" s="130"/>
      <c r="G1506" s="130"/>
      <c r="H1506" s="130"/>
      <c r="I1506" s="130"/>
      <c r="J1506" s="130"/>
      <c r="K1506" s="130"/>
    </row>
    <row r="1507" spans="1:11" ht="15">
      <c r="A1507" s="130"/>
      <c r="B1507" s="130"/>
      <c r="C1507" s="130"/>
      <c r="D1507" s="130"/>
      <c r="E1507" s="130"/>
      <c r="F1507" s="130"/>
      <c r="G1507" s="130"/>
      <c r="H1507" s="130"/>
      <c r="I1507" s="130"/>
      <c r="J1507" s="130"/>
      <c r="K1507" s="130"/>
    </row>
    <row r="1508" spans="1:11" ht="15">
      <c r="A1508" s="130"/>
      <c r="B1508" s="130"/>
      <c r="C1508" s="130"/>
      <c r="D1508" s="130"/>
      <c r="E1508" s="130"/>
      <c r="F1508" s="130"/>
      <c r="G1508" s="130"/>
      <c r="H1508" s="130"/>
      <c r="I1508" s="130"/>
      <c r="J1508" s="130"/>
      <c r="K1508" s="130"/>
    </row>
    <row r="1509" spans="1:11" ht="15">
      <c r="A1509" s="130"/>
      <c r="B1509" s="130"/>
      <c r="C1509" s="130"/>
      <c r="D1509" s="130"/>
      <c r="E1509" s="130"/>
      <c r="F1509" s="130"/>
      <c r="G1509" s="130"/>
      <c r="H1509" s="130"/>
      <c r="I1509" s="130"/>
      <c r="J1509" s="130"/>
      <c r="K1509" s="130"/>
    </row>
    <row r="1510" spans="1:11" ht="15">
      <c r="A1510" s="130"/>
      <c r="B1510" s="130"/>
      <c r="C1510" s="130"/>
      <c r="D1510" s="130"/>
      <c r="E1510" s="130"/>
      <c r="F1510" s="130"/>
      <c r="G1510" s="130"/>
      <c r="H1510" s="130"/>
      <c r="I1510" s="130"/>
      <c r="J1510" s="130"/>
      <c r="K1510" s="130"/>
    </row>
    <row r="1511" spans="1:11" ht="15">
      <c r="A1511" s="130"/>
      <c r="B1511" s="130"/>
      <c r="C1511" s="130"/>
      <c r="D1511" s="130"/>
      <c r="E1511" s="130"/>
      <c r="F1511" s="130"/>
      <c r="G1511" s="130"/>
      <c r="H1511" s="130"/>
      <c r="I1511" s="130"/>
      <c r="J1511" s="130"/>
      <c r="K1511" s="130"/>
    </row>
    <row r="1512" spans="1:11" ht="15">
      <c r="A1512" s="130"/>
      <c r="B1512" s="130"/>
      <c r="C1512" s="130"/>
      <c r="D1512" s="130"/>
      <c r="E1512" s="130"/>
      <c r="F1512" s="130"/>
      <c r="G1512" s="130"/>
      <c r="H1512" s="130"/>
      <c r="I1512" s="130"/>
      <c r="J1512" s="130"/>
      <c r="K1512" s="130"/>
    </row>
    <row r="1513" spans="1:11" ht="15">
      <c r="A1513" s="130"/>
      <c r="B1513" s="130"/>
      <c r="C1513" s="130"/>
      <c r="D1513" s="130"/>
      <c r="E1513" s="130"/>
      <c r="F1513" s="130"/>
      <c r="G1513" s="130"/>
      <c r="H1513" s="130"/>
      <c r="I1513" s="130"/>
      <c r="J1513" s="130"/>
      <c r="K1513" s="130"/>
    </row>
    <row r="1514" spans="1:11" ht="15">
      <c r="A1514" s="130"/>
      <c r="B1514" s="130"/>
      <c r="C1514" s="130"/>
      <c r="D1514" s="130"/>
      <c r="E1514" s="130"/>
      <c r="F1514" s="130"/>
      <c r="G1514" s="130"/>
      <c r="H1514" s="130"/>
      <c r="I1514" s="130"/>
      <c r="J1514" s="130"/>
      <c r="K1514" s="130"/>
    </row>
    <row r="1515" spans="1:11" ht="15">
      <c r="A1515" s="130"/>
      <c r="B1515" s="130"/>
      <c r="C1515" s="130"/>
      <c r="D1515" s="130"/>
      <c r="E1515" s="130"/>
      <c r="F1515" s="130"/>
      <c r="G1515" s="130"/>
      <c r="H1515" s="130"/>
      <c r="I1515" s="130"/>
      <c r="J1515" s="130"/>
      <c r="K1515" s="130"/>
    </row>
    <row r="1516" spans="1:11" ht="15">
      <c r="A1516" s="130"/>
      <c r="B1516" s="130"/>
      <c r="C1516" s="130"/>
      <c r="D1516" s="130"/>
      <c r="E1516" s="130"/>
      <c r="F1516" s="130"/>
      <c r="G1516" s="130"/>
      <c r="H1516" s="130"/>
      <c r="I1516" s="130"/>
      <c r="J1516" s="130"/>
      <c r="K1516" s="130"/>
    </row>
    <row r="1517" spans="1:11" ht="15">
      <c r="A1517" s="130"/>
      <c r="B1517" s="130"/>
      <c r="C1517" s="130"/>
      <c r="D1517" s="130"/>
      <c r="E1517" s="130"/>
      <c r="F1517" s="130"/>
      <c r="G1517" s="130"/>
      <c r="H1517" s="130"/>
      <c r="I1517" s="130"/>
      <c r="J1517" s="130"/>
      <c r="K1517" s="130"/>
    </row>
    <row r="1518" spans="1:11" ht="15">
      <c r="A1518" s="130"/>
      <c r="B1518" s="130"/>
      <c r="C1518" s="130"/>
      <c r="D1518" s="130"/>
      <c r="E1518" s="130"/>
      <c r="F1518" s="130"/>
      <c r="G1518" s="130"/>
      <c r="H1518" s="130"/>
      <c r="I1518" s="130"/>
      <c r="J1518" s="130"/>
      <c r="K1518" s="130"/>
    </row>
    <row r="1519" spans="1:11" ht="15">
      <c r="A1519" s="130"/>
      <c r="B1519" s="130"/>
      <c r="C1519" s="130"/>
      <c r="D1519" s="130"/>
      <c r="E1519" s="130"/>
      <c r="F1519" s="130"/>
      <c r="G1519" s="130"/>
      <c r="H1519" s="130"/>
      <c r="I1519" s="130"/>
      <c r="J1519" s="130"/>
      <c r="K1519" s="130"/>
    </row>
    <row r="1520" spans="1:11" ht="15">
      <c r="A1520" s="130"/>
      <c r="B1520" s="130"/>
      <c r="C1520" s="130"/>
      <c r="D1520" s="130"/>
      <c r="E1520" s="130"/>
      <c r="F1520" s="130"/>
      <c r="G1520" s="130"/>
      <c r="H1520" s="130"/>
      <c r="I1520" s="130"/>
      <c r="J1520" s="130"/>
      <c r="K1520" s="130"/>
    </row>
    <row r="1521" spans="1:11" ht="15">
      <c r="A1521" s="130"/>
      <c r="B1521" s="130"/>
      <c r="C1521" s="130"/>
      <c r="D1521" s="130"/>
      <c r="E1521" s="130"/>
      <c r="F1521" s="130"/>
      <c r="G1521" s="130"/>
      <c r="H1521" s="130"/>
      <c r="I1521" s="130"/>
      <c r="J1521" s="130"/>
      <c r="K1521" s="130"/>
    </row>
    <row r="1522" spans="1:11" ht="15">
      <c r="A1522" s="130"/>
      <c r="B1522" s="130"/>
      <c r="C1522" s="130"/>
      <c r="D1522" s="130"/>
      <c r="E1522" s="130"/>
      <c r="F1522" s="130"/>
      <c r="G1522" s="130"/>
      <c r="H1522" s="130"/>
      <c r="I1522" s="130"/>
      <c r="J1522" s="130"/>
      <c r="K1522" s="130"/>
    </row>
    <row r="1523" spans="1:11" ht="15">
      <c r="A1523" s="130"/>
      <c r="B1523" s="130"/>
      <c r="C1523" s="130"/>
      <c r="D1523" s="130"/>
      <c r="E1523" s="130"/>
      <c r="F1523" s="130"/>
      <c r="G1523" s="130"/>
      <c r="H1523" s="130"/>
      <c r="I1523" s="130"/>
      <c r="J1523" s="130"/>
      <c r="K1523" s="130"/>
    </row>
    <row r="1524" spans="1:11" ht="15">
      <c r="A1524" s="130"/>
      <c r="B1524" s="130"/>
      <c r="C1524" s="130"/>
      <c r="D1524" s="130"/>
      <c r="E1524" s="130"/>
      <c r="F1524" s="130"/>
      <c r="G1524" s="130"/>
      <c r="H1524" s="130"/>
      <c r="I1524" s="130"/>
      <c r="J1524" s="130"/>
      <c r="K1524" s="130"/>
    </row>
    <row r="1525" spans="1:11" ht="15">
      <c r="A1525" s="130"/>
      <c r="B1525" s="130"/>
      <c r="C1525" s="130"/>
      <c r="D1525" s="130"/>
      <c r="E1525" s="130"/>
      <c r="F1525" s="130"/>
      <c r="G1525" s="130"/>
      <c r="H1525" s="130"/>
      <c r="I1525" s="130"/>
      <c r="J1525" s="130"/>
      <c r="K1525" s="130"/>
    </row>
    <row r="1526" spans="1:11" ht="15">
      <c r="A1526" s="130"/>
      <c r="B1526" s="130"/>
      <c r="C1526" s="130"/>
      <c r="D1526" s="130"/>
      <c r="E1526" s="130"/>
      <c r="F1526" s="130"/>
      <c r="G1526" s="130"/>
      <c r="H1526" s="130"/>
      <c r="I1526" s="130"/>
      <c r="J1526" s="130"/>
      <c r="K1526" s="130"/>
    </row>
    <row r="1527" spans="1:11" ht="15">
      <c r="A1527" s="130"/>
      <c r="B1527" s="130"/>
      <c r="C1527" s="130"/>
      <c r="D1527" s="130"/>
      <c r="E1527" s="130"/>
      <c r="F1527" s="130"/>
      <c r="G1527" s="130"/>
      <c r="H1527" s="130"/>
      <c r="I1527" s="130"/>
      <c r="J1527" s="130"/>
      <c r="K1527" s="130"/>
    </row>
    <row r="1528" spans="1:11" ht="15">
      <c r="A1528" s="130"/>
      <c r="B1528" s="130"/>
      <c r="C1528" s="130"/>
      <c r="D1528" s="130"/>
      <c r="E1528" s="130"/>
      <c r="F1528" s="130"/>
      <c r="G1528" s="130"/>
      <c r="H1528" s="130"/>
      <c r="I1528" s="130"/>
      <c r="J1528" s="130"/>
      <c r="K1528" s="130"/>
    </row>
    <row r="1529" spans="1:11" ht="15">
      <c r="A1529" s="130"/>
      <c r="B1529" s="130"/>
      <c r="C1529" s="130"/>
      <c r="D1529" s="130"/>
      <c r="E1529" s="130"/>
      <c r="F1529" s="130"/>
      <c r="G1529" s="130"/>
      <c r="H1529" s="130"/>
      <c r="I1529" s="130"/>
      <c r="J1529" s="130"/>
      <c r="K1529" s="130"/>
    </row>
    <row r="1530" spans="1:11" ht="15">
      <c r="A1530" s="130"/>
      <c r="B1530" s="130"/>
      <c r="C1530" s="130"/>
      <c r="D1530" s="130"/>
      <c r="E1530" s="130"/>
      <c r="F1530" s="130"/>
      <c r="G1530" s="130"/>
      <c r="H1530" s="130"/>
      <c r="I1530" s="130"/>
      <c r="J1530" s="130"/>
      <c r="K1530" s="130"/>
    </row>
    <row r="1531" spans="1:11" ht="15">
      <c r="A1531" s="130"/>
      <c r="B1531" s="130"/>
      <c r="C1531" s="130"/>
      <c r="D1531" s="130"/>
      <c r="E1531" s="130"/>
      <c r="F1531" s="130"/>
      <c r="G1531" s="130"/>
      <c r="H1531" s="130"/>
      <c r="I1531" s="130"/>
      <c r="J1531" s="130"/>
      <c r="K1531" s="130"/>
    </row>
    <row r="1532" spans="1:11" ht="15">
      <c r="A1532" s="130"/>
      <c r="B1532" s="130"/>
      <c r="C1532" s="130"/>
      <c r="D1532" s="130"/>
      <c r="E1532" s="130"/>
      <c r="F1532" s="130"/>
      <c r="G1532" s="130"/>
      <c r="H1532" s="130"/>
      <c r="I1532" s="130"/>
      <c r="J1532" s="130"/>
      <c r="K1532" s="130"/>
    </row>
    <row r="1533" spans="1:11" ht="15">
      <c r="A1533" s="130"/>
      <c r="B1533" s="130"/>
      <c r="C1533" s="130"/>
      <c r="D1533" s="130"/>
      <c r="E1533" s="130"/>
      <c r="F1533" s="130"/>
      <c r="G1533" s="130"/>
      <c r="H1533" s="130"/>
      <c r="I1533" s="130"/>
      <c r="J1533" s="130"/>
      <c r="K1533" s="130"/>
    </row>
    <row r="1534" spans="1:11" ht="15">
      <c r="A1534" s="130"/>
      <c r="B1534" s="130"/>
      <c r="C1534" s="130"/>
      <c r="D1534" s="130"/>
      <c r="E1534" s="130"/>
      <c r="F1534" s="130"/>
      <c r="G1534" s="130"/>
      <c r="H1534" s="130"/>
      <c r="I1534" s="130"/>
      <c r="J1534" s="130"/>
      <c r="K1534" s="130"/>
    </row>
    <row r="1535" spans="1:11" ht="15">
      <c r="A1535" s="130"/>
      <c r="B1535" s="130"/>
      <c r="C1535" s="130"/>
      <c r="D1535" s="130"/>
      <c r="E1535" s="130"/>
      <c r="F1535" s="130"/>
      <c r="G1535" s="130"/>
      <c r="H1535" s="130"/>
      <c r="I1535" s="130"/>
      <c r="J1535" s="130"/>
      <c r="K1535" s="130"/>
    </row>
    <row r="1536" spans="1:11" ht="15">
      <c r="A1536" s="130"/>
      <c r="B1536" s="130"/>
      <c r="C1536" s="130"/>
      <c r="D1536" s="130"/>
      <c r="E1536" s="130"/>
      <c r="F1536" s="130"/>
      <c r="G1536" s="130"/>
      <c r="H1536" s="130"/>
      <c r="I1536" s="130"/>
      <c r="J1536" s="130"/>
      <c r="K1536" s="130"/>
    </row>
    <row r="1537" spans="1:11" ht="15">
      <c r="A1537" s="130"/>
      <c r="B1537" s="130"/>
      <c r="C1537" s="130"/>
      <c r="D1537" s="130"/>
      <c r="E1537" s="130"/>
      <c r="F1537" s="130"/>
      <c r="G1537" s="130"/>
      <c r="H1537" s="130"/>
      <c r="I1537" s="130"/>
      <c r="J1537" s="130"/>
      <c r="K1537" s="130"/>
    </row>
    <row r="1538" spans="1:11" ht="15">
      <c r="A1538" s="130"/>
      <c r="B1538" s="130"/>
      <c r="C1538" s="130"/>
      <c r="D1538" s="130"/>
      <c r="E1538" s="130"/>
      <c r="F1538" s="130"/>
      <c r="G1538" s="130"/>
      <c r="H1538" s="130"/>
      <c r="I1538" s="130"/>
      <c r="J1538" s="130"/>
      <c r="K1538" s="130"/>
    </row>
    <row r="1539" spans="1:11" ht="15">
      <c r="A1539" s="130"/>
      <c r="B1539" s="130"/>
      <c r="C1539" s="130"/>
      <c r="D1539" s="130"/>
      <c r="E1539" s="130"/>
      <c r="F1539" s="130"/>
      <c r="G1539" s="130"/>
      <c r="H1539" s="130"/>
      <c r="I1539" s="130"/>
      <c r="J1539" s="130"/>
      <c r="K1539" s="130"/>
    </row>
    <row r="1540" spans="1:11" ht="15">
      <c r="A1540" s="130"/>
      <c r="B1540" s="130"/>
      <c r="C1540" s="130"/>
      <c r="D1540" s="130"/>
      <c r="E1540" s="130"/>
      <c r="F1540" s="130"/>
      <c r="G1540" s="130"/>
      <c r="H1540" s="130"/>
      <c r="I1540" s="130"/>
      <c r="J1540" s="130"/>
      <c r="K1540" s="130"/>
    </row>
    <row r="1541" spans="1:11" ht="15">
      <c r="A1541" s="130"/>
      <c r="B1541" s="130"/>
      <c r="C1541" s="130"/>
      <c r="D1541" s="130"/>
      <c r="E1541" s="130"/>
      <c r="F1541" s="130"/>
      <c r="G1541" s="130"/>
      <c r="H1541" s="130"/>
      <c r="I1541" s="130"/>
      <c r="J1541" s="130"/>
      <c r="K1541" s="130"/>
    </row>
    <row r="1542" spans="1:11" ht="15">
      <c r="A1542" s="130"/>
      <c r="B1542" s="130"/>
      <c r="C1542" s="130"/>
      <c r="D1542" s="130"/>
      <c r="E1542" s="130"/>
      <c r="F1542" s="130"/>
      <c r="G1542" s="130"/>
      <c r="H1542" s="130"/>
      <c r="I1542" s="130"/>
      <c r="J1542" s="130"/>
      <c r="K1542" s="130"/>
    </row>
    <row r="1543" spans="1:11" ht="15">
      <c r="A1543" s="130"/>
      <c r="B1543" s="130"/>
      <c r="C1543" s="130"/>
      <c r="D1543" s="130"/>
      <c r="E1543" s="130"/>
      <c r="F1543" s="130"/>
      <c r="G1543" s="130"/>
      <c r="H1543" s="130"/>
      <c r="I1543" s="130"/>
      <c r="J1543" s="130"/>
      <c r="K1543" s="130"/>
    </row>
    <row r="1544" spans="1:11" ht="15">
      <c r="A1544" s="130"/>
      <c r="B1544" s="130"/>
      <c r="C1544" s="130"/>
      <c r="D1544" s="130"/>
      <c r="E1544" s="130"/>
      <c r="F1544" s="130"/>
      <c r="G1544" s="130"/>
      <c r="H1544" s="130"/>
      <c r="I1544" s="130"/>
      <c r="J1544" s="130"/>
      <c r="K1544" s="130"/>
    </row>
    <row r="1545" spans="1:11" ht="15">
      <c r="A1545" s="130"/>
      <c r="B1545" s="130"/>
      <c r="C1545" s="130"/>
      <c r="D1545" s="130"/>
      <c r="E1545" s="130"/>
      <c r="F1545" s="130"/>
      <c r="G1545" s="130"/>
      <c r="H1545" s="130"/>
      <c r="I1545" s="130"/>
      <c r="J1545" s="130"/>
      <c r="K1545" s="130"/>
    </row>
    <row r="1546" spans="1:11" ht="15">
      <c r="A1546" s="130"/>
      <c r="B1546" s="130"/>
      <c r="C1546" s="130"/>
      <c r="D1546" s="130"/>
      <c r="E1546" s="130"/>
      <c r="F1546" s="130"/>
      <c r="G1546" s="130"/>
      <c r="H1546" s="130"/>
      <c r="I1546" s="130"/>
      <c r="J1546" s="130"/>
      <c r="K1546" s="130"/>
    </row>
    <row r="1547" spans="1:11" ht="15">
      <c r="A1547" s="130"/>
      <c r="B1547" s="130"/>
      <c r="C1547" s="130"/>
      <c r="D1547" s="130"/>
      <c r="E1547" s="130"/>
      <c r="F1547" s="130"/>
      <c r="G1547" s="130"/>
      <c r="H1547" s="130"/>
      <c r="I1547" s="130"/>
      <c r="J1547" s="130"/>
      <c r="K1547" s="130"/>
    </row>
    <row r="1548" spans="1:11" ht="15">
      <c r="A1548" s="130"/>
      <c r="B1548" s="130"/>
      <c r="C1548" s="130"/>
      <c r="D1548" s="130"/>
      <c r="E1548" s="130"/>
      <c r="F1548" s="130"/>
      <c r="G1548" s="130"/>
      <c r="H1548" s="130"/>
      <c r="I1548" s="130"/>
      <c r="J1548" s="130"/>
      <c r="K1548" s="130"/>
    </row>
    <row r="1549" spans="1:11" ht="15">
      <c r="A1549" s="130"/>
      <c r="B1549" s="130"/>
      <c r="C1549" s="130"/>
      <c r="D1549" s="130"/>
      <c r="E1549" s="130"/>
      <c r="F1549" s="130"/>
      <c r="G1549" s="130"/>
      <c r="H1549" s="130"/>
      <c r="I1549" s="130"/>
      <c r="J1549" s="130"/>
      <c r="K1549" s="130"/>
    </row>
    <row r="1550" spans="1:11" ht="15">
      <c r="A1550" s="130"/>
      <c r="B1550" s="130"/>
      <c r="C1550" s="130"/>
      <c r="D1550" s="130"/>
      <c r="E1550" s="130"/>
      <c r="F1550" s="130"/>
      <c r="G1550" s="130"/>
      <c r="H1550" s="130"/>
      <c r="I1550" s="130"/>
      <c r="J1550" s="130"/>
      <c r="K1550" s="130"/>
    </row>
    <row r="1551" spans="1:11" ht="15">
      <c r="A1551" s="130"/>
      <c r="B1551" s="130"/>
      <c r="C1551" s="130"/>
      <c r="D1551" s="130"/>
      <c r="E1551" s="130"/>
      <c r="F1551" s="130"/>
      <c r="G1551" s="130"/>
      <c r="H1551" s="130"/>
      <c r="I1551" s="130"/>
      <c r="J1551" s="130"/>
      <c r="K1551" s="130"/>
    </row>
    <row r="1552" spans="1:11" ht="15">
      <c r="A1552" s="130"/>
      <c r="B1552" s="130"/>
      <c r="C1552" s="130"/>
      <c r="D1552" s="130"/>
      <c r="E1552" s="130"/>
      <c r="F1552" s="130"/>
      <c r="G1552" s="130"/>
      <c r="H1552" s="130"/>
      <c r="I1552" s="130"/>
      <c r="J1552" s="130"/>
      <c r="K1552" s="130"/>
    </row>
    <row r="1553" spans="1:11" ht="15">
      <c r="A1553" s="130"/>
      <c r="B1553" s="130"/>
      <c r="C1553" s="130"/>
      <c r="D1553" s="130"/>
      <c r="E1553" s="130"/>
      <c r="F1553" s="130"/>
      <c r="G1553" s="130"/>
      <c r="H1553" s="130"/>
      <c r="I1553" s="130"/>
      <c r="J1553" s="130"/>
      <c r="K1553" s="130"/>
    </row>
    <row r="1554" spans="1:11" ht="15">
      <c r="A1554" s="130"/>
      <c r="B1554" s="130"/>
      <c r="C1554" s="130"/>
      <c r="D1554" s="130"/>
      <c r="E1554" s="130"/>
      <c r="F1554" s="130"/>
      <c r="G1554" s="130"/>
      <c r="H1554" s="130"/>
      <c r="I1554" s="130"/>
      <c r="J1554" s="130"/>
      <c r="K1554" s="130"/>
    </row>
    <row r="1555" spans="1:11" ht="15">
      <c r="A1555" s="130"/>
      <c r="B1555" s="130"/>
      <c r="C1555" s="130"/>
      <c r="D1555" s="130"/>
      <c r="E1555" s="130"/>
      <c r="F1555" s="130"/>
      <c r="G1555" s="130"/>
      <c r="H1555" s="130"/>
      <c r="I1555" s="130"/>
      <c r="J1555" s="130"/>
      <c r="K1555" s="130"/>
    </row>
    <row r="1556" spans="1:11" ht="15">
      <c r="A1556" s="130"/>
      <c r="B1556" s="130"/>
      <c r="C1556" s="130"/>
      <c r="D1556" s="130"/>
      <c r="E1556" s="130"/>
      <c r="F1556" s="130"/>
      <c r="G1556" s="130"/>
      <c r="H1556" s="130"/>
      <c r="I1556" s="130"/>
      <c r="J1556" s="130"/>
      <c r="K1556" s="130"/>
    </row>
    <row r="1557" spans="1:11" ht="15">
      <c r="A1557" s="130"/>
      <c r="B1557" s="130"/>
      <c r="C1557" s="130"/>
      <c r="D1557" s="130"/>
      <c r="E1557" s="130"/>
      <c r="F1557" s="130"/>
      <c r="G1557" s="130"/>
      <c r="H1557" s="130"/>
      <c r="I1557" s="130"/>
      <c r="J1557" s="130"/>
      <c r="K1557" s="130"/>
    </row>
    <row r="1558" spans="1:11" ht="15">
      <c r="A1558" s="130"/>
      <c r="B1558" s="130"/>
      <c r="C1558" s="130"/>
      <c r="D1558" s="130"/>
      <c r="E1558" s="130"/>
      <c r="F1558" s="130"/>
      <c r="G1558" s="130"/>
      <c r="H1558" s="130"/>
      <c r="I1558" s="130"/>
      <c r="J1558" s="130"/>
      <c r="K1558" s="130"/>
    </row>
    <row r="1559" spans="1:11" ht="15">
      <c r="A1559" s="130"/>
      <c r="B1559" s="130"/>
      <c r="C1559" s="130"/>
      <c r="D1559" s="130"/>
      <c r="E1559" s="130"/>
      <c r="F1559" s="130"/>
      <c r="G1559" s="130"/>
      <c r="H1559" s="130"/>
      <c r="I1559" s="130"/>
      <c r="J1559" s="130"/>
      <c r="K1559" s="130"/>
    </row>
    <row r="1560" spans="1:11" ht="15">
      <c r="A1560" s="130"/>
      <c r="B1560" s="130"/>
      <c r="C1560" s="130"/>
      <c r="D1560" s="130"/>
      <c r="E1560" s="130"/>
      <c r="F1560" s="130"/>
      <c r="G1560" s="130"/>
      <c r="H1560" s="130"/>
      <c r="I1560" s="130"/>
      <c r="J1560" s="130"/>
      <c r="K1560" s="130"/>
    </row>
    <row r="1561" spans="1:11" ht="15">
      <c r="A1561" s="130"/>
      <c r="B1561" s="130"/>
      <c r="C1561" s="130"/>
      <c r="D1561" s="130"/>
      <c r="E1561" s="130"/>
      <c r="F1561" s="130"/>
      <c r="G1561" s="130"/>
      <c r="H1561" s="130"/>
      <c r="I1561" s="130"/>
      <c r="J1561" s="130"/>
      <c r="K1561" s="130"/>
    </row>
    <row r="1562" spans="1:11" ht="15">
      <c r="A1562" s="130"/>
      <c r="B1562" s="130"/>
      <c r="C1562" s="130"/>
      <c r="D1562" s="130"/>
      <c r="E1562" s="130"/>
      <c r="F1562" s="130"/>
      <c r="G1562" s="130"/>
      <c r="H1562" s="130"/>
      <c r="I1562" s="130"/>
      <c r="J1562" s="130"/>
      <c r="K1562" s="130"/>
    </row>
    <row r="1563" spans="1:11" ht="15">
      <c r="A1563" s="130"/>
      <c r="B1563" s="130"/>
      <c r="C1563" s="130"/>
      <c r="D1563" s="130"/>
      <c r="E1563" s="130"/>
      <c r="F1563" s="130"/>
      <c r="G1563" s="130"/>
      <c r="H1563" s="130"/>
      <c r="I1563" s="130"/>
      <c r="J1563" s="130"/>
      <c r="K1563" s="130"/>
    </row>
    <row r="1564" spans="1:11" ht="15">
      <c r="A1564" s="130"/>
      <c r="B1564" s="130"/>
      <c r="C1564" s="130"/>
      <c r="D1564" s="130"/>
      <c r="E1564" s="130"/>
      <c r="F1564" s="130"/>
      <c r="G1564" s="130"/>
      <c r="H1564" s="130"/>
      <c r="I1564" s="130"/>
      <c r="J1564" s="130"/>
      <c r="K1564" s="130"/>
    </row>
    <row r="1565" spans="1:11" ht="15">
      <c r="A1565" s="130"/>
      <c r="B1565" s="130"/>
      <c r="C1565" s="130"/>
      <c r="D1565" s="130"/>
      <c r="E1565" s="130"/>
      <c r="F1565" s="130"/>
      <c r="G1565" s="130"/>
      <c r="H1565" s="130"/>
      <c r="I1565" s="130"/>
      <c r="J1565" s="130"/>
      <c r="K1565" s="130"/>
    </row>
    <row r="1566" spans="1:11" ht="15">
      <c r="A1566" s="130"/>
      <c r="B1566" s="130"/>
      <c r="C1566" s="130"/>
      <c r="D1566" s="130"/>
      <c r="E1566" s="130"/>
      <c r="F1566" s="130"/>
      <c r="G1566" s="130"/>
      <c r="H1566" s="130"/>
      <c r="I1566" s="130"/>
      <c r="J1566" s="130"/>
      <c r="K1566" s="130"/>
    </row>
    <row r="1567" spans="1:11" ht="15">
      <c r="A1567" s="130"/>
      <c r="B1567" s="130"/>
      <c r="C1567" s="130"/>
      <c r="D1567" s="130"/>
      <c r="E1567" s="130"/>
      <c r="F1567" s="130"/>
      <c r="G1567" s="130"/>
      <c r="H1567" s="130"/>
      <c r="I1567" s="130"/>
      <c r="J1567" s="130"/>
      <c r="K1567" s="130"/>
    </row>
    <row r="1568" spans="1:11" ht="15">
      <c r="A1568" s="130"/>
      <c r="B1568" s="130"/>
      <c r="C1568" s="130"/>
      <c r="D1568" s="130"/>
      <c r="E1568" s="130"/>
      <c r="F1568" s="130"/>
      <c r="G1568" s="130"/>
      <c r="H1568" s="130"/>
      <c r="I1568" s="130"/>
      <c r="J1568" s="130"/>
      <c r="K1568" s="130"/>
    </row>
    <row r="1569" spans="1:11" ht="15">
      <c r="A1569" s="130"/>
      <c r="B1569" s="130"/>
      <c r="C1569" s="130"/>
      <c r="D1569" s="130"/>
      <c r="E1569" s="130"/>
      <c r="F1569" s="130"/>
      <c r="G1569" s="130"/>
      <c r="H1569" s="130"/>
      <c r="I1569" s="130"/>
      <c r="J1569" s="130"/>
      <c r="K1569" s="130"/>
    </row>
    <row r="1570" spans="1:11" ht="15">
      <c r="A1570" s="130"/>
      <c r="B1570" s="130"/>
      <c r="C1570" s="130"/>
      <c r="D1570" s="130"/>
      <c r="E1570" s="130"/>
      <c r="F1570" s="130"/>
      <c r="G1570" s="130"/>
      <c r="H1570" s="130"/>
      <c r="I1570" s="130"/>
      <c r="J1570" s="130"/>
      <c r="K1570" s="130"/>
    </row>
    <row r="1571" spans="1:11" ht="15">
      <c r="A1571" s="130"/>
      <c r="B1571" s="130"/>
      <c r="C1571" s="130"/>
      <c r="D1571" s="130"/>
      <c r="E1571" s="130"/>
      <c r="F1571" s="130"/>
      <c r="G1571" s="130"/>
      <c r="H1571" s="130"/>
      <c r="I1571" s="130"/>
      <c r="J1571" s="130"/>
      <c r="K1571" s="130"/>
    </row>
    <row r="1572" spans="1:11" ht="15">
      <c r="A1572" s="130"/>
      <c r="B1572" s="130"/>
      <c r="C1572" s="130"/>
      <c r="D1572" s="130"/>
      <c r="E1572" s="130"/>
      <c r="F1572" s="130"/>
      <c r="G1572" s="130"/>
      <c r="H1572" s="130"/>
      <c r="I1572" s="130"/>
      <c r="J1572" s="130"/>
      <c r="K1572" s="130"/>
    </row>
    <row r="1573" spans="1:11" ht="15">
      <c r="A1573" s="130"/>
      <c r="B1573" s="130"/>
      <c r="C1573" s="130"/>
      <c r="D1573" s="130"/>
      <c r="E1573" s="130"/>
      <c r="F1573" s="130"/>
      <c r="G1573" s="130"/>
      <c r="H1573" s="130"/>
      <c r="I1573" s="130"/>
      <c r="J1573" s="130"/>
      <c r="K1573" s="130"/>
    </row>
    <row r="1574" spans="1:11" ht="15">
      <c r="A1574" s="130"/>
      <c r="B1574" s="130"/>
      <c r="C1574" s="130"/>
      <c r="D1574" s="130"/>
      <c r="E1574" s="130"/>
      <c r="F1574" s="130"/>
      <c r="G1574" s="130"/>
      <c r="H1574" s="130"/>
      <c r="I1574" s="130"/>
      <c r="J1574" s="130"/>
      <c r="K1574" s="130"/>
    </row>
    <row r="1575" spans="1:11" ht="15">
      <c r="A1575" s="130"/>
      <c r="B1575" s="130"/>
      <c r="C1575" s="130"/>
      <c r="D1575" s="130"/>
      <c r="E1575" s="130"/>
      <c r="F1575" s="130"/>
      <c r="G1575" s="130"/>
      <c r="H1575" s="130"/>
      <c r="I1575" s="130"/>
      <c r="J1575" s="130"/>
      <c r="K1575" s="130"/>
    </row>
    <row r="1576" spans="1:11" ht="15">
      <c r="A1576" s="130"/>
      <c r="B1576" s="130"/>
      <c r="C1576" s="130"/>
      <c r="D1576" s="130"/>
      <c r="E1576" s="130"/>
      <c r="F1576" s="130"/>
      <c r="G1576" s="130"/>
      <c r="H1576" s="130"/>
      <c r="I1576" s="130"/>
      <c r="J1576" s="130"/>
      <c r="K1576" s="130"/>
    </row>
    <row r="1577" spans="1:11" ht="15">
      <c r="A1577" s="130"/>
      <c r="B1577" s="130"/>
      <c r="C1577" s="130"/>
      <c r="D1577" s="130"/>
      <c r="E1577" s="130"/>
      <c r="F1577" s="130"/>
      <c r="G1577" s="130"/>
      <c r="H1577" s="130"/>
      <c r="I1577" s="130"/>
      <c r="J1577" s="130"/>
      <c r="K1577" s="130"/>
    </row>
    <row r="1578" spans="1:11" ht="15">
      <c r="A1578" s="130"/>
      <c r="B1578" s="130"/>
      <c r="C1578" s="130"/>
      <c r="D1578" s="130"/>
      <c r="E1578" s="130"/>
      <c r="F1578" s="130"/>
      <c r="G1578" s="130"/>
      <c r="H1578" s="130"/>
      <c r="I1578" s="130"/>
      <c r="J1578" s="130"/>
      <c r="K1578" s="130"/>
    </row>
    <row r="1579" spans="1:11" ht="15">
      <c r="A1579" s="130"/>
      <c r="B1579" s="130"/>
      <c r="C1579" s="130"/>
      <c r="D1579" s="130"/>
      <c r="E1579" s="130"/>
      <c r="F1579" s="130"/>
      <c r="G1579" s="130"/>
      <c r="H1579" s="130"/>
      <c r="I1579" s="130"/>
      <c r="J1579" s="130"/>
      <c r="K1579" s="130"/>
    </row>
    <row r="1580" spans="1:11" ht="15">
      <c r="A1580" s="130"/>
      <c r="B1580" s="130"/>
      <c r="C1580" s="130"/>
      <c r="D1580" s="130"/>
      <c r="E1580" s="130"/>
      <c r="F1580" s="130"/>
      <c r="G1580" s="130"/>
      <c r="H1580" s="130"/>
      <c r="I1580" s="130"/>
      <c r="J1580" s="130"/>
      <c r="K1580" s="130"/>
    </row>
    <row r="1581" spans="1:11" ht="15">
      <c r="A1581" s="130"/>
      <c r="B1581" s="130"/>
      <c r="C1581" s="130"/>
      <c r="D1581" s="130"/>
      <c r="E1581" s="130"/>
      <c r="F1581" s="130"/>
      <c r="G1581" s="130"/>
      <c r="H1581" s="130"/>
      <c r="I1581" s="130"/>
      <c r="J1581" s="130"/>
      <c r="K1581" s="130"/>
    </row>
    <row r="1582" spans="1:11" ht="15">
      <c r="A1582" s="130"/>
      <c r="B1582" s="130"/>
      <c r="C1582" s="130"/>
      <c r="D1582" s="130"/>
      <c r="E1582" s="130"/>
      <c r="F1582" s="130"/>
      <c r="G1582" s="130"/>
      <c r="H1582" s="130"/>
      <c r="I1582" s="130"/>
      <c r="J1582" s="130"/>
      <c r="K1582" s="130"/>
    </row>
    <row r="1583" spans="1:11" ht="15">
      <c r="A1583" s="130"/>
      <c r="B1583" s="130"/>
      <c r="C1583" s="130"/>
      <c r="D1583" s="130"/>
      <c r="E1583" s="130"/>
      <c r="F1583" s="130"/>
      <c r="G1583" s="130"/>
      <c r="H1583" s="130"/>
      <c r="I1583" s="130"/>
      <c r="J1583" s="130"/>
      <c r="K1583" s="130"/>
    </row>
    <row r="1584" spans="1:11" ht="15">
      <c r="A1584" s="130"/>
      <c r="B1584" s="130"/>
      <c r="C1584" s="130"/>
      <c r="D1584" s="130"/>
      <c r="E1584" s="130"/>
      <c r="F1584" s="130"/>
      <c r="G1584" s="130"/>
      <c r="H1584" s="130"/>
      <c r="I1584" s="130"/>
      <c r="J1584" s="130"/>
      <c r="K1584" s="130"/>
    </row>
    <row r="1585" spans="1:11" ht="15">
      <c r="A1585" s="130"/>
      <c r="B1585" s="130"/>
      <c r="C1585" s="130"/>
      <c r="D1585" s="130"/>
      <c r="E1585" s="130"/>
      <c r="F1585" s="130"/>
      <c r="G1585" s="130"/>
      <c r="H1585" s="130"/>
      <c r="I1585" s="130"/>
      <c r="J1585" s="130"/>
      <c r="K1585" s="130"/>
    </row>
    <row r="1586" spans="1:11" ht="15">
      <c r="A1586" s="130"/>
      <c r="B1586" s="130"/>
      <c r="C1586" s="130"/>
      <c r="D1586" s="130"/>
      <c r="E1586" s="130"/>
      <c r="F1586" s="130"/>
      <c r="G1586" s="130"/>
      <c r="H1586" s="130"/>
      <c r="I1586" s="130"/>
      <c r="J1586" s="130"/>
      <c r="K1586" s="130"/>
    </row>
    <row r="1587" spans="1:11" ht="15">
      <c r="A1587" s="130"/>
      <c r="B1587" s="130"/>
      <c r="C1587" s="130"/>
      <c r="D1587" s="130"/>
      <c r="E1587" s="130"/>
      <c r="F1587" s="130"/>
      <c r="G1587" s="130"/>
      <c r="H1587" s="130"/>
      <c r="I1587" s="130"/>
      <c r="J1587" s="130"/>
      <c r="K1587" s="130"/>
    </row>
    <row r="1588" spans="1:11" ht="15">
      <c r="A1588" s="130"/>
      <c r="B1588" s="130"/>
      <c r="C1588" s="130"/>
      <c r="D1588" s="130"/>
      <c r="E1588" s="130"/>
      <c r="F1588" s="130"/>
      <c r="G1588" s="130"/>
      <c r="H1588" s="130"/>
      <c r="I1588" s="130"/>
      <c r="J1588" s="130"/>
      <c r="K1588" s="130"/>
    </row>
    <row r="1589" spans="1:11" ht="15">
      <c r="A1589" s="130"/>
      <c r="B1589" s="130"/>
      <c r="C1589" s="130"/>
      <c r="D1589" s="130"/>
      <c r="E1589" s="130"/>
      <c r="F1589" s="130"/>
      <c r="G1589" s="130"/>
      <c r="H1589" s="130"/>
      <c r="I1589" s="130"/>
      <c r="J1589" s="130"/>
      <c r="K1589" s="130"/>
    </row>
    <row r="1590" spans="1:11" ht="15">
      <c r="A1590" s="130"/>
      <c r="B1590" s="130"/>
      <c r="C1590" s="130"/>
      <c r="D1590" s="130"/>
      <c r="E1590" s="130"/>
      <c r="F1590" s="130"/>
      <c r="G1590" s="130"/>
      <c r="H1590" s="130"/>
      <c r="I1590" s="130"/>
      <c r="J1590" s="130"/>
      <c r="K1590" s="130"/>
    </row>
    <row r="1591" spans="1:11" ht="15">
      <c r="A1591" s="130"/>
      <c r="B1591" s="130"/>
      <c r="C1591" s="130"/>
      <c r="D1591" s="130"/>
      <c r="E1591" s="130"/>
      <c r="F1591" s="130"/>
      <c r="G1591" s="130"/>
      <c r="H1591" s="130"/>
      <c r="I1591" s="130"/>
      <c r="J1591" s="130"/>
      <c r="K1591" s="130"/>
    </row>
    <row r="1592" spans="1:11" ht="15">
      <c r="A1592" s="130"/>
      <c r="B1592" s="130"/>
      <c r="C1592" s="130"/>
      <c r="D1592" s="130"/>
      <c r="E1592" s="130"/>
      <c r="F1592" s="130"/>
      <c r="G1592" s="130"/>
      <c r="H1592" s="130"/>
      <c r="I1592" s="130"/>
      <c r="J1592" s="130"/>
      <c r="K1592" s="130"/>
    </row>
    <row r="1593" spans="1:11" ht="15">
      <c r="A1593" s="130"/>
      <c r="B1593" s="130"/>
      <c r="C1593" s="130"/>
      <c r="D1593" s="130"/>
      <c r="E1593" s="130"/>
      <c r="F1593" s="130"/>
      <c r="G1593" s="130"/>
      <c r="H1593" s="130"/>
      <c r="I1593" s="130"/>
      <c r="J1593" s="130"/>
      <c r="K1593" s="130"/>
    </row>
    <row r="1594" spans="1:11" ht="15">
      <c r="A1594" s="130"/>
      <c r="B1594" s="130"/>
      <c r="C1594" s="130"/>
      <c r="D1594" s="130"/>
      <c r="E1594" s="130"/>
      <c r="F1594" s="130"/>
      <c r="G1594" s="130"/>
      <c r="H1594" s="130"/>
      <c r="I1594" s="130"/>
      <c r="J1594" s="130"/>
      <c r="K1594" s="130"/>
    </row>
    <row r="1595" spans="1:11" ht="15">
      <c r="A1595" s="130"/>
      <c r="B1595" s="130"/>
      <c r="C1595" s="130"/>
      <c r="D1595" s="130"/>
      <c r="E1595" s="130"/>
      <c r="F1595" s="130"/>
      <c r="G1595" s="130"/>
      <c r="H1595" s="130"/>
      <c r="I1595" s="130"/>
      <c r="J1595" s="130"/>
      <c r="K1595" s="130"/>
    </row>
    <row r="1596" spans="1:11" ht="15">
      <c r="A1596" s="130"/>
      <c r="B1596" s="130"/>
      <c r="C1596" s="130"/>
      <c r="D1596" s="130"/>
      <c r="E1596" s="130"/>
      <c r="F1596" s="130"/>
      <c r="G1596" s="130"/>
      <c r="H1596" s="130"/>
      <c r="I1596" s="130"/>
      <c r="J1596" s="130"/>
      <c r="K1596" s="130"/>
    </row>
    <row r="1597" spans="1:11" ht="15">
      <c r="A1597" s="130"/>
      <c r="B1597" s="130"/>
      <c r="C1597" s="130"/>
      <c r="D1597" s="130"/>
      <c r="E1597" s="130"/>
      <c r="F1597" s="130"/>
      <c r="G1597" s="130"/>
      <c r="H1597" s="130"/>
      <c r="I1597" s="130"/>
      <c r="J1597" s="130"/>
      <c r="K1597" s="130"/>
    </row>
    <row r="1598" spans="1:11" ht="15">
      <c r="A1598" s="130"/>
      <c r="B1598" s="130"/>
      <c r="C1598" s="130"/>
      <c r="D1598" s="130"/>
      <c r="E1598" s="130"/>
      <c r="F1598" s="130"/>
      <c r="G1598" s="130"/>
      <c r="H1598" s="130"/>
      <c r="I1598" s="130"/>
      <c r="J1598" s="130"/>
      <c r="K1598" s="130"/>
    </row>
    <row r="1599" spans="1:11" ht="15">
      <c r="A1599" s="130"/>
      <c r="B1599" s="130"/>
      <c r="C1599" s="130"/>
      <c r="D1599" s="130"/>
      <c r="E1599" s="130"/>
      <c r="F1599" s="130"/>
      <c r="G1599" s="130"/>
      <c r="H1599" s="130"/>
      <c r="I1599" s="130"/>
      <c r="J1599" s="130"/>
      <c r="K1599" s="130"/>
    </row>
    <row r="1600" spans="1:11" ht="15">
      <c r="A1600" s="130"/>
      <c r="B1600" s="130"/>
      <c r="C1600" s="130"/>
      <c r="D1600" s="130"/>
      <c r="E1600" s="130"/>
      <c r="F1600" s="130"/>
      <c r="G1600" s="130"/>
      <c r="H1600" s="130"/>
      <c r="I1600" s="130"/>
      <c r="J1600" s="130"/>
      <c r="K1600" s="130"/>
    </row>
    <row r="1601" spans="1:11" ht="15">
      <c r="A1601" s="130"/>
      <c r="B1601" s="130"/>
      <c r="C1601" s="130"/>
      <c r="D1601" s="130"/>
      <c r="E1601" s="130"/>
      <c r="F1601" s="130"/>
      <c r="G1601" s="130"/>
      <c r="H1601" s="130"/>
      <c r="I1601" s="130"/>
      <c r="J1601" s="130"/>
      <c r="K1601" s="130"/>
    </row>
    <row r="1602" spans="1:11" ht="15">
      <c r="A1602" s="130"/>
      <c r="B1602" s="130"/>
      <c r="C1602" s="130"/>
      <c r="D1602" s="130"/>
      <c r="E1602" s="130"/>
      <c r="F1602" s="130"/>
      <c r="G1602" s="130"/>
      <c r="H1602" s="130"/>
      <c r="I1602" s="130"/>
      <c r="J1602" s="130"/>
      <c r="K1602" s="130"/>
    </row>
    <row r="1603" spans="1:11" ht="15">
      <c r="A1603" s="130"/>
      <c r="B1603" s="130"/>
      <c r="C1603" s="130"/>
      <c r="D1603" s="130"/>
      <c r="E1603" s="130"/>
      <c r="F1603" s="130"/>
      <c r="G1603" s="130"/>
      <c r="H1603" s="130"/>
      <c r="I1603" s="130"/>
      <c r="J1603" s="130"/>
      <c r="K1603" s="130"/>
    </row>
    <row r="1604" spans="1:11" ht="15">
      <c r="A1604" s="130"/>
      <c r="B1604" s="130"/>
      <c r="C1604" s="130"/>
      <c r="D1604" s="130"/>
      <c r="E1604" s="130"/>
      <c r="F1604" s="130"/>
      <c r="G1604" s="130"/>
      <c r="H1604" s="130"/>
      <c r="I1604" s="130"/>
      <c r="J1604" s="130"/>
      <c r="K1604" s="130"/>
    </row>
    <row r="1605" spans="1:11" ht="15">
      <c r="A1605" s="130"/>
      <c r="B1605" s="130"/>
      <c r="C1605" s="130"/>
      <c r="D1605" s="130"/>
      <c r="E1605" s="130"/>
      <c r="F1605" s="130"/>
      <c r="G1605" s="130"/>
      <c r="H1605" s="130"/>
      <c r="I1605" s="130"/>
      <c r="J1605" s="130"/>
      <c r="K1605" s="130"/>
    </row>
    <row r="1606" spans="1:11" ht="15">
      <c r="A1606" s="130"/>
      <c r="B1606" s="130"/>
      <c r="C1606" s="130"/>
      <c r="D1606" s="130"/>
      <c r="E1606" s="130"/>
      <c r="F1606" s="130"/>
      <c r="G1606" s="130"/>
      <c r="H1606" s="130"/>
      <c r="I1606" s="130"/>
      <c r="J1606" s="130"/>
      <c r="K1606" s="130"/>
    </row>
    <row r="1607" spans="1:11" ht="15">
      <c r="A1607" s="130"/>
      <c r="B1607" s="130"/>
      <c r="C1607" s="130"/>
      <c r="D1607" s="130"/>
      <c r="E1607" s="130"/>
      <c r="F1607" s="130"/>
      <c r="G1607" s="130"/>
      <c r="H1607" s="130"/>
      <c r="I1607" s="130"/>
      <c r="J1607" s="130"/>
      <c r="K1607" s="130"/>
    </row>
    <row r="1608" spans="1:11" ht="15">
      <c r="A1608" s="130"/>
      <c r="B1608" s="130"/>
      <c r="C1608" s="130"/>
      <c r="D1608" s="130"/>
      <c r="E1608" s="130"/>
      <c r="F1608" s="130"/>
      <c r="G1608" s="130"/>
      <c r="H1608" s="130"/>
      <c r="I1608" s="130"/>
      <c r="J1608" s="130"/>
      <c r="K1608" s="130"/>
    </row>
    <row r="1609" spans="1:11" ht="15">
      <c r="A1609" s="130"/>
      <c r="B1609" s="130"/>
      <c r="C1609" s="130"/>
      <c r="D1609" s="130"/>
      <c r="E1609" s="130"/>
      <c r="F1609" s="130"/>
      <c r="G1609" s="130"/>
      <c r="H1609" s="130"/>
      <c r="I1609" s="130"/>
      <c r="J1609" s="130"/>
      <c r="K1609" s="130"/>
    </row>
    <row r="1610" spans="1:11" ht="15">
      <c r="A1610" s="130"/>
      <c r="B1610" s="130"/>
      <c r="C1610" s="130"/>
      <c r="D1610" s="130"/>
      <c r="E1610" s="130"/>
      <c r="F1610" s="130"/>
      <c r="G1610" s="130"/>
      <c r="H1610" s="130"/>
      <c r="I1610" s="130"/>
      <c r="J1610" s="130"/>
      <c r="K1610" s="130"/>
    </row>
    <row r="1611" spans="1:11" ht="15">
      <c r="A1611" s="130"/>
      <c r="B1611" s="130"/>
      <c r="C1611" s="130"/>
      <c r="D1611" s="130"/>
      <c r="E1611" s="130"/>
      <c r="F1611" s="130"/>
      <c r="G1611" s="130"/>
      <c r="H1611" s="130"/>
      <c r="I1611" s="130"/>
      <c r="J1611" s="130"/>
      <c r="K1611" s="130"/>
    </row>
    <row r="1612" spans="1:11" ht="15">
      <c r="A1612" s="130"/>
      <c r="B1612" s="130"/>
      <c r="C1612" s="130"/>
      <c r="D1612" s="130"/>
      <c r="E1612" s="130"/>
      <c r="F1612" s="130"/>
      <c r="G1612" s="130"/>
      <c r="H1612" s="130"/>
      <c r="I1612" s="130"/>
      <c r="J1612" s="130"/>
      <c r="K1612" s="130"/>
    </row>
  </sheetData>
  <mergeCells count="11">
    <mergeCell ref="A6:K6"/>
    <mergeCell ref="A1:K1"/>
    <mergeCell ref="A2:K2"/>
    <mergeCell ref="A3:K3"/>
    <mergeCell ref="A4:K4"/>
    <mergeCell ref="A5:K5"/>
    <mergeCell ref="A7:K7"/>
    <mergeCell ref="A8:K8"/>
    <mergeCell ref="A9:K9"/>
    <mergeCell ref="A10:K10"/>
    <mergeCell ref="J11:K11"/>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Note xmlns="b3c47ade-b9ac-4603-937d-3ea7c4dd3f9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2.xml><?xml version="1.0" encoding="utf-8"?>
<ds:datastoreItem xmlns:ds="http://schemas.openxmlformats.org/officeDocument/2006/customXml" ds:itemID="{422976B6-3A88-44C8-BE4C-9762CBC4ECBD}">
  <ds:schemaRefs>
    <ds:schemaRef ds:uri="http://schemas.microsoft.com/office/2006/metadata/properties"/>
    <ds:schemaRef ds:uri="http://schemas.microsoft.com/office/infopath/2007/PartnerControls"/>
    <ds:schemaRef ds:uri="b3c47ade-b9ac-4603-937d-3ea7c4dd3f94"/>
  </ds:schemaRefs>
</ds:datastoreItem>
</file>

<file path=customXml/itemProps3.xml><?xml version="1.0" encoding="utf-8"?>
<ds:datastoreItem xmlns:ds="http://schemas.openxmlformats.org/officeDocument/2006/customXml" ds:itemID="{425ED9C5-2373-49A9-860B-1AD63810A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1-Cover</vt:lpstr>
      <vt:lpstr>2-Calculator</vt:lpstr>
      <vt:lpstr>3-DRG Base Rate Addons</vt:lpstr>
      <vt:lpstr>4-DRG Table</vt:lpstr>
      <vt:lpstr>_DRGlookup</vt:lpstr>
      <vt:lpstr>'2-Calculator'!_PRIVIA_COMMENT_DF2A9CCF_274F_46E8_85B6_</vt:lpstr>
      <vt:lpstr>Disch_stat</vt:lpstr>
      <vt:lpstr>DRG_Base_Pay</vt:lpstr>
      <vt:lpstr>NICU</vt:lpstr>
      <vt:lpstr>'2-Calculator'!Print_Area</vt:lpstr>
      <vt:lpstr>'3-DRG Base Rate Addons'!Print_Area</vt:lpstr>
      <vt:lpstr>Total_chg</vt:lpstr>
      <vt:lpstr>Total_chrg</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11001561</dc:creator>
  <cp:keywords>CA DRG Calculator</cp:keywords>
  <cp:lastModifiedBy>Augenbaum, Sharon (DHCF)</cp:lastModifiedBy>
  <cp:lastPrinted>2021-09-14T21:48:48Z</cp:lastPrinted>
  <dcterms:created xsi:type="dcterms:W3CDTF">2008-08-08T02:49:05Z</dcterms:created>
  <dcterms:modified xsi:type="dcterms:W3CDTF">2021-09-23T19:33:15Z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